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STAT\XLS\DATABASE\Database_Versions\Database\Figures 2014\Historical database - for approval\"/>
    </mc:Choice>
  </mc:AlternateContent>
  <bookViews>
    <workbookView xWindow="-15" yWindow="45" windowWidth="14400" windowHeight="12780" tabRatio="819" activeTab="5"/>
  </bookViews>
  <sheets>
    <sheet name="Companies" sheetId="9" r:id="rId1"/>
    <sheet name="Largest_Life&amp;nonlife_DATA" sheetId="12" state="veryHidden" r:id="rId2"/>
    <sheet name="Largest Life Non-Life companies" sheetId="17" r:id="rId3"/>
    <sheet name="C.Largest_LIFE_DATA" sheetId="19" state="veryHidden" r:id="rId4"/>
    <sheet name="Largest Non-Life companies_DATA" sheetId="20" state="veryHidden" r:id="rId5"/>
    <sheet name="Largest Life companies" sheetId="11" r:id="rId6"/>
    <sheet name="Largest Non-Life companies" sheetId="5" r:id="rId7"/>
    <sheet name="Employment" sheetId="10" r:id="rId8"/>
    <sheet name="Notes" sheetId="22" r:id="rId9"/>
    <sheet name="Eco" sheetId="18" state="veryHidden" r:id="rId10"/>
  </sheets>
  <definedNames>
    <definedName name="CHANGE_COL" localSheetId="3">#REF!</definedName>
    <definedName name="CHANGE_COL" localSheetId="0">#REF!</definedName>
    <definedName name="CHANGE_COL" localSheetId="5">#REF!</definedName>
    <definedName name="CHANGE_COL" localSheetId="2">#REF!</definedName>
    <definedName name="CHANGE_COL" localSheetId="4">#REF!</definedName>
    <definedName name="CHANGE_COL" localSheetId="1">#REF!</definedName>
    <definedName name="CHANGE_COL">#REF!</definedName>
    <definedName name="CHANGE_LG" localSheetId="3">#REF!</definedName>
    <definedName name="CHANGE_LG" localSheetId="0">#REF!</definedName>
    <definedName name="CHANGE_LG" localSheetId="5">#REF!</definedName>
    <definedName name="CHANGE_LG" localSheetId="2">#REF!</definedName>
    <definedName name="CHANGE_LG" localSheetId="4">#REF!</definedName>
    <definedName name="CHANGE_LG" localSheetId="1">#REF!</definedName>
    <definedName name="CHANGE_LG">#REF!</definedName>
    <definedName name="CHANGE_MAT" localSheetId="3">#REF!</definedName>
    <definedName name="CHANGE_MAT" localSheetId="0">#REF!</definedName>
    <definedName name="CHANGE_MAT" localSheetId="5">#REF!</definedName>
    <definedName name="CHANGE_MAT" localSheetId="2">#REF!</definedName>
    <definedName name="CHANGE_MAT" localSheetId="4">#REF!</definedName>
    <definedName name="CHANGE_MAT" localSheetId="1">#REF!</definedName>
    <definedName name="CHANGE_MAT">#REF!</definedName>
  </definedNames>
  <calcPr calcId="152511"/>
</workbook>
</file>

<file path=xl/calcChain.xml><?xml version="1.0" encoding="utf-8"?>
<calcChain xmlns="http://schemas.openxmlformats.org/spreadsheetml/2006/main">
  <c r="V398" i="9" l="1"/>
  <c r="U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398" i="9"/>
  <c r="V431" i="9"/>
  <c r="U431" i="9"/>
  <c r="V429" i="9"/>
  <c r="U429" i="9"/>
  <c r="V428" i="9"/>
  <c r="U428" i="9"/>
  <c r="V427" i="9"/>
  <c r="U427" i="9"/>
  <c r="V426" i="9"/>
  <c r="U426" i="9"/>
  <c r="V425" i="9"/>
  <c r="U425" i="9"/>
  <c r="V424" i="9"/>
  <c r="U424" i="9"/>
  <c r="V423" i="9"/>
  <c r="U423" i="9"/>
  <c r="V422" i="9"/>
  <c r="U422" i="9"/>
  <c r="V421" i="9"/>
  <c r="U421" i="9"/>
  <c r="V420" i="9"/>
  <c r="U420" i="9"/>
  <c r="V419" i="9"/>
  <c r="U419" i="9"/>
  <c r="V418" i="9"/>
  <c r="U418" i="9"/>
  <c r="V417" i="9"/>
  <c r="U417" i="9"/>
  <c r="V416" i="9"/>
  <c r="U416" i="9"/>
  <c r="V415" i="9"/>
  <c r="U415" i="9"/>
  <c r="V414" i="9"/>
  <c r="U414" i="9"/>
  <c r="V413" i="9"/>
  <c r="U413" i="9"/>
  <c r="V412" i="9"/>
  <c r="U412" i="9"/>
  <c r="V411" i="9"/>
  <c r="U411" i="9"/>
  <c r="V410" i="9"/>
  <c r="U410" i="9"/>
  <c r="V409" i="9"/>
  <c r="U409" i="9"/>
  <c r="V408" i="9"/>
  <c r="U408" i="9"/>
  <c r="V407" i="9"/>
  <c r="U407" i="9"/>
  <c r="V406" i="9"/>
  <c r="U406" i="9"/>
  <c r="V405" i="9"/>
  <c r="U405" i="9"/>
  <c r="V404" i="9"/>
  <c r="U404" i="9"/>
  <c r="V403" i="9"/>
  <c r="U403" i="9"/>
  <c r="V402" i="9"/>
  <c r="U402" i="9"/>
  <c r="V401" i="9"/>
  <c r="U401" i="9"/>
  <c r="V400" i="9"/>
  <c r="U400" i="9"/>
  <c r="V399" i="9"/>
  <c r="U399" i="9"/>
  <c r="V358" i="9"/>
  <c r="U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58" i="9"/>
  <c r="V391" i="9"/>
  <c r="U391" i="9"/>
  <c r="V389" i="9"/>
  <c r="U389" i="9"/>
  <c r="V388" i="9"/>
  <c r="U388" i="9"/>
  <c r="V387" i="9"/>
  <c r="U387" i="9"/>
  <c r="V386" i="9"/>
  <c r="U386" i="9"/>
  <c r="V385" i="9"/>
  <c r="U385" i="9"/>
  <c r="V384" i="9"/>
  <c r="U384" i="9"/>
  <c r="V383" i="9"/>
  <c r="U383" i="9"/>
  <c r="V382" i="9"/>
  <c r="U382" i="9"/>
  <c r="V381" i="9"/>
  <c r="U381" i="9"/>
  <c r="V380" i="9"/>
  <c r="U380" i="9"/>
  <c r="V379" i="9"/>
  <c r="U379" i="9"/>
  <c r="V378" i="9"/>
  <c r="U378" i="9"/>
  <c r="V377" i="9"/>
  <c r="U377" i="9"/>
  <c r="V376" i="9"/>
  <c r="U376" i="9"/>
  <c r="V375" i="9"/>
  <c r="U375" i="9"/>
  <c r="V374" i="9"/>
  <c r="U374" i="9"/>
  <c r="V373" i="9"/>
  <c r="U373" i="9"/>
  <c r="V372" i="9"/>
  <c r="U372" i="9"/>
  <c r="V371" i="9"/>
  <c r="U371" i="9"/>
  <c r="V370" i="9"/>
  <c r="U370" i="9"/>
  <c r="V369" i="9"/>
  <c r="U369" i="9"/>
  <c r="V368" i="9"/>
  <c r="U368" i="9"/>
  <c r="V367" i="9"/>
  <c r="U367" i="9"/>
  <c r="V366" i="9"/>
  <c r="U366" i="9"/>
  <c r="V365" i="9"/>
  <c r="U365" i="9"/>
  <c r="V364" i="9"/>
  <c r="U364" i="9"/>
  <c r="V363" i="9"/>
  <c r="U363" i="9"/>
  <c r="V362" i="9"/>
  <c r="U362" i="9"/>
  <c r="V361" i="9"/>
  <c r="U361" i="9"/>
  <c r="V360" i="9"/>
  <c r="U360" i="9"/>
  <c r="V359" i="9"/>
  <c r="U359" i="9"/>
  <c r="V319" i="9"/>
  <c r="U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19" i="9"/>
  <c r="V352" i="9"/>
  <c r="U352" i="9"/>
  <c r="V350" i="9"/>
  <c r="U350" i="9"/>
  <c r="V349" i="9"/>
  <c r="U349" i="9"/>
  <c r="V348" i="9"/>
  <c r="U348" i="9"/>
  <c r="V347" i="9"/>
  <c r="U347" i="9"/>
  <c r="V346" i="9"/>
  <c r="U346" i="9"/>
  <c r="V345" i="9"/>
  <c r="U345" i="9"/>
  <c r="V344" i="9"/>
  <c r="U344" i="9"/>
  <c r="V343" i="9"/>
  <c r="U343" i="9"/>
  <c r="V342" i="9"/>
  <c r="U342" i="9"/>
  <c r="V341" i="9"/>
  <c r="U341" i="9"/>
  <c r="V340" i="9"/>
  <c r="U340" i="9"/>
  <c r="V339" i="9"/>
  <c r="U339" i="9"/>
  <c r="V338" i="9"/>
  <c r="U338" i="9"/>
  <c r="V337" i="9"/>
  <c r="U337" i="9"/>
  <c r="V336" i="9"/>
  <c r="U336" i="9"/>
  <c r="V335" i="9"/>
  <c r="U335" i="9"/>
  <c r="V334" i="9"/>
  <c r="U334" i="9"/>
  <c r="V333" i="9"/>
  <c r="U333" i="9"/>
  <c r="V332" i="9"/>
  <c r="U332" i="9"/>
  <c r="V331" i="9"/>
  <c r="U331" i="9"/>
  <c r="V330" i="9"/>
  <c r="U330" i="9"/>
  <c r="V329" i="9"/>
  <c r="U329" i="9"/>
  <c r="V328" i="9"/>
  <c r="U328" i="9"/>
  <c r="V327" i="9"/>
  <c r="U327" i="9"/>
  <c r="V326" i="9"/>
  <c r="U326" i="9"/>
  <c r="V325" i="9"/>
  <c r="U325" i="9"/>
  <c r="V324" i="9"/>
  <c r="U324" i="9"/>
  <c r="V323" i="9"/>
  <c r="U323" i="9"/>
  <c r="V322" i="9"/>
  <c r="U322" i="9"/>
  <c r="V321" i="9"/>
  <c r="U321" i="9"/>
  <c r="V320" i="9"/>
  <c r="U320" i="9"/>
  <c r="V280" i="9"/>
  <c r="U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280" i="9"/>
  <c r="V313" i="9"/>
  <c r="U313" i="9"/>
  <c r="V311" i="9"/>
  <c r="U311" i="9"/>
  <c r="V310" i="9"/>
  <c r="U310" i="9"/>
  <c r="V309" i="9"/>
  <c r="U309" i="9"/>
  <c r="V308" i="9"/>
  <c r="U308" i="9"/>
  <c r="V307" i="9"/>
  <c r="U307" i="9"/>
  <c r="V306" i="9"/>
  <c r="U306" i="9"/>
  <c r="V305" i="9"/>
  <c r="U305" i="9"/>
  <c r="V304" i="9"/>
  <c r="U304" i="9"/>
  <c r="V303" i="9"/>
  <c r="U303" i="9"/>
  <c r="V302" i="9"/>
  <c r="U302" i="9"/>
  <c r="V301" i="9"/>
  <c r="U301" i="9"/>
  <c r="V300" i="9"/>
  <c r="U300" i="9"/>
  <c r="V299" i="9"/>
  <c r="U299" i="9"/>
  <c r="V298" i="9"/>
  <c r="U298" i="9"/>
  <c r="V297" i="9"/>
  <c r="U297" i="9"/>
  <c r="V296" i="9"/>
  <c r="U296" i="9"/>
  <c r="V295" i="9"/>
  <c r="U295" i="9"/>
  <c r="V294" i="9"/>
  <c r="U294" i="9"/>
  <c r="V293" i="9"/>
  <c r="U293" i="9"/>
  <c r="V292" i="9"/>
  <c r="U292" i="9"/>
  <c r="V291" i="9"/>
  <c r="U291" i="9"/>
  <c r="V290" i="9"/>
  <c r="U290" i="9"/>
  <c r="V289" i="9"/>
  <c r="U289" i="9"/>
  <c r="V288" i="9"/>
  <c r="U288" i="9"/>
  <c r="V287" i="9"/>
  <c r="U287" i="9"/>
  <c r="V286" i="9"/>
  <c r="U286" i="9"/>
  <c r="V285" i="9"/>
  <c r="U285" i="9"/>
  <c r="V284" i="9"/>
  <c r="U284" i="9"/>
  <c r="V283" i="9"/>
  <c r="U283" i="9"/>
  <c r="V282" i="9"/>
  <c r="U282" i="9"/>
  <c r="V281" i="9"/>
  <c r="U281" i="9"/>
  <c r="V241" i="9"/>
  <c r="U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41" i="9"/>
  <c r="V274" i="9"/>
  <c r="U274" i="9"/>
  <c r="V272" i="9"/>
  <c r="U272" i="9"/>
  <c r="V271" i="9"/>
  <c r="U271" i="9"/>
  <c r="V270" i="9"/>
  <c r="U270" i="9"/>
  <c r="V269" i="9"/>
  <c r="U269" i="9"/>
  <c r="V268" i="9"/>
  <c r="U268" i="9"/>
  <c r="V267" i="9"/>
  <c r="U267" i="9"/>
  <c r="V266" i="9"/>
  <c r="U266" i="9"/>
  <c r="V265" i="9"/>
  <c r="U265" i="9"/>
  <c r="V264" i="9"/>
  <c r="U264" i="9"/>
  <c r="V263" i="9"/>
  <c r="U263" i="9"/>
  <c r="V262" i="9"/>
  <c r="U262" i="9"/>
  <c r="V261" i="9"/>
  <c r="U261" i="9"/>
  <c r="V260" i="9"/>
  <c r="U260" i="9"/>
  <c r="V259" i="9"/>
  <c r="U259" i="9"/>
  <c r="V258" i="9"/>
  <c r="U258" i="9"/>
  <c r="V257" i="9"/>
  <c r="U257" i="9"/>
  <c r="V256" i="9"/>
  <c r="U256" i="9"/>
  <c r="V255" i="9"/>
  <c r="U255" i="9"/>
  <c r="V254" i="9"/>
  <c r="U254" i="9"/>
  <c r="V253" i="9"/>
  <c r="U253" i="9"/>
  <c r="V252" i="9"/>
  <c r="U252" i="9"/>
  <c r="V251" i="9"/>
  <c r="U251" i="9"/>
  <c r="V250" i="9"/>
  <c r="U250" i="9"/>
  <c r="V249" i="9"/>
  <c r="U249" i="9"/>
  <c r="V248" i="9"/>
  <c r="U248" i="9"/>
  <c r="V247" i="9"/>
  <c r="U247" i="9"/>
  <c r="V246" i="9"/>
  <c r="U246" i="9"/>
  <c r="V245" i="9"/>
  <c r="U245" i="9"/>
  <c r="V244" i="9"/>
  <c r="U244" i="9"/>
  <c r="V243" i="9"/>
  <c r="U243" i="9"/>
  <c r="V242" i="9"/>
  <c r="U242" i="9"/>
  <c r="V202" i="9"/>
  <c r="U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02" i="9"/>
  <c r="V235" i="9"/>
  <c r="U235" i="9"/>
  <c r="V233" i="9"/>
  <c r="U233" i="9"/>
  <c r="V232" i="9"/>
  <c r="U232" i="9"/>
  <c r="V231" i="9"/>
  <c r="U231" i="9"/>
  <c r="V230" i="9"/>
  <c r="U230" i="9"/>
  <c r="V229" i="9"/>
  <c r="U229" i="9"/>
  <c r="V228" i="9"/>
  <c r="U228" i="9"/>
  <c r="V227" i="9"/>
  <c r="U227" i="9"/>
  <c r="V226" i="9"/>
  <c r="U226" i="9"/>
  <c r="V225" i="9"/>
  <c r="U225" i="9"/>
  <c r="V224" i="9"/>
  <c r="U224" i="9"/>
  <c r="V223" i="9"/>
  <c r="U223" i="9"/>
  <c r="V222" i="9"/>
  <c r="U222" i="9"/>
  <c r="V221" i="9"/>
  <c r="U221" i="9"/>
  <c r="V220" i="9"/>
  <c r="U220" i="9"/>
  <c r="V219" i="9"/>
  <c r="U219" i="9"/>
  <c r="V218" i="9"/>
  <c r="U218" i="9"/>
  <c r="V217" i="9"/>
  <c r="U217" i="9"/>
  <c r="V216" i="9"/>
  <c r="U216" i="9"/>
  <c r="V215" i="9"/>
  <c r="U215" i="9"/>
  <c r="V214" i="9"/>
  <c r="U214" i="9"/>
  <c r="V213" i="9"/>
  <c r="U213" i="9"/>
  <c r="V212" i="9"/>
  <c r="U212" i="9"/>
  <c r="V211" i="9"/>
  <c r="U211" i="9"/>
  <c r="V210" i="9"/>
  <c r="U210" i="9"/>
  <c r="V209" i="9"/>
  <c r="U209" i="9"/>
  <c r="V208" i="9"/>
  <c r="U208" i="9"/>
  <c r="V207" i="9"/>
  <c r="U207" i="9"/>
  <c r="V206" i="9"/>
  <c r="U206" i="9"/>
  <c r="V205" i="9"/>
  <c r="U205" i="9"/>
  <c r="V204" i="9"/>
  <c r="U204" i="9"/>
  <c r="V203" i="9"/>
  <c r="U203" i="9"/>
  <c r="V163" i="9"/>
  <c r="U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63" i="9"/>
  <c r="V196" i="9"/>
  <c r="U196" i="9"/>
  <c r="V194" i="9"/>
  <c r="U194" i="9"/>
  <c r="V193" i="9"/>
  <c r="U193" i="9"/>
  <c r="V192" i="9"/>
  <c r="U192" i="9"/>
  <c r="V191" i="9"/>
  <c r="U191" i="9"/>
  <c r="V190" i="9"/>
  <c r="U190" i="9"/>
  <c r="V189" i="9"/>
  <c r="U189" i="9"/>
  <c r="V188" i="9"/>
  <c r="U188" i="9"/>
  <c r="V187" i="9"/>
  <c r="U187" i="9"/>
  <c r="V186" i="9"/>
  <c r="U186" i="9"/>
  <c r="V185" i="9"/>
  <c r="U185" i="9"/>
  <c r="V184" i="9"/>
  <c r="U184" i="9"/>
  <c r="V183" i="9"/>
  <c r="U183" i="9"/>
  <c r="V182" i="9"/>
  <c r="U182" i="9"/>
  <c r="V181" i="9"/>
  <c r="U181" i="9"/>
  <c r="V180" i="9"/>
  <c r="U180" i="9"/>
  <c r="V179" i="9"/>
  <c r="U179" i="9"/>
  <c r="V178" i="9"/>
  <c r="U178" i="9"/>
  <c r="V177" i="9"/>
  <c r="U177" i="9"/>
  <c r="V176" i="9"/>
  <c r="U176" i="9"/>
  <c r="V175" i="9"/>
  <c r="U175" i="9"/>
  <c r="V174" i="9"/>
  <c r="U174" i="9"/>
  <c r="V173" i="9"/>
  <c r="U173" i="9"/>
  <c r="V172" i="9"/>
  <c r="U172" i="9"/>
  <c r="V171" i="9"/>
  <c r="U171" i="9"/>
  <c r="V170" i="9"/>
  <c r="U170" i="9"/>
  <c r="V169" i="9"/>
  <c r="U169" i="9"/>
  <c r="V168" i="9"/>
  <c r="U168" i="9"/>
  <c r="V167" i="9"/>
  <c r="U167" i="9"/>
  <c r="V166" i="9"/>
  <c r="U166" i="9"/>
  <c r="V165" i="9"/>
  <c r="U165" i="9"/>
  <c r="V164" i="9"/>
  <c r="U164" i="9"/>
  <c r="V124" i="9"/>
  <c r="U125" i="9"/>
  <c r="U126" i="9"/>
  <c r="U127" i="9"/>
  <c r="U128" i="9"/>
  <c r="U129" i="9"/>
  <c r="U130" i="9"/>
  <c r="U131" i="9"/>
  <c r="U132" i="9"/>
  <c r="U133" i="9"/>
  <c r="U134" i="9"/>
  <c r="U135" i="9"/>
  <c r="U136" i="9"/>
  <c r="U137" i="9"/>
  <c r="U138" i="9"/>
  <c r="U139" i="9"/>
  <c r="U140" i="9"/>
  <c r="U141" i="9"/>
  <c r="U142" i="9"/>
  <c r="U143" i="9"/>
  <c r="U144" i="9"/>
  <c r="U145" i="9"/>
  <c r="U146" i="9"/>
  <c r="U147" i="9"/>
  <c r="U148" i="9"/>
  <c r="U149" i="9"/>
  <c r="U150" i="9"/>
  <c r="U151" i="9"/>
  <c r="U152" i="9"/>
  <c r="U153" i="9"/>
  <c r="U154" i="9"/>
  <c r="U155" i="9"/>
  <c r="U157" i="9"/>
  <c r="U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24" i="9"/>
  <c r="V157" i="9"/>
  <c r="V155" i="9"/>
  <c r="V154" i="9"/>
  <c r="V153" i="9"/>
  <c r="V152" i="9"/>
  <c r="V151" i="9"/>
  <c r="V150" i="9"/>
  <c r="V149" i="9"/>
  <c r="V148" i="9"/>
  <c r="V147" i="9"/>
  <c r="V146" i="9"/>
  <c r="V145" i="9"/>
  <c r="V144" i="9"/>
  <c r="V143" i="9"/>
  <c r="V142" i="9"/>
  <c r="V141" i="9"/>
  <c r="V140" i="9"/>
  <c r="V139" i="9"/>
  <c r="V138" i="9"/>
  <c r="V137" i="9"/>
  <c r="V136" i="9"/>
  <c r="V135" i="9"/>
  <c r="V134" i="9"/>
  <c r="V133" i="9"/>
  <c r="V132" i="9"/>
  <c r="V131" i="9"/>
  <c r="V130" i="9"/>
  <c r="V129" i="9"/>
  <c r="V128" i="9"/>
  <c r="V127" i="9"/>
  <c r="V126" i="9"/>
  <c r="V125" i="9"/>
  <c r="V85" i="9"/>
  <c r="U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85" i="9"/>
  <c r="V118" i="9"/>
  <c r="U118" i="9"/>
  <c r="V116" i="9"/>
  <c r="U116" i="9"/>
  <c r="V115" i="9"/>
  <c r="U115" i="9"/>
  <c r="V114" i="9"/>
  <c r="U114" i="9"/>
  <c r="V113" i="9"/>
  <c r="U113" i="9"/>
  <c r="V112" i="9"/>
  <c r="U112" i="9"/>
  <c r="V111" i="9"/>
  <c r="U111" i="9"/>
  <c r="V110" i="9"/>
  <c r="U110" i="9"/>
  <c r="V109" i="9"/>
  <c r="U109" i="9"/>
  <c r="V108" i="9"/>
  <c r="U108" i="9"/>
  <c r="V107" i="9"/>
  <c r="U107" i="9"/>
  <c r="V106" i="9"/>
  <c r="U106" i="9"/>
  <c r="V105" i="9"/>
  <c r="U105" i="9"/>
  <c r="V104" i="9"/>
  <c r="U104" i="9"/>
  <c r="V103" i="9"/>
  <c r="U103" i="9"/>
  <c r="V102" i="9"/>
  <c r="U102" i="9"/>
  <c r="V101" i="9"/>
  <c r="U101" i="9"/>
  <c r="V100" i="9"/>
  <c r="U100" i="9"/>
  <c r="V99" i="9"/>
  <c r="U99" i="9"/>
  <c r="V98" i="9"/>
  <c r="U98" i="9"/>
  <c r="V97" i="9"/>
  <c r="U97" i="9"/>
  <c r="V96" i="9"/>
  <c r="U96" i="9"/>
  <c r="V95" i="9"/>
  <c r="U95" i="9"/>
  <c r="V94" i="9"/>
  <c r="U94" i="9"/>
  <c r="V93" i="9"/>
  <c r="U93" i="9"/>
  <c r="V92" i="9"/>
  <c r="U92" i="9"/>
  <c r="V91" i="9"/>
  <c r="U91" i="9"/>
  <c r="V90" i="9"/>
  <c r="U90" i="9"/>
  <c r="V89" i="9"/>
  <c r="U89" i="9"/>
  <c r="V88" i="9"/>
  <c r="U88" i="9"/>
  <c r="V87" i="9"/>
  <c r="U87" i="9"/>
  <c r="V86" i="9"/>
  <c r="U8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9" i="9"/>
  <c r="V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9" i="9"/>
  <c r="U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46"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40" i="9"/>
  <c r="V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40" i="9"/>
  <c r="U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7" i="9"/>
  <c r="O400" i="9" l="1"/>
  <c r="F431" i="9" l="1"/>
  <c r="G431" i="9"/>
  <c r="H431" i="9"/>
  <c r="I431" i="9"/>
  <c r="J431" i="9"/>
  <c r="K431" i="9"/>
  <c r="L431" i="9"/>
  <c r="M431" i="9"/>
  <c r="N431" i="9"/>
  <c r="O431" i="9"/>
  <c r="P431" i="9"/>
  <c r="F196" i="9"/>
  <c r="F157" i="9"/>
  <c r="F40" i="9"/>
  <c r="L420" i="9" l="1"/>
  <c r="G157" i="9"/>
  <c r="H157" i="9"/>
  <c r="I157" i="9"/>
  <c r="J157" i="9"/>
  <c r="K157" i="9"/>
  <c r="L157" i="9"/>
  <c r="M157" i="9"/>
  <c r="N157" i="9"/>
  <c r="O157" i="9"/>
  <c r="G118" i="9"/>
  <c r="J118" i="9"/>
  <c r="L118" i="9"/>
  <c r="M118" i="9"/>
  <c r="N118" i="9"/>
  <c r="O118" i="9"/>
  <c r="F118" i="9"/>
  <c r="J79" i="9"/>
  <c r="K79" i="9"/>
  <c r="L79" i="9"/>
  <c r="M79" i="9"/>
  <c r="N79" i="9"/>
  <c r="O79" i="9"/>
  <c r="F79" i="9"/>
  <c r="J40" i="9"/>
  <c r="K40" i="9"/>
  <c r="L40" i="9"/>
  <c r="M40" i="9"/>
  <c r="O40" i="9"/>
  <c r="P40" i="9"/>
  <c r="P41" i="10" l="1"/>
  <c r="G173" i="9" l="1"/>
  <c r="H173" i="9"/>
  <c r="I173" i="9"/>
  <c r="J173" i="9"/>
  <c r="K173" i="9"/>
  <c r="L173" i="9"/>
  <c r="M173" i="9"/>
  <c r="N173" i="9"/>
  <c r="O173" i="9"/>
  <c r="P173" i="9"/>
  <c r="F173" i="9"/>
  <c r="S300" i="9" l="1"/>
  <c r="M232" i="19" l="1"/>
  <c r="M270" i="19"/>
  <c r="R400" i="9"/>
  <c r="R429" i="9"/>
  <c r="S400" i="9"/>
  <c r="S402" i="9"/>
  <c r="S422" i="9"/>
  <c r="S426" i="9"/>
  <c r="S360" i="9"/>
  <c r="S361" i="9"/>
  <c r="S362" i="9"/>
  <c r="S370" i="9"/>
  <c r="S371" i="9"/>
  <c r="S372" i="9"/>
  <c r="S373" i="9"/>
  <c r="S374" i="9"/>
  <c r="S382" i="9"/>
  <c r="S384" i="9"/>
  <c r="S385" i="9"/>
  <c r="S280" i="9"/>
  <c r="S321" i="9"/>
  <c r="S322" i="9"/>
  <c r="S323" i="9"/>
  <c r="S334" i="9"/>
  <c r="S338" i="9"/>
  <c r="S341" i="9"/>
  <c r="S343" i="9"/>
  <c r="S350" i="9"/>
  <c r="S171" i="9" l="1"/>
  <c r="S186" i="9"/>
  <c r="R171" i="9"/>
  <c r="R169" i="9" l="1"/>
  <c r="O189" i="20"/>
  <c r="O151" i="20"/>
  <c r="O113" i="20"/>
  <c r="P193" i="5" l="1"/>
  <c r="P194" i="5"/>
  <c r="P195" i="5"/>
  <c r="P196" i="5"/>
  <c r="P197" i="5"/>
  <c r="P198" i="5"/>
  <c r="P199" i="5"/>
  <c r="P200" i="5"/>
  <c r="P201" i="5"/>
  <c r="P202" i="5"/>
  <c r="P203" i="5"/>
  <c r="P204" i="5"/>
  <c r="P205" i="5"/>
  <c r="P206" i="5"/>
  <c r="P207" i="5"/>
  <c r="P208" i="5"/>
  <c r="P209" i="5"/>
  <c r="P210" i="5"/>
  <c r="P211" i="5"/>
  <c r="P212" i="5"/>
  <c r="P213" i="5"/>
  <c r="P214" i="5"/>
  <c r="P215" i="5"/>
  <c r="P216" i="5"/>
  <c r="P217" i="5"/>
  <c r="P218" i="5"/>
  <c r="P219" i="5"/>
  <c r="P220" i="5"/>
  <c r="P221" i="5"/>
  <c r="P222" i="5"/>
  <c r="P223" i="5"/>
  <c r="P224" i="5"/>
  <c r="P154" i="5"/>
  <c r="P155" i="5"/>
  <c r="P156" i="5"/>
  <c r="P157"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142" i="5"/>
  <c r="P143" i="5"/>
  <c r="P144" i="5"/>
  <c r="P145" i="5"/>
  <c r="P146" i="5"/>
  <c r="P267" i="11"/>
  <c r="P269" i="11"/>
  <c r="P272" i="11"/>
  <c r="P280" i="11"/>
  <c r="P283" i="11"/>
  <c r="P284" i="11"/>
  <c r="P289" i="11"/>
  <c r="P291" i="11"/>
  <c r="P294" i="11"/>
  <c r="P296" i="11"/>
  <c r="P228" i="11"/>
  <c r="P230" i="11"/>
  <c r="P233" i="11"/>
  <c r="P241" i="11"/>
  <c r="P244" i="11"/>
  <c r="P245" i="11"/>
  <c r="P250" i="11"/>
  <c r="P252" i="11"/>
  <c r="P255" i="11"/>
  <c r="P257" i="11"/>
  <c r="P189" i="11"/>
  <c r="P191" i="11"/>
  <c r="P192" i="11"/>
  <c r="P194" i="11"/>
  <c r="P202" i="11"/>
  <c r="P205" i="11"/>
  <c r="P206" i="11"/>
  <c r="P211" i="11"/>
  <c r="P213" i="11"/>
  <c r="P216" i="11"/>
  <c r="P218" i="11"/>
  <c r="N262" i="19"/>
  <c r="P265" i="11"/>
  <c r="P266" i="11"/>
  <c r="P268" i="11"/>
  <c r="P270" i="11"/>
  <c r="P271" i="11"/>
  <c r="P273" i="11"/>
  <c r="P274" i="11"/>
  <c r="P275" i="11"/>
  <c r="P276" i="11"/>
  <c r="P277" i="11"/>
  <c r="P278" i="11"/>
  <c r="P279" i="11"/>
  <c r="P281" i="11"/>
  <c r="P282" i="11"/>
  <c r="P285" i="11"/>
  <c r="P286" i="11"/>
  <c r="P287" i="11"/>
  <c r="P288" i="11"/>
  <c r="P290" i="11"/>
  <c r="P292" i="11"/>
  <c r="P293" i="11"/>
  <c r="P295" i="11"/>
  <c r="N224" i="19"/>
  <c r="P226" i="11"/>
  <c r="P227" i="11"/>
  <c r="P229" i="11"/>
  <c r="P231" i="11"/>
  <c r="P232" i="11"/>
  <c r="P234" i="11"/>
  <c r="P235" i="11"/>
  <c r="P236" i="11"/>
  <c r="P237" i="11"/>
  <c r="P238" i="11"/>
  <c r="P239" i="11"/>
  <c r="P240" i="11"/>
  <c r="P242" i="11"/>
  <c r="P243" i="11"/>
  <c r="P246" i="11"/>
  <c r="P247" i="11"/>
  <c r="P248" i="11"/>
  <c r="P249" i="11"/>
  <c r="P251" i="11"/>
  <c r="P253" i="11"/>
  <c r="P254" i="11"/>
  <c r="P256" i="11"/>
  <c r="N185" i="19"/>
  <c r="P187" i="11"/>
  <c r="P188" i="11"/>
  <c r="P190" i="11"/>
  <c r="P193" i="11"/>
  <c r="P195" i="11"/>
  <c r="P196" i="11"/>
  <c r="P197" i="11"/>
  <c r="P198" i="11"/>
  <c r="P199" i="11"/>
  <c r="P200" i="11"/>
  <c r="P201" i="11"/>
  <c r="P203" i="11"/>
  <c r="P204" i="11"/>
  <c r="P207" i="11"/>
  <c r="P208" i="11"/>
  <c r="P209" i="11"/>
  <c r="P210" i="11"/>
  <c r="P212" i="11"/>
  <c r="P214" i="11"/>
  <c r="P215" i="11"/>
  <c r="P217" i="11"/>
  <c r="P193" i="17"/>
  <c r="P194" i="17"/>
  <c r="P198" i="17"/>
  <c r="P199" i="17"/>
  <c r="P200" i="17"/>
  <c r="P201" i="17"/>
  <c r="P202" i="17"/>
  <c r="P203" i="17"/>
  <c r="P204" i="17"/>
  <c r="P205" i="17"/>
  <c r="P206" i="17"/>
  <c r="P207" i="17"/>
  <c r="P208" i="17"/>
  <c r="P210" i="17"/>
  <c r="P211" i="17"/>
  <c r="P213" i="17"/>
  <c r="P214" i="17"/>
  <c r="P215" i="17"/>
  <c r="P216" i="17"/>
  <c r="P218" i="17"/>
  <c r="P220" i="17"/>
  <c r="P223" i="17"/>
  <c r="P155" i="17"/>
  <c r="P157" i="17"/>
  <c r="P159" i="17"/>
  <c r="P161" i="17"/>
  <c r="P163" i="17"/>
  <c r="P165" i="17"/>
  <c r="P166" i="17"/>
  <c r="P167" i="17"/>
  <c r="P169" i="17"/>
  <c r="P170" i="17"/>
  <c r="P171" i="17"/>
  <c r="P174" i="17"/>
  <c r="P175" i="17"/>
  <c r="P176" i="17"/>
  <c r="P179" i="17"/>
  <c r="P181" i="17"/>
  <c r="P184" i="17"/>
  <c r="P116" i="17"/>
  <c r="P118" i="17"/>
  <c r="P121" i="17"/>
  <c r="P122" i="17"/>
  <c r="P123" i="17"/>
  <c r="P125" i="17"/>
  <c r="P126" i="17"/>
  <c r="P127" i="17"/>
  <c r="P129" i="17"/>
  <c r="P130" i="17"/>
  <c r="P131" i="17"/>
  <c r="P133" i="17"/>
  <c r="P135" i="17"/>
  <c r="P136" i="17"/>
  <c r="P138" i="17"/>
  <c r="P140" i="17"/>
  <c r="P142" i="17"/>
  <c r="P195" i="17"/>
  <c r="P196" i="17"/>
  <c r="P197" i="17"/>
  <c r="P209" i="17"/>
  <c r="P212" i="17"/>
  <c r="P217" i="17"/>
  <c r="P219" i="17"/>
  <c r="P221" i="17"/>
  <c r="P222" i="17"/>
  <c r="P224" i="17"/>
  <c r="P154" i="17"/>
  <c r="P156" i="17"/>
  <c r="P158" i="17"/>
  <c r="P160" i="17"/>
  <c r="P162" i="17"/>
  <c r="P164" i="17"/>
  <c r="P168" i="17"/>
  <c r="P172" i="17"/>
  <c r="P173" i="17"/>
  <c r="P177" i="17"/>
  <c r="P178" i="17"/>
  <c r="P180" i="17"/>
  <c r="P182" i="17"/>
  <c r="P183" i="17"/>
  <c r="P185" i="17"/>
  <c r="P115" i="17"/>
  <c r="P117" i="17"/>
  <c r="P119" i="17"/>
  <c r="P120" i="17"/>
  <c r="P124" i="17"/>
  <c r="P128" i="17"/>
  <c r="P132" i="17"/>
  <c r="P134" i="17"/>
  <c r="P137" i="17"/>
  <c r="P139" i="17"/>
  <c r="P141" i="17"/>
  <c r="P143" i="17"/>
  <c r="P144" i="17"/>
  <c r="P145" i="17"/>
  <c r="P146" i="17"/>
  <c r="S359" i="9" l="1"/>
  <c r="O116" i="5" l="1"/>
  <c r="O188" i="11"/>
  <c r="G406" i="9"/>
  <c r="H406" i="9"/>
  <c r="I406" i="9"/>
  <c r="J406" i="9"/>
  <c r="K406" i="9"/>
  <c r="P413" i="9"/>
  <c r="G417" i="9"/>
  <c r="H417" i="9"/>
  <c r="I417" i="9"/>
  <c r="J417" i="9"/>
  <c r="K417" i="9"/>
  <c r="L417" i="9"/>
  <c r="M417" i="9"/>
  <c r="N417" i="9"/>
  <c r="F406" i="9"/>
  <c r="F417" i="9"/>
  <c r="F167" i="9"/>
  <c r="G165" i="9"/>
  <c r="H165" i="9"/>
  <c r="I165" i="9"/>
  <c r="I400" i="9" s="1"/>
  <c r="J165" i="9"/>
  <c r="J400" i="9" s="1"/>
  <c r="K165" i="9"/>
  <c r="K400" i="9" s="1"/>
  <c r="L165" i="9"/>
  <c r="L400" i="9" s="1"/>
  <c r="M165" i="9"/>
  <c r="M400" i="9" s="1"/>
  <c r="N165" i="9"/>
  <c r="N400" i="9" s="1"/>
  <c r="F165" i="9"/>
  <c r="F188" i="9"/>
  <c r="F423" i="9" s="1"/>
  <c r="R184" i="9" l="1"/>
  <c r="R191" i="9"/>
  <c r="G163" i="9"/>
  <c r="H163" i="9"/>
  <c r="I163" i="9"/>
  <c r="J163" i="9"/>
  <c r="K163" i="9"/>
  <c r="L163" i="9"/>
  <c r="M163" i="9"/>
  <c r="N163" i="9"/>
  <c r="G167" i="9"/>
  <c r="H167" i="9"/>
  <c r="I167" i="9"/>
  <c r="J167" i="9"/>
  <c r="K167" i="9"/>
  <c r="L167" i="9"/>
  <c r="L402" i="9" s="1"/>
  <c r="M167" i="9"/>
  <c r="M402" i="9" s="1"/>
  <c r="N167" i="9"/>
  <c r="N402" i="9" s="1"/>
  <c r="G178" i="9"/>
  <c r="H178" i="9"/>
  <c r="H413" i="9" s="1"/>
  <c r="I178" i="9"/>
  <c r="I413" i="9" s="1"/>
  <c r="J178" i="9"/>
  <c r="J413" i="9" s="1"/>
  <c r="K178" i="9"/>
  <c r="K413" i="9" s="1"/>
  <c r="L178" i="9"/>
  <c r="L413" i="9" s="1"/>
  <c r="M178" i="9"/>
  <c r="M413" i="9" s="1"/>
  <c r="N178" i="9"/>
  <c r="N413" i="9" s="1"/>
  <c r="F178" i="9"/>
  <c r="F413" i="9" s="1"/>
  <c r="O402" i="9"/>
  <c r="R402" i="9" s="1"/>
  <c r="R186" i="9"/>
  <c r="L398" i="9" l="1"/>
  <c r="H398" i="9"/>
  <c r="K398" i="9"/>
  <c r="N398" i="9"/>
  <c r="J398" i="9"/>
  <c r="M398" i="9"/>
  <c r="I398" i="9"/>
  <c r="R173" i="9"/>
  <c r="R168" i="9"/>
  <c r="R167" i="9"/>
  <c r="S182" i="9"/>
  <c r="R182" i="9"/>
  <c r="S167" i="9"/>
  <c r="R190" i="9"/>
  <c r="G413" i="9"/>
  <c r="S413" i="9" s="1"/>
  <c r="S178" i="9"/>
  <c r="G398" i="9"/>
  <c r="R165" i="9" l="1"/>
  <c r="S165" i="9"/>
  <c r="O116" i="17"/>
  <c r="F164" i="9" l="1"/>
  <c r="G164" i="9"/>
  <c r="H164" i="9"/>
  <c r="I164" i="9"/>
  <c r="I399" i="9" s="1"/>
  <c r="J164" i="9"/>
  <c r="K164" i="9"/>
  <c r="L164" i="9"/>
  <c r="S358" i="9"/>
  <c r="O399" i="9" l="1"/>
  <c r="S320" i="9"/>
  <c r="J399" i="9"/>
  <c r="F399" i="9"/>
  <c r="L399" i="9"/>
  <c r="H399" i="9"/>
  <c r="K399" i="9"/>
  <c r="G399" i="9"/>
  <c r="F420" i="9" l="1"/>
  <c r="G420" i="9"/>
  <c r="H420" i="9"/>
  <c r="I420" i="9"/>
  <c r="J420" i="9"/>
  <c r="K420" i="9"/>
  <c r="M420" i="9"/>
  <c r="N420" i="9"/>
  <c r="S388" i="9"/>
  <c r="P421" i="9"/>
  <c r="S342" i="9"/>
  <c r="S349" i="9"/>
  <c r="P410" i="9"/>
  <c r="S381" i="9" l="1"/>
  <c r="O420" i="9"/>
  <c r="S380" i="9"/>
  <c r="N421" i="9"/>
  <c r="J421" i="9"/>
  <c r="F421" i="9"/>
  <c r="O421" i="9"/>
  <c r="R421" i="9" s="1"/>
  <c r="L421" i="9"/>
  <c r="H421" i="9"/>
  <c r="K421" i="9"/>
  <c r="G421" i="9"/>
  <c r="S421" i="9" s="1"/>
  <c r="M421" i="9"/>
  <c r="I421" i="9"/>
  <c r="F265" i="19"/>
  <c r="G154" i="20" l="1"/>
  <c r="F189" i="9" l="1"/>
  <c r="F424" i="9" s="1"/>
  <c r="F191" i="9"/>
  <c r="G191" i="9"/>
  <c r="S191" i="9" s="1"/>
  <c r="H191" i="9"/>
  <c r="I191" i="9"/>
  <c r="G192" i="9"/>
  <c r="G427" i="9" s="1"/>
  <c r="H192" i="9"/>
  <c r="H427" i="9" s="1"/>
  <c r="I192" i="9"/>
  <c r="I427" i="9" s="1"/>
  <c r="J189" i="9"/>
  <c r="J424" i="9" s="1"/>
  <c r="K189" i="9"/>
  <c r="K424" i="9" s="1"/>
  <c r="L189" i="9"/>
  <c r="L424" i="9" s="1"/>
  <c r="M189" i="9"/>
  <c r="M424" i="9" s="1"/>
  <c r="N189" i="9"/>
  <c r="N424" i="9" s="1"/>
  <c r="J191" i="9"/>
  <c r="J426" i="9" s="1"/>
  <c r="K191" i="9"/>
  <c r="L191" i="9"/>
  <c r="M191" i="9"/>
  <c r="N191" i="9"/>
  <c r="J192" i="9"/>
  <c r="J427" i="9" s="1"/>
  <c r="K192" i="9"/>
  <c r="K427" i="9" s="1"/>
  <c r="L192" i="9"/>
  <c r="L427" i="9" s="1"/>
  <c r="M192" i="9"/>
  <c r="M427" i="9" s="1"/>
  <c r="N192" i="9"/>
  <c r="N427" i="9" s="1"/>
  <c r="F187" i="9"/>
  <c r="G187" i="9"/>
  <c r="H187" i="9"/>
  <c r="I187" i="9"/>
  <c r="J187" i="9"/>
  <c r="J422" i="9" s="1"/>
  <c r="K187" i="9"/>
  <c r="K422" i="9" s="1"/>
  <c r="L187" i="9"/>
  <c r="L422" i="9" s="1"/>
  <c r="M187" i="9"/>
  <c r="M422" i="9" s="1"/>
  <c r="R172" i="9" l="1"/>
  <c r="F192" i="9"/>
  <c r="F427" i="9" s="1"/>
  <c r="G193" i="9"/>
  <c r="H193" i="9"/>
  <c r="H428" i="9" s="1"/>
  <c r="I193" i="9"/>
  <c r="I428" i="9" s="1"/>
  <c r="J193" i="9"/>
  <c r="J428" i="9" s="1"/>
  <c r="K193" i="9"/>
  <c r="K428" i="9" s="1"/>
  <c r="L193" i="9"/>
  <c r="L428" i="9" s="1"/>
  <c r="M193" i="9"/>
  <c r="M428" i="9" s="1"/>
  <c r="N193" i="9"/>
  <c r="N428" i="9" s="1"/>
  <c r="F193" i="9"/>
  <c r="F428" i="9" s="1"/>
  <c r="G428" i="9" l="1"/>
  <c r="S91" i="9"/>
  <c r="R91" i="9"/>
  <c r="F414" i="9" l="1"/>
  <c r="G414" i="9"/>
  <c r="H414" i="9"/>
  <c r="I414" i="9"/>
  <c r="J414" i="9"/>
  <c r="K414" i="9"/>
  <c r="L414" i="9"/>
  <c r="M414" i="9"/>
  <c r="N414" i="9"/>
  <c r="P403" i="9"/>
  <c r="P404" i="9"/>
  <c r="P406" i="9"/>
  <c r="P407" i="9"/>
  <c r="P408" i="9"/>
  <c r="P417" i="9"/>
  <c r="P419" i="9"/>
  <c r="P425" i="9"/>
  <c r="L184" i="9"/>
  <c r="M184" i="9"/>
  <c r="N184" i="9"/>
  <c r="S329" i="9"/>
  <c r="S173" i="9"/>
  <c r="O401" i="9"/>
  <c r="S379" i="9"/>
  <c r="S340" i="9"/>
  <c r="K184" i="9"/>
  <c r="J184" i="9"/>
  <c r="I184" i="9"/>
  <c r="H184" i="9"/>
  <c r="G184" i="9"/>
  <c r="S184" i="9" s="1"/>
  <c r="F184" i="9"/>
  <c r="S368" i="9" l="1"/>
  <c r="S417" i="9"/>
  <c r="S419" i="9"/>
  <c r="S406" i="9"/>
  <c r="P401" i="9"/>
  <c r="R401" i="9" s="1"/>
  <c r="R166" i="9"/>
  <c r="P423" i="9"/>
  <c r="R188" i="9"/>
  <c r="G408" i="9"/>
  <c r="S408" i="9" s="1"/>
  <c r="K408" i="9"/>
  <c r="O408" i="9"/>
  <c r="R408" i="9" s="1"/>
  <c r="H408" i="9"/>
  <c r="L408" i="9"/>
  <c r="I408" i="9"/>
  <c r="M408" i="9"/>
  <c r="F408" i="9"/>
  <c r="J408" i="9"/>
  <c r="N408" i="9"/>
  <c r="O419" i="9"/>
  <c r="R419" i="9" s="1"/>
  <c r="G397" i="9"/>
  <c r="H397" i="9" s="1"/>
  <c r="I397" i="9" s="1"/>
  <c r="J397" i="9" s="1"/>
  <c r="K397" i="9" s="1"/>
  <c r="L397" i="9" s="1"/>
  <c r="M397" i="9" s="1"/>
  <c r="N397" i="9" s="1"/>
  <c r="O397" i="9" s="1"/>
  <c r="F163" i="9"/>
  <c r="O178" i="9"/>
  <c r="P420" i="9" l="1"/>
  <c r="R185" i="9"/>
  <c r="S185" i="9"/>
  <c r="P415" i="9"/>
  <c r="R180" i="9"/>
  <c r="P412" i="9"/>
  <c r="R177" i="9"/>
  <c r="P414" i="9"/>
  <c r="R179" i="9"/>
  <c r="S179" i="9"/>
  <c r="O413" i="9"/>
  <c r="R413" i="9" s="1"/>
  <c r="R178" i="9"/>
  <c r="F398" i="9"/>
  <c r="S414" i="9" l="1"/>
  <c r="S420" i="9"/>
  <c r="R420" i="9"/>
  <c r="I166" i="9"/>
  <c r="M166" i="9"/>
  <c r="F166" i="9"/>
  <c r="J166" i="9"/>
  <c r="N166" i="9"/>
  <c r="G166" i="9"/>
  <c r="K166" i="9"/>
  <c r="H166" i="9"/>
  <c r="L166" i="9"/>
  <c r="I401" i="9" l="1"/>
  <c r="L401" i="9"/>
  <c r="N401" i="9"/>
  <c r="H401" i="9"/>
  <c r="K401" i="9"/>
  <c r="F401" i="9"/>
  <c r="M401" i="9"/>
  <c r="G401" i="9"/>
  <c r="S401" i="9" s="1"/>
  <c r="S166" i="9"/>
  <c r="J401" i="9"/>
  <c r="S163" i="9" l="1"/>
  <c r="P398" i="9"/>
  <c r="R163" i="9"/>
  <c r="S232" i="9"/>
  <c r="R232" i="9"/>
  <c r="S231" i="9"/>
  <c r="R231" i="9"/>
  <c r="S230" i="9"/>
  <c r="S229" i="9"/>
  <c r="S228" i="9"/>
  <c r="R228" i="9"/>
  <c r="S227" i="9"/>
  <c r="S226" i="9"/>
  <c r="R226" i="9"/>
  <c r="R220" i="9"/>
  <c r="S220" i="9"/>
  <c r="R217" i="9"/>
  <c r="R212" i="9"/>
  <c r="S206" i="9"/>
  <c r="R206" i="9"/>
  <c r="S204" i="9"/>
  <c r="R204" i="9"/>
  <c r="S202" i="9"/>
  <c r="R202" i="9"/>
  <c r="G201" i="9"/>
  <c r="H201" i="9" s="1"/>
  <c r="I201" i="9" s="1"/>
  <c r="J201" i="9" s="1"/>
  <c r="K201" i="9" s="1"/>
  <c r="L201" i="9" s="1"/>
  <c r="M201" i="9" s="1"/>
  <c r="N201" i="9" s="1"/>
  <c r="O201" i="9" s="1"/>
  <c r="O428" i="9"/>
  <c r="O422" i="9"/>
  <c r="R422" i="9" s="1"/>
  <c r="G162" i="9"/>
  <c r="H162" i="9" s="1"/>
  <c r="I162" i="9" s="1"/>
  <c r="J162" i="9" s="1"/>
  <c r="K162" i="9" s="1"/>
  <c r="L162" i="9" s="1"/>
  <c r="M162" i="9" s="1"/>
  <c r="N162" i="9" s="1"/>
  <c r="O162" i="9" s="1"/>
  <c r="S398" i="9" l="1"/>
  <c r="P428" i="9"/>
  <c r="R193" i="9"/>
  <c r="S193" i="9"/>
  <c r="P416" i="9"/>
  <c r="R181" i="9"/>
  <c r="P411" i="9"/>
  <c r="R176" i="9"/>
  <c r="P424" i="9"/>
  <c r="R189" i="9"/>
  <c r="R187" i="9"/>
  <c r="S187" i="9"/>
  <c r="P399" i="9"/>
  <c r="R164" i="9"/>
  <c r="S164" i="9"/>
  <c r="R183" i="9"/>
  <c r="S183" i="9"/>
  <c r="R210" i="9"/>
  <c r="H236" i="9"/>
  <c r="L236" i="9"/>
  <c r="N236" i="9"/>
  <c r="M236" i="9"/>
  <c r="G236" i="9"/>
  <c r="S235" i="9"/>
  <c r="R235" i="9"/>
  <c r="O236" i="9"/>
  <c r="I236" i="9"/>
  <c r="K236" i="9"/>
  <c r="J236" i="9"/>
  <c r="R222" i="9"/>
  <c r="S207" i="9"/>
  <c r="S217" i="9"/>
  <c r="R219" i="9"/>
  <c r="R225" i="9"/>
  <c r="R227" i="9"/>
  <c r="S223" i="9"/>
  <c r="I234" i="9"/>
  <c r="R208" i="9"/>
  <c r="R213" i="9"/>
  <c r="S214" i="9"/>
  <c r="S221" i="9"/>
  <c r="S216" i="9"/>
  <c r="R229" i="9"/>
  <c r="S211" i="9"/>
  <c r="F234" i="9"/>
  <c r="J234" i="9"/>
  <c r="N234" i="9"/>
  <c r="G234" i="9"/>
  <c r="K234" i="9"/>
  <c r="S208" i="9"/>
  <c r="R214" i="9"/>
  <c r="S215" i="9"/>
  <c r="S222" i="9"/>
  <c r="S233" i="9"/>
  <c r="S203" i="9"/>
  <c r="H234" i="9"/>
  <c r="L234" i="9"/>
  <c r="R211" i="9"/>
  <c r="S212" i="9"/>
  <c r="S213" i="9"/>
  <c r="R216" i="9"/>
  <c r="S219" i="9"/>
  <c r="R223" i="9"/>
  <c r="S225" i="9"/>
  <c r="M234" i="9"/>
  <c r="S205" i="9"/>
  <c r="S209" i="9"/>
  <c r="S218" i="9"/>
  <c r="S224" i="9"/>
  <c r="O234" i="9"/>
  <c r="R203" i="9"/>
  <c r="R205" i="9"/>
  <c r="R207" i="9"/>
  <c r="R209" i="9"/>
  <c r="S210" i="9"/>
  <c r="R215" i="9"/>
  <c r="R218" i="9"/>
  <c r="R221" i="9"/>
  <c r="R224" i="9"/>
  <c r="R230" i="9"/>
  <c r="R233" i="9"/>
  <c r="S428" i="9" l="1"/>
  <c r="R428" i="9"/>
  <c r="S399" i="9"/>
  <c r="R399" i="9"/>
  <c r="Q206" i="9"/>
  <c r="Q210" i="9"/>
  <c r="Q214" i="9"/>
  <c r="Q218" i="9"/>
  <c r="Q222" i="9"/>
  <c r="Q226" i="9"/>
  <c r="Q230" i="9"/>
  <c r="Q234" i="9"/>
  <c r="Q203" i="9"/>
  <c r="Q207" i="9"/>
  <c r="Q211" i="9"/>
  <c r="Q215" i="9"/>
  <c r="Q219" i="9"/>
  <c r="Q227" i="9"/>
  <c r="Q231" i="9"/>
  <c r="Q235" i="9"/>
  <c r="Q204" i="9"/>
  <c r="Q208" i="9"/>
  <c r="Q212" i="9"/>
  <c r="Q216" i="9"/>
  <c r="Q220" i="9"/>
  <c r="Q224" i="9"/>
  <c r="Q228" i="9"/>
  <c r="Q232" i="9"/>
  <c r="Q202" i="9"/>
  <c r="Q205" i="9"/>
  <c r="Q209" i="9"/>
  <c r="Q213" i="9"/>
  <c r="Q217" i="9"/>
  <c r="Q221" i="9"/>
  <c r="Q225" i="9"/>
  <c r="Q229" i="9"/>
  <c r="Q233" i="9"/>
  <c r="Q223" i="9"/>
  <c r="P194" i="9" l="1"/>
  <c r="O194" i="9"/>
  <c r="R194" i="9" l="1"/>
  <c r="N31" i="9"/>
  <c r="N187" i="9" l="1"/>
  <c r="N422" i="9" s="1"/>
  <c r="N40" i="9"/>
  <c r="P405" i="9"/>
  <c r="O398" i="9" l="1"/>
  <c r="R398" i="9" s="1"/>
  <c r="S319" i="9"/>
  <c r="M170" i="9"/>
  <c r="M405" i="9" s="1"/>
  <c r="K170" i="9"/>
  <c r="K405" i="9" s="1"/>
  <c r="G170" i="9"/>
  <c r="G405" i="9" s="1"/>
  <c r="S405" i="9" s="1"/>
  <c r="N170" i="9"/>
  <c r="N405" i="9" s="1"/>
  <c r="J170" i="9"/>
  <c r="J405" i="9" s="1"/>
  <c r="F170" i="9"/>
  <c r="F405" i="9" s="1"/>
  <c r="I170" i="9"/>
  <c r="I405" i="9" s="1"/>
  <c r="L170" i="9"/>
  <c r="L405" i="9" s="1"/>
  <c r="H170" i="9"/>
  <c r="H405" i="9" s="1"/>
  <c r="P192" i="9"/>
  <c r="P196" i="9" s="1"/>
  <c r="S170" i="9" l="1"/>
  <c r="S192" i="9"/>
  <c r="P195" i="9"/>
  <c r="Q192" i="9" s="1"/>
  <c r="P427" i="9"/>
  <c r="N425" i="9"/>
  <c r="M425" i="9"/>
  <c r="L425" i="9"/>
  <c r="K425" i="9"/>
  <c r="J425" i="9"/>
  <c r="S383" i="9"/>
  <c r="S344" i="9"/>
  <c r="N188" i="9"/>
  <c r="M188" i="9"/>
  <c r="L188" i="9"/>
  <c r="K188" i="9"/>
  <c r="J188" i="9"/>
  <c r="I188" i="9"/>
  <c r="H188" i="9"/>
  <c r="G188" i="9"/>
  <c r="S188" i="9" s="1"/>
  <c r="J183" i="9"/>
  <c r="I183" i="9"/>
  <c r="S376" i="9"/>
  <c r="S337" i="9"/>
  <c r="N181" i="9"/>
  <c r="M181" i="9"/>
  <c r="M416" i="9" s="1"/>
  <c r="L181" i="9"/>
  <c r="L416" i="9" s="1"/>
  <c r="K181" i="9"/>
  <c r="K416" i="9" s="1"/>
  <c r="J181" i="9"/>
  <c r="J416" i="9" s="1"/>
  <c r="I181" i="9"/>
  <c r="I416" i="9" s="1"/>
  <c r="H181" i="9"/>
  <c r="H416" i="9" s="1"/>
  <c r="G181" i="9"/>
  <c r="F181" i="9"/>
  <c r="N177" i="9"/>
  <c r="M177" i="9"/>
  <c r="L177" i="9"/>
  <c r="K177" i="9"/>
  <c r="J177" i="9"/>
  <c r="I177" i="9"/>
  <c r="H177" i="9"/>
  <c r="G177" i="9"/>
  <c r="F177" i="9"/>
  <c r="N176" i="9"/>
  <c r="M176" i="9"/>
  <c r="M411" i="9" s="1"/>
  <c r="L176" i="9"/>
  <c r="L411" i="9" s="1"/>
  <c r="K176" i="9"/>
  <c r="K411" i="9" s="1"/>
  <c r="J176" i="9"/>
  <c r="J411" i="9" s="1"/>
  <c r="I176" i="9"/>
  <c r="I411" i="9" s="1"/>
  <c r="H176" i="9"/>
  <c r="H411" i="9" s="1"/>
  <c r="G176" i="9"/>
  <c r="F176" i="9"/>
  <c r="S331" i="9"/>
  <c r="O175" i="9"/>
  <c r="S369" i="9"/>
  <c r="S330" i="9"/>
  <c r="O174" i="9"/>
  <c r="S366" i="9"/>
  <c r="S327" i="9"/>
  <c r="N406" i="9"/>
  <c r="M406" i="9"/>
  <c r="L406" i="9"/>
  <c r="N295" i="20"/>
  <c r="N259" i="20"/>
  <c r="M259" i="20"/>
  <c r="L259" i="20"/>
  <c r="K259" i="20"/>
  <c r="J259" i="20"/>
  <c r="I259" i="20"/>
  <c r="H259" i="20"/>
  <c r="G259" i="20"/>
  <c r="F259" i="20"/>
  <c r="E259" i="20"/>
  <c r="S389" i="9"/>
  <c r="N194" i="9"/>
  <c r="M194" i="9"/>
  <c r="L194" i="9"/>
  <c r="L429" i="9" s="1"/>
  <c r="K194" i="9"/>
  <c r="K429" i="9" s="1"/>
  <c r="J194" i="9"/>
  <c r="J429" i="9" s="1"/>
  <c r="I194" i="9"/>
  <c r="I429" i="9" s="1"/>
  <c r="H194" i="9"/>
  <c r="H429" i="9" s="1"/>
  <c r="G194" i="9"/>
  <c r="S365" i="9"/>
  <c r="S326" i="9"/>
  <c r="S345" i="9"/>
  <c r="S387" i="9"/>
  <c r="S348" i="9"/>
  <c r="O192" i="9"/>
  <c r="S386" i="9"/>
  <c r="N426" i="9"/>
  <c r="M426" i="9"/>
  <c r="S347" i="9"/>
  <c r="N288" i="20"/>
  <c r="N252" i="20"/>
  <c r="M252" i="20"/>
  <c r="L252" i="20"/>
  <c r="K252" i="20"/>
  <c r="J252" i="20"/>
  <c r="I252" i="20"/>
  <c r="H252" i="20"/>
  <c r="G252" i="20"/>
  <c r="F252" i="20"/>
  <c r="E252" i="20"/>
  <c r="S363" i="9"/>
  <c r="H168" i="9"/>
  <c r="G168" i="9"/>
  <c r="F168" i="9"/>
  <c r="N266" i="20"/>
  <c r="O196" i="9" l="1"/>
  <c r="P197" i="9" s="1"/>
  <c r="H403" i="9"/>
  <c r="O417" i="9"/>
  <c r="R417" i="9" s="1"/>
  <c r="S377" i="9"/>
  <c r="O414" i="9"/>
  <c r="R414" i="9" s="1"/>
  <c r="S335" i="9"/>
  <c r="S375" i="9"/>
  <c r="S378" i="9"/>
  <c r="Q171" i="9"/>
  <c r="Q175" i="9"/>
  <c r="Q195" i="9"/>
  <c r="Q174" i="9"/>
  <c r="Q178" i="9"/>
  <c r="Q186" i="9"/>
  <c r="Q170" i="9"/>
  <c r="Q169" i="9"/>
  <c r="Q191" i="9"/>
  <c r="Q184" i="9"/>
  <c r="Q182" i="9"/>
  <c r="Q168" i="9"/>
  <c r="Q173" i="9"/>
  <c r="Q167" i="9"/>
  <c r="Q190" i="9"/>
  <c r="Q165" i="9"/>
  <c r="Q172" i="9"/>
  <c r="Q166" i="9"/>
  <c r="Q188" i="9"/>
  <c r="Q179" i="9"/>
  <c r="Q185" i="9"/>
  <c r="Q180" i="9"/>
  <c r="Q177" i="9"/>
  <c r="Q163" i="9"/>
  <c r="Q176" i="9"/>
  <c r="Q193" i="9"/>
  <c r="Q189" i="9"/>
  <c r="Q187" i="9"/>
  <c r="Q181" i="9"/>
  <c r="Q164" i="9"/>
  <c r="Q183" i="9"/>
  <c r="Q194" i="9"/>
  <c r="S364" i="9"/>
  <c r="S367" i="9"/>
  <c r="O403" i="9"/>
  <c r="R403" i="9" s="1"/>
  <c r="S324" i="9"/>
  <c r="S336" i="9"/>
  <c r="S339" i="9"/>
  <c r="S325" i="9"/>
  <c r="S328" i="9"/>
  <c r="O411" i="9"/>
  <c r="R411" i="9" s="1"/>
  <c r="S332" i="9"/>
  <c r="O412" i="9"/>
  <c r="R412" i="9" s="1"/>
  <c r="S333" i="9"/>
  <c r="S346" i="9"/>
  <c r="P430" i="9"/>
  <c r="S427" i="9"/>
  <c r="S391" i="9"/>
  <c r="S352" i="9"/>
  <c r="G174" i="9"/>
  <c r="S174" i="9" s="1"/>
  <c r="K174" i="9"/>
  <c r="K412" i="9"/>
  <c r="R170" i="9"/>
  <c r="R174" i="9"/>
  <c r="R175" i="9"/>
  <c r="G411" i="9"/>
  <c r="S411" i="9" s="1"/>
  <c r="S176" i="9"/>
  <c r="G416" i="9"/>
  <c r="S416" i="9" s="1"/>
  <c r="S181" i="9"/>
  <c r="R192" i="9"/>
  <c r="G403" i="9"/>
  <c r="S403" i="9" s="1"/>
  <c r="S168" i="9"/>
  <c r="G429" i="9"/>
  <c r="S429" i="9" s="1"/>
  <c r="S194" i="9"/>
  <c r="G412" i="9"/>
  <c r="S412" i="9" s="1"/>
  <c r="S177" i="9"/>
  <c r="G41" i="10"/>
  <c r="K168" i="9"/>
  <c r="F418" i="9"/>
  <c r="N418" i="9"/>
  <c r="J404" i="9"/>
  <c r="N404" i="9"/>
  <c r="H412" i="9"/>
  <c r="L412" i="9"/>
  <c r="G418" i="9"/>
  <c r="S418" i="9" s="1"/>
  <c r="K418" i="9"/>
  <c r="O418" i="9"/>
  <c r="R418" i="9" s="1"/>
  <c r="H174" i="9"/>
  <c r="H409" i="9" s="1"/>
  <c r="L174" i="9"/>
  <c r="L409" i="9" s="1"/>
  <c r="H175" i="9"/>
  <c r="L175" i="9"/>
  <c r="L410" i="9" s="1"/>
  <c r="I168" i="9"/>
  <c r="G172" i="9"/>
  <c r="K172" i="9"/>
  <c r="K407" i="9" s="1"/>
  <c r="I175" i="9"/>
  <c r="I410" i="9" s="1"/>
  <c r="M175" i="9"/>
  <c r="M410" i="9" s="1"/>
  <c r="F180" i="9"/>
  <c r="J180" i="9"/>
  <c r="J415" i="9" s="1"/>
  <c r="N180" i="9"/>
  <c r="N415" i="9" s="1"/>
  <c r="O426" i="9"/>
  <c r="R426" i="9" s="1"/>
  <c r="H180" i="9"/>
  <c r="H415" i="9" s="1"/>
  <c r="L180" i="9"/>
  <c r="L415" i="9" s="1"/>
  <c r="O407" i="9"/>
  <c r="R407" i="9" s="1"/>
  <c r="F172" i="9"/>
  <c r="F407" i="9" s="1"/>
  <c r="J172" i="9"/>
  <c r="J407" i="9" s="1"/>
  <c r="N172" i="9"/>
  <c r="H404" i="9"/>
  <c r="L404" i="9"/>
  <c r="J412" i="9"/>
  <c r="M418" i="9"/>
  <c r="H423" i="9"/>
  <c r="L423" i="9"/>
  <c r="F190" i="9"/>
  <c r="F425" i="9" s="1"/>
  <c r="O406" i="9"/>
  <c r="R406" i="9" s="1"/>
  <c r="H172" i="9"/>
  <c r="H407" i="9" s="1"/>
  <c r="L172" i="9"/>
  <c r="L407" i="9" s="1"/>
  <c r="F174" i="9"/>
  <c r="F409" i="9" s="1"/>
  <c r="J174" i="9"/>
  <c r="J409" i="9" s="1"/>
  <c r="N174" i="9"/>
  <c r="N409" i="9" s="1"/>
  <c r="F175" i="9"/>
  <c r="F410" i="9" s="1"/>
  <c r="J175" i="9"/>
  <c r="J410" i="9" s="1"/>
  <c r="N175" i="9"/>
  <c r="N410" i="9" s="1"/>
  <c r="I423" i="9"/>
  <c r="M423" i="9"/>
  <c r="O423" i="9"/>
  <c r="R423" i="9" s="1"/>
  <c r="G190" i="9"/>
  <c r="O425" i="9"/>
  <c r="R425" i="9" s="1"/>
  <c r="K404" i="9"/>
  <c r="H410" i="9"/>
  <c r="I180" i="9"/>
  <c r="I415" i="9" s="1"/>
  <c r="M180" i="9"/>
  <c r="M415" i="9" s="1"/>
  <c r="O416" i="9"/>
  <c r="R416" i="9" s="1"/>
  <c r="I418" i="9"/>
  <c r="I190" i="9"/>
  <c r="I425" i="9" s="1"/>
  <c r="F403" i="9"/>
  <c r="J168" i="9"/>
  <c r="F404" i="9"/>
  <c r="O424" i="9"/>
  <c r="R424" i="9" s="1"/>
  <c r="F194" i="9"/>
  <c r="I172" i="9"/>
  <c r="I407" i="9" s="1"/>
  <c r="M172" i="9"/>
  <c r="M407" i="9" s="1"/>
  <c r="I174" i="9"/>
  <c r="I409" i="9" s="1"/>
  <c r="M174" i="9"/>
  <c r="M409" i="9" s="1"/>
  <c r="G175" i="9"/>
  <c r="S175" i="9" s="1"/>
  <c r="K175" i="9"/>
  <c r="K410" i="9" s="1"/>
  <c r="F412" i="9"/>
  <c r="N412" i="9"/>
  <c r="J418" i="9"/>
  <c r="H190" i="9"/>
  <c r="H425" i="9" s="1"/>
  <c r="R96" i="9"/>
  <c r="S96" i="9"/>
  <c r="G409" i="9"/>
  <c r="S409" i="9" s="1"/>
  <c r="K409" i="9"/>
  <c r="G180" i="9"/>
  <c r="K180" i="9"/>
  <c r="K415" i="9" s="1"/>
  <c r="F416" i="9"/>
  <c r="N416" i="9"/>
  <c r="J423" i="9"/>
  <c r="N423" i="9"/>
  <c r="O405" i="9"/>
  <c r="R405" i="9" s="1"/>
  <c r="O410" i="9"/>
  <c r="R410" i="9" s="1"/>
  <c r="I404" i="9"/>
  <c r="M404" i="9"/>
  <c r="O404" i="9"/>
  <c r="R404" i="9" s="1"/>
  <c r="O427" i="9"/>
  <c r="R427" i="9" s="1"/>
  <c r="O409" i="9"/>
  <c r="R409" i="9" s="1"/>
  <c r="F411" i="9"/>
  <c r="N411" i="9"/>
  <c r="I412" i="9"/>
  <c r="M412" i="9"/>
  <c r="O415" i="9"/>
  <c r="R415" i="9" s="1"/>
  <c r="H418" i="9"/>
  <c r="L418" i="9"/>
  <c r="G423" i="9"/>
  <c r="S423" i="9" s="1"/>
  <c r="K423" i="9"/>
  <c r="L168" i="9"/>
  <c r="K312" i="9"/>
  <c r="O312" i="9"/>
  <c r="I312" i="9"/>
  <c r="G312" i="9"/>
  <c r="H312" i="9"/>
  <c r="J312" i="9"/>
  <c r="P39" i="9"/>
  <c r="N351" i="9"/>
  <c r="O195" i="9"/>
  <c r="G33" i="9"/>
  <c r="G40" i="9" s="1"/>
  <c r="J196" i="9" l="1"/>
  <c r="L196" i="9"/>
  <c r="I403" i="9"/>
  <c r="K403" i="9"/>
  <c r="K196" i="9"/>
  <c r="Q409" i="9"/>
  <c r="Q429" i="9"/>
  <c r="Q402" i="9"/>
  <c r="Q418" i="9"/>
  <c r="Q422" i="9"/>
  <c r="Q426" i="9"/>
  <c r="Q430" i="9"/>
  <c r="Q400" i="9"/>
  <c r="Q413" i="9"/>
  <c r="Q421" i="9"/>
  <c r="Q410" i="9"/>
  <c r="Q408" i="9"/>
  <c r="Q407" i="9"/>
  <c r="Q404" i="9"/>
  <c r="Q403" i="9"/>
  <c r="Q425" i="9"/>
  <c r="Q406" i="9"/>
  <c r="Q417" i="9"/>
  <c r="Q419" i="9"/>
  <c r="Q401" i="9"/>
  <c r="Q423" i="9"/>
  <c r="Q415" i="9"/>
  <c r="Q420" i="9"/>
  <c r="Q414" i="9"/>
  <c r="Q412" i="9"/>
  <c r="Q398" i="9"/>
  <c r="Q424" i="9"/>
  <c r="Q399" i="9"/>
  <c r="Q428" i="9"/>
  <c r="Q416" i="9"/>
  <c r="Q411" i="9"/>
  <c r="Q405" i="9"/>
  <c r="Q427" i="9"/>
  <c r="G407" i="9"/>
  <c r="S407" i="9" s="1"/>
  <c r="S172" i="9"/>
  <c r="G404" i="9"/>
  <c r="S404" i="9" s="1"/>
  <c r="S169" i="9"/>
  <c r="G425" i="9"/>
  <c r="S425" i="9" s="1"/>
  <c r="S190" i="9"/>
  <c r="G415" i="9"/>
  <c r="S415" i="9" s="1"/>
  <c r="S180" i="9"/>
  <c r="F429" i="9"/>
  <c r="N407" i="9"/>
  <c r="F195" i="9"/>
  <c r="J195" i="9"/>
  <c r="F415" i="9"/>
  <c r="J403" i="9"/>
  <c r="J430" i="9" s="1"/>
  <c r="G410" i="9"/>
  <c r="S410" i="9" s="1"/>
  <c r="H33" i="9"/>
  <c r="H40" i="9" s="1"/>
  <c r="G189" i="9"/>
  <c r="G196" i="9" s="1"/>
  <c r="M168" i="9"/>
  <c r="L403" i="9"/>
  <c r="O430" i="9"/>
  <c r="L195" i="9"/>
  <c r="K195" i="9"/>
  <c r="M195" i="9" l="1"/>
  <c r="M196" i="9"/>
  <c r="F430" i="9"/>
  <c r="S189" i="9"/>
  <c r="G195" i="9"/>
  <c r="G424" i="9"/>
  <c r="S424" i="9" s="1"/>
  <c r="N168" i="9"/>
  <c r="N196" i="9" s="1"/>
  <c r="M403" i="9"/>
  <c r="M430" i="9" s="1"/>
  <c r="I33" i="9"/>
  <c r="I40" i="9" s="1"/>
  <c r="H189" i="9"/>
  <c r="H196" i="9" s="1"/>
  <c r="Q418" i="17"/>
  <c r="R425" i="17"/>
  <c r="Q425" i="17"/>
  <c r="R415" i="17"/>
  <c r="Q415" i="17"/>
  <c r="R426" i="17"/>
  <c r="Q426" i="17"/>
  <c r="H424" i="9" l="1"/>
  <c r="H195" i="9"/>
  <c r="G430" i="9"/>
  <c r="I189" i="9"/>
  <c r="I196" i="9" s="1"/>
  <c r="N403" i="9"/>
  <c r="N195" i="9"/>
  <c r="R245" i="17"/>
  <c r="Q245" i="17"/>
  <c r="R271" i="17"/>
  <c r="Q271" i="17"/>
  <c r="Q346" i="17"/>
  <c r="R379" i="17"/>
  <c r="Q379" i="17"/>
  <c r="R390" i="17"/>
  <c r="Q390" i="17"/>
  <c r="R307" i="17"/>
  <c r="Q307" i="17"/>
  <c r="Q238" i="17"/>
  <c r="R317" i="17"/>
  <c r="Q317" i="17"/>
  <c r="R343" i="17"/>
  <c r="Q343" i="17"/>
  <c r="R354" i="17"/>
  <c r="Q354" i="17"/>
  <c r="Q246" i="17"/>
  <c r="R246" i="17"/>
  <c r="Q274" i="17"/>
  <c r="R353" i="17"/>
  <c r="Q353" i="17"/>
  <c r="Q382" i="17"/>
  <c r="Q235" i="17"/>
  <c r="R235" i="17"/>
  <c r="R281" i="17"/>
  <c r="Q281" i="17"/>
  <c r="Q310" i="17"/>
  <c r="R389" i="17"/>
  <c r="Q389" i="17"/>
  <c r="O156" i="17"/>
  <c r="O158" i="17"/>
  <c r="O173" i="17"/>
  <c r="O178" i="17"/>
  <c r="O180" i="17"/>
  <c r="O183" i="17"/>
  <c r="O185" i="17"/>
  <c r="M135" i="17"/>
  <c r="N135" i="17"/>
  <c r="O117" i="17"/>
  <c r="O119" i="17"/>
  <c r="O134" i="17"/>
  <c r="O135" i="17"/>
  <c r="O139" i="17"/>
  <c r="O141" i="17"/>
  <c r="O144" i="17"/>
  <c r="O146" i="17"/>
  <c r="Q196" i="9" l="1"/>
  <c r="S196" i="9"/>
  <c r="R196" i="9"/>
  <c r="O197" i="9"/>
  <c r="K197" i="9"/>
  <c r="L197" i="9"/>
  <c r="G197" i="9"/>
  <c r="M197" i="9"/>
  <c r="H197" i="9"/>
  <c r="N197" i="9"/>
  <c r="I197" i="9"/>
  <c r="J197" i="9"/>
  <c r="N430" i="9"/>
  <c r="H430" i="9"/>
  <c r="I424" i="9"/>
  <c r="I195" i="9"/>
  <c r="Q346" i="11"/>
  <c r="Q310" i="11"/>
  <c r="Q418" i="11"/>
  <c r="R451" i="11"/>
  <c r="Q451" i="11"/>
  <c r="Q490" i="11"/>
  <c r="Q562" i="11"/>
  <c r="R327" i="11"/>
  <c r="Q327" i="11"/>
  <c r="R343" i="11"/>
  <c r="Q343" i="11"/>
  <c r="Q382" i="11"/>
  <c r="R425" i="11"/>
  <c r="Q425" i="11"/>
  <c r="Q471" i="11"/>
  <c r="R471" i="11"/>
  <c r="R487" i="11"/>
  <c r="Q487" i="11"/>
  <c r="R523" i="11"/>
  <c r="Q523" i="11"/>
  <c r="R559" i="11"/>
  <c r="Q559" i="11"/>
  <c r="R435" i="11"/>
  <c r="Q435" i="11"/>
  <c r="Q461" i="11"/>
  <c r="R461" i="11"/>
  <c r="R507" i="11"/>
  <c r="Q507" i="11"/>
  <c r="R543" i="11"/>
  <c r="Q543" i="11"/>
  <c r="R579" i="11"/>
  <c r="Q579" i="11"/>
  <c r="R389" i="11"/>
  <c r="Q389" i="11"/>
  <c r="R317" i="11"/>
  <c r="Q317" i="11"/>
  <c r="Q363" i="11"/>
  <c r="R363" i="11"/>
  <c r="R379" i="11"/>
  <c r="Q379" i="11"/>
  <c r="Q307" i="11"/>
  <c r="R307" i="11"/>
  <c r="R353" i="11"/>
  <c r="Q353" i="11"/>
  <c r="R399" i="11"/>
  <c r="Q399" i="11"/>
  <c r="R415" i="11"/>
  <c r="Q415" i="11"/>
  <c r="Q454" i="11"/>
  <c r="Q497" i="11"/>
  <c r="R497" i="11"/>
  <c r="Q526" i="11"/>
  <c r="R533" i="11"/>
  <c r="Q533" i="11"/>
  <c r="R569" i="11"/>
  <c r="Q569" i="11"/>
  <c r="R431" i="9" l="1"/>
  <c r="S431" i="9"/>
  <c r="Q431" i="9"/>
  <c r="P432" i="9"/>
  <c r="O432" i="9"/>
  <c r="N432" i="9"/>
  <c r="J432" i="9"/>
  <c r="I432" i="9"/>
  <c r="L432" i="9"/>
  <c r="H432" i="9"/>
  <c r="M432" i="9"/>
  <c r="K432" i="9"/>
  <c r="G432" i="9"/>
  <c r="I430" i="9"/>
  <c r="M207" i="11"/>
  <c r="N207" i="11"/>
  <c r="O189" i="11"/>
  <c r="O191" i="11"/>
  <c r="O194" i="11"/>
  <c r="O202" i="11"/>
  <c r="O205" i="11"/>
  <c r="O206" i="11"/>
  <c r="O207" i="11"/>
  <c r="O211" i="11"/>
  <c r="O213" i="11"/>
  <c r="O216" i="11"/>
  <c r="O218" i="11"/>
  <c r="M213" i="17"/>
  <c r="N213" i="17"/>
  <c r="O195" i="17"/>
  <c r="O197" i="17"/>
  <c r="O212" i="17"/>
  <c r="O213" i="17"/>
  <c r="O217" i="17"/>
  <c r="O219" i="17"/>
  <c r="O222" i="17"/>
  <c r="O224" i="17"/>
  <c r="Q274" i="5" l="1"/>
  <c r="Q310" i="5"/>
  <c r="Q346" i="5"/>
  <c r="Q418" i="5"/>
  <c r="Q379" i="5"/>
  <c r="R379" i="5"/>
  <c r="Q238" i="5"/>
  <c r="R245" i="5"/>
  <c r="Q245" i="5"/>
  <c r="R307" i="5"/>
  <c r="Q307" i="5"/>
  <c r="Q382" i="5"/>
  <c r="Q235" i="5"/>
  <c r="R235" i="5"/>
  <c r="R271" i="5"/>
  <c r="Q271" i="5"/>
  <c r="Q353" i="5"/>
  <c r="R353" i="5"/>
  <c r="Q425" i="5"/>
  <c r="R425" i="5"/>
  <c r="R317" i="5"/>
  <c r="Q317" i="5"/>
  <c r="R281" i="5"/>
  <c r="Q281" i="5"/>
  <c r="R343" i="5"/>
  <c r="Q343" i="5"/>
  <c r="Q389" i="5"/>
  <c r="R389" i="5"/>
  <c r="R415" i="5"/>
  <c r="Q415" i="5"/>
  <c r="R207" i="11"/>
  <c r="R570" i="11" l="1"/>
  <c r="Q570" i="11"/>
  <c r="R534" i="11"/>
  <c r="Q534" i="11"/>
  <c r="R498" i="11"/>
  <c r="Q498" i="11"/>
  <c r="R462" i="11"/>
  <c r="Q462" i="11"/>
  <c r="R426" i="11"/>
  <c r="Q426" i="11"/>
  <c r="R390" i="11"/>
  <c r="Q390" i="11"/>
  <c r="R354" i="11"/>
  <c r="Q354" i="11"/>
  <c r="R318" i="11"/>
  <c r="Q318" i="11"/>
  <c r="F188" i="11"/>
  <c r="G188" i="11"/>
  <c r="H188" i="11"/>
  <c r="I188" i="11"/>
  <c r="J188" i="11"/>
  <c r="K188" i="11"/>
  <c r="L188" i="11"/>
  <c r="M188" i="11"/>
  <c r="N188" i="11"/>
  <c r="F190" i="11"/>
  <c r="G190" i="11"/>
  <c r="H190" i="11"/>
  <c r="I190" i="11"/>
  <c r="J190" i="11"/>
  <c r="K190" i="11"/>
  <c r="L190" i="11"/>
  <c r="M190" i="11"/>
  <c r="N190" i="11"/>
  <c r="I193" i="11"/>
  <c r="J193" i="11"/>
  <c r="K193" i="11"/>
  <c r="L193" i="11"/>
  <c r="M193" i="11"/>
  <c r="N193" i="11"/>
  <c r="F195" i="11"/>
  <c r="G195" i="11"/>
  <c r="H195" i="11"/>
  <c r="I195" i="11"/>
  <c r="J195" i="11"/>
  <c r="K195" i="11"/>
  <c r="L195" i="11"/>
  <c r="M195" i="11"/>
  <c r="N195" i="11"/>
  <c r="F196" i="11"/>
  <c r="G196" i="11"/>
  <c r="H196" i="11"/>
  <c r="I196" i="11"/>
  <c r="J196" i="11"/>
  <c r="K196" i="11"/>
  <c r="L196" i="11"/>
  <c r="M196" i="11"/>
  <c r="N196" i="11"/>
  <c r="F197" i="11"/>
  <c r="G197" i="11"/>
  <c r="H197" i="11"/>
  <c r="I197" i="11"/>
  <c r="J197" i="11"/>
  <c r="K197" i="11"/>
  <c r="L197" i="11"/>
  <c r="M197" i="11"/>
  <c r="N197" i="11"/>
  <c r="F198" i="11"/>
  <c r="G198" i="11"/>
  <c r="H198" i="11"/>
  <c r="I198" i="11"/>
  <c r="J198" i="11"/>
  <c r="K198" i="11"/>
  <c r="L198" i="11"/>
  <c r="M198" i="11"/>
  <c r="N198" i="11"/>
  <c r="F199" i="11"/>
  <c r="G199" i="11"/>
  <c r="H199" i="11"/>
  <c r="I199" i="11"/>
  <c r="J199" i="11"/>
  <c r="K199" i="11"/>
  <c r="L199" i="11"/>
  <c r="M199" i="11"/>
  <c r="N199" i="11"/>
  <c r="F200" i="11"/>
  <c r="G200" i="11"/>
  <c r="H200" i="11"/>
  <c r="I200" i="11"/>
  <c r="J200" i="11"/>
  <c r="K200" i="11"/>
  <c r="L200" i="11"/>
  <c r="M200" i="11"/>
  <c r="N200" i="11"/>
  <c r="F201" i="11"/>
  <c r="G201" i="11"/>
  <c r="H201" i="11"/>
  <c r="I201" i="11"/>
  <c r="J201" i="11"/>
  <c r="K201" i="11"/>
  <c r="L201" i="11"/>
  <c r="M201" i="11"/>
  <c r="N201" i="11"/>
  <c r="F203" i="11"/>
  <c r="G203" i="11"/>
  <c r="H203" i="11"/>
  <c r="I203" i="11"/>
  <c r="J203" i="11"/>
  <c r="K203" i="11"/>
  <c r="L203" i="11"/>
  <c r="M203" i="11"/>
  <c r="N203" i="11"/>
  <c r="F204" i="11"/>
  <c r="G204" i="11"/>
  <c r="H204" i="11"/>
  <c r="I204" i="11"/>
  <c r="J204" i="11"/>
  <c r="K204" i="11"/>
  <c r="L204" i="11"/>
  <c r="M204" i="11"/>
  <c r="N204" i="11"/>
  <c r="F207" i="11"/>
  <c r="S207" i="11" s="1"/>
  <c r="G207" i="11"/>
  <c r="H207" i="11"/>
  <c r="I207" i="11"/>
  <c r="J207" i="11"/>
  <c r="K207" i="11"/>
  <c r="L207" i="11"/>
  <c r="F210" i="11"/>
  <c r="G210" i="11"/>
  <c r="H210" i="11"/>
  <c r="I210" i="11"/>
  <c r="J210" i="11"/>
  <c r="K210" i="11"/>
  <c r="L210" i="11"/>
  <c r="M210" i="11"/>
  <c r="N210" i="11"/>
  <c r="F212" i="11"/>
  <c r="G212" i="11"/>
  <c r="H212" i="11"/>
  <c r="I212" i="11"/>
  <c r="J212" i="11"/>
  <c r="K212" i="11"/>
  <c r="L212" i="11"/>
  <c r="M212" i="11"/>
  <c r="N212" i="11"/>
  <c r="F214" i="11"/>
  <c r="G214" i="11"/>
  <c r="H214" i="11"/>
  <c r="I214" i="11"/>
  <c r="J214" i="11"/>
  <c r="K214" i="11"/>
  <c r="L214" i="11"/>
  <c r="M214" i="11"/>
  <c r="N214" i="11"/>
  <c r="F217" i="11"/>
  <c r="G217" i="11"/>
  <c r="H217" i="11"/>
  <c r="I217" i="11"/>
  <c r="J217" i="11"/>
  <c r="K217" i="11"/>
  <c r="L217" i="11"/>
  <c r="M217" i="11"/>
  <c r="N217" i="11"/>
  <c r="O217" i="11"/>
  <c r="O215" i="11"/>
  <c r="O214" i="11"/>
  <c r="O212" i="11"/>
  <c r="O210" i="11"/>
  <c r="O209" i="11"/>
  <c r="O208" i="11"/>
  <c r="O204" i="11"/>
  <c r="O203" i="11"/>
  <c r="O201" i="11"/>
  <c r="O200" i="11"/>
  <c r="O199" i="11"/>
  <c r="O198" i="11"/>
  <c r="O197" i="11"/>
  <c r="O196" i="11"/>
  <c r="O195" i="11"/>
  <c r="O193" i="11"/>
  <c r="O192" i="11"/>
  <c r="O190" i="11"/>
  <c r="O187" i="11"/>
  <c r="R426" i="5"/>
  <c r="Q426" i="5"/>
  <c r="Q420" i="5"/>
  <c r="R390" i="5"/>
  <c r="Q390" i="5"/>
  <c r="R354" i="5"/>
  <c r="Q354" i="5"/>
  <c r="R318" i="5"/>
  <c r="Q318" i="5"/>
  <c r="R246" i="5"/>
  <c r="Q246" i="5"/>
  <c r="R282" i="5"/>
  <c r="Q282" i="5"/>
  <c r="Q280" i="5" l="1"/>
  <c r="R280" i="5"/>
  <c r="R320" i="5"/>
  <c r="Q320" i="5"/>
  <c r="R334" i="5"/>
  <c r="Q334" i="5"/>
  <c r="Q351" i="5"/>
  <c r="R351" i="5"/>
  <c r="Q279" i="5"/>
  <c r="R279" i="5"/>
  <c r="Q285" i="5"/>
  <c r="R285" i="5"/>
  <c r="R233" i="5"/>
  <c r="Q233" i="5"/>
  <c r="R240" i="5"/>
  <c r="Q240" i="5"/>
  <c r="R244" i="5"/>
  <c r="Q244" i="5"/>
  <c r="R255" i="5"/>
  <c r="Q255" i="5"/>
  <c r="R259" i="5"/>
  <c r="Q259" i="5"/>
  <c r="R313" i="5"/>
  <c r="Q313" i="5"/>
  <c r="R350" i="5"/>
  <c r="Q350" i="5"/>
  <c r="Q356" i="5"/>
  <c r="R356" i="5"/>
  <c r="Q360" i="5"/>
  <c r="R360" i="5"/>
  <c r="Q365" i="5"/>
  <c r="R365" i="5"/>
  <c r="Q370" i="5"/>
  <c r="R370" i="5"/>
  <c r="R384" i="5"/>
  <c r="Q384" i="5"/>
  <c r="R388" i="5"/>
  <c r="Q388" i="5"/>
  <c r="R399" i="5"/>
  <c r="Q399" i="5"/>
  <c r="R403" i="5"/>
  <c r="Q403" i="5"/>
  <c r="Q377" i="5"/>
  <c r="R377" i="5"/>
  <c r="R422" i="5"/>
  <c r="Q422" i="5"/>
  <c r="R432" i="5"/>
  <c r="Q432" i="5"/>
  <c r="R437" i="5"/>
  <c r="Q437" i="5"/>
  <c r="R442" i="5"/>
  <c r="Q442" i="5"/>
  <c r="Q464" i="11"/>
  <c r="Q276" i="5"/>
  <c r="R276" i="5"/>
  <c r="Q291" i="5"/>
  <c r="R291" i="5"/>
  <c r="Q241" i="5"/>
  <c r="R241" i="5"/>
  <c r="R324" i="5"/>
  <c r="Q324" i="5"/>
  <c r="R357" i="5"/>
  <c r="Q357" i="5"/>
  <c r="R413" i="5"/>
  <c r="Q413" i="5"/>
  <c r="R429" i="5"/>
  <c r="Q429" i="5"/>
  <c r="R277" i="5"/>
  <c r="Q277" i="5"/>
  <c r="R242" i="5"/>
  <c r="Q242" i="5"/>
  <c r="Q248" i="5"/>
  <c r="R248" i="5"/>
  <c r="R252" i="5"/>
  <c r="Q252" i="5"/>
  <c r="Q257" i="5"/>
  <c r="R257" i="5"/>
  <c r="R262" i="5"/>
  <c r="Q262" i="5"/>
  <c r="R315" i="5"/>
  <c r="Q315" i="5"/>
  <c r="R321" i="5"/>
  <c r="Q321" i="5"/>
  <c r="Q305" i="5"/>
  <c r="R305" i="5"/>
  <c r="R348" i="5"/>
  <c r="Q348" i="5"/>
  <c r="Q352" i="5"/>
  <c r="R352" i="5"/>
  <c r="Q363" i="5"/>
  <c r="R363" i="5"/>
  <c r="R367" i="5"/>
  <c r="Q367" i="5"/>
  <c r="R386" i="5"/>
  <c r="Q386" i="5"/>
  <c r="R392" i="5"/>
  <c r="Q392" i="5"/>
  <c r="R396" i="5"/>
  <c r="Q396" i="5"/>
  <c r="Q401" i="5"/>
  <c r="R401" i="5"/>
  <c r="R406" i="5"/>
  <c r="Q406" i="5"/>
  <c r="R424" i="5"/>
  <c r="Q424" i="5"/>
  <c r="Q435" i="5"/>
  <c r="R435" i="5"/>
  <c r="R439" i="5"/>
  <c r="Q439" i="5"/>
  <c r="Q295" i="5"/>
  <c r="R295" i="5"/>
  <c r="Q314" i="5"/>
  <c r="R314" i="5"/>
  <c r="R329" i="5"/>
  <c r="Q329" i="5"/>
  <c r="Q385" i="5"/>
  <c r="R385" i="5"/>
  <c r="R423" i="5"/>
  <c r="Q423" i="5"/>
  <c r="R341" i="5"/>
  <c r="Q341" i="5"/>
  <c r="Q278" i="5"/>
  <c r="R278" i="5"/>
  <c r="R284" i="5"/>
  <c r="Q284" i="5"/>
  <c r="Q288" i="5"/>
  <c r="R288" i="5"/>
  <c r="R293" i="5"/>
  <c r="Q293" i="5"/>
  <c r="R298" i="5"/>
  <c r="Q298" i="5"/>
  <c r="R243" i="5"/>
  <c r="Q243" i="5"/>
  <c r="R249" i="5"/>
  <c r="Q249" i="5"/>
  <c r="R269" i="5"/>
  <c r="Q269" i="5"/>
  <c r="R312" i="5"/>
  <c r="Q312" i="5"/>
  <c r="Q316" i="5"/>
  <c r="R316" i="5"/>
  <c r="Q327" i="5"/>
  <c r="R327" i="5"/>
  <c r="R331" i="5"/>
  <c r="Q331" i="5"/>
  <c r="Q349" i="5"/>
  <c r="R349" i="5"/>
  <c r="R387" i="5"/>
  <c r="Q387" i="5"/>
  <c r="R393" i="5"/>
  <c r="Q393" i="5"/>
  <c r="Q421" i="5"/>
  <c r="R421" i="5"/>
  <c r="R377" i="11"/>
  <c r="Q377" i="11"/>
  <c r="R429" i="11"/>
  <c r="Q429" i="11"/>
  <c r="Q500" i="11"/>
  <c r="R500" i="11"/>
  <c r="Q528" i="11"/>
  <c r="R528" i="11"/>
  <c r="R567" i="11"/>
  <c r="Q567" i="11"/>
  <c r="R312" i="11"/>
  <c r="Q312" i="11"/>
  <c r="R316" i="11"/>
  <c r="Q316" i="11"/>
  <c r="R351" i="11"/>
  <c r="Q351" i="11"/>
  <c r="Q357" i="11"/>
  <c r="R357" i="11"/>
  <c r="Q367" i="11"/>
  <c r="R367" i="11"/>
  <c r="Q386" i="11"/>
  <c r="R386" i="11"/>
  <c r="Q392" i="11"/>
  <c r="R392" i="11"/>
  <c r="Q396" i="11"/>
  <c r="R396" i="11"/>
  <c r="Q413" i="11"/>
  <c r="R413" i="11"/>
  <c r="R420" i="11"/>
  <c r="Q420" i="11"/>
  <c r="R424" i="11"/>
  <c r="Q424" i="11"/>
  <c r="Q459" i="11"/>
  <c r="R459" i="11"/>
  <c r="R465" i="11"/>
  <c r="Q465" i="11"/>
  <c r="Q475" i="11"/>
  <c r="R475" i="11"/>
  <c r="R495" i="11"/>
  <c r="Q495" i="11"/>
  <c r="R501" i="11"/>
  <c r="Q501" i="11"/>
  <c r="R511" i="11"/>
  <c r="Q511" i="11"/>
  <c r="R529" i="11"/>
  <c r="Q529" i="11"/>
  <c r="Q545" i="11"/>
  <c r="R545" i="11"/>
  <c r="R550" i="11"/>
  <c r="Q550" i="11"/>
  <c r="Q564" i="11"/>
  <c r="R564" i="11"/>
  <c r="R568" i="11"/>
  <c r="Q568" i="11"/>
  <c r="R315" i="11"/>
  <c r="Q315" i="11"/>
  <c r="R356" i="11"/>
  <c r="Q356" i="11"/>
  <c r="R385" i="11"/>
  <c r="Q385" i="11"/>
  <c r="R401" i="11"/>
  <c r="Q401" i="11"/>
  <c r="R423" i="11"/>
  <c r="Q423" i="11"/>
  <c r="R439" i="11"/>
  <c r="Q439" i="11"/>
  <c r="R458" i="11"/>
  <c r="Q458" i="11"/>
  <c r="R468" i="11"/>
  <c r="Q468" i="11"/>
  <c r="R494" i="11"/>
  <c r="Q494" i="11"/>
  <c r="R573" i="11"/>
  <c r="Q573" i="11"/>
  <c r="R583" i="11"/>
  <c r="Q583" i="11"/>
  <c r="R313" i="11"/>
  <c r="Q313" i="11"/>
  <c r="R329" i="11"/>
  <c r="Q329" i="11"/>
  <c r="R334" i="11"/>
  <c r="Q334" i="11"/>
  <c r="R305" i="11"/>
  <c r="Q305" i="11"/>
  <c r="Q348" i="11"/>
  <c r="R348" i="11"/>
  <c r="Q352" i="11"/>
  <c r="R352" i="11"/>
  <c r="R387" i="11"/>
  <c r="Q387" i="11"/>
  <c r="R393" i="11"/>
  <c r="Q393" i="11"/>
  <c r="R403" i="11"/>
  <c r="Q403" i="11"/>
  <c r="R421" i="11"/>
  <c r="Q421" i="11"/>
  <c r="R437" i="11"/>
  <c r="Q437" i="11"/>
  <c r="R442" i="11"/>
  <c r="Q442" i="11"/>
  <c r="R449" i="11"/>
  <c r="Q449" i="11"/>
  <c r="R456" i="11"/>
  <c r="Q456" i="11"/>
  <c r="R460" i="11"/>
  <c r="Q460" i="11"/>
  <c r="R485" i="11"/>
  <c r="Q485" i="11"/>
  <c r="R492" i="11"/>
  <c r="Q492" i="11"/>
  <c r="R496" i="11"/>
  <c r="Q496" i="11"/>
  <c r="R530" i="11"/>
  <c r="Q530" i="11"/>
  <c r="Q540" i="11"/>
  <c r="R540" i="11"/>
  <c r="R565" i="11"/>
  <c r="Q565" i="11"/>
  <c r="R581" i="11"/>
  <c r="Q581" i="11"/>
  <c r="Q586" i="11"/>
  <c r="R586" i="11"/>
  <c r="R321" i="11"/>
  <c r="Q321" i="11"/>
  <c r="R331" i="11"/>
  <c r="Q331" i="11"/>
  <c r="Q350" i="11"/>
  <c r="R350" i="11"/>
  <c r="R360" i="11"/>
  <c r="Q360" i="11"/>
  <c r="Q406" i="11"/>
  <c r="R406" i="11"/>
  <c r="R504" i="11"/>
  <c r="Q504" i="11"/>
  <c r="Q532" i="11"/>
  <c r="R532" i="11"/>
  <c r="R557" i="11"/>
  <c r="Q557" i="11"/>
  <c r="R314" i="11"/>
  <c r="Q314" i="11"/>
  <c r="R320" i="11"/>
  <c r="Q320" i="11"/>
  <c r="R324" i="11"/>
  <c r="Q324" i="11"/>
  <c r="R349" i="11"/>
  <c r="Q349" i="11"/>
  <c r="R365" i="11"/>
  <c r="Q365" i="11"/>
  <c r="R370" i="11"/>
  <c r="Q370" i="11"/>
  <c r="R341" i="11"/>
  <c r="Q341" i="11"/>
  <c r="Q384" i="11"/>
  <c r="R384" i="11"/>
  <c r="Q388" i="11"/>
  <c r="R388" i="11"/>
  <c r="R422" i="11"/>
  <c r="Q422" i="11"/>
  <c r="R428" i="11"/>
  <c r="Q428" i="11"/>
  <c r="R432" i="11"/>
  <c r="Q432" i="11"/>
  <c r="Q457" i="11"/>
  <c r="R457" i="11"/>
  <c r="R473" i="11"/>
  <c r="Q473" i="11"/>
  <c r="R478" i="11"/>
  <c r="Q478" i="11"/>
  <c r="Q493" i="11"/>
  <c r="R493" i="11"/>
  <c r="Q509" i="11"/>
  <c r="R509" i="11"/>
  <c r="Q514" i="11"/>
  <c r="R514" i="11"/>
  <c r="R521" i="11"/>
  <c r="Q521" i="11"/>
  <c r="R531" i="11"/>
  <c r="Q531" i="11"/>
  <c r="R537" i="11"/>
  <c r="Q537" i="11"/>
  <c r="R547" i="11"/>
  <c r="Q547" i="11"/>
  <c r="Q566" i="11"/>
  <c r="R566" i="11"/>
  <c r="Q576" i="11"/>
  <c r="R576" i="11"/>
  <c r="O219" i="11"/>
  <c r="Q187" i="11" s="1"/>
  <c r="R190" i="11"/>
  <c r="S190" i="11"/>
  <c r="R193" i="11"/>
  <c r="R195" i="11"/>
  <c r="S195" i="11"/>
  <c r="S196" i="11"/>
  <c r="R196" i="11"/>
  <c r="S197" i="11"/>
  <c r="R197" i="11"/>
  <c r="S198" i="11"/>
  <c r="R198" i="11"/>
  <c r="R199" i="11"/>
  <c r="S199" i="11"/>
  <c r="S200" i="11"/>
  <c r="R200" i="11"/>
  <c r="R201" i="11"/>
  <c r="S201" i="11"/>
  <c r="R203" i="11"/>
  <c r="S203" i="11"/>
  <c r="S204" i="11"/>
  <c r="R204" i="11"/>
  <c r="S210" i="11"/>
  <c r="R210" i="11"/>
  <c r="S212" i="11"/>
  <c r="R212" i="11"/>
  <c r="S214" i="11"/>
  <c r="R214" i="11"/>
  <c r="S217" i="11"/>
  <c r="R217" i="11"/>
  <c r="S188" i="11"/>
  <c r="R188" i="11"/>
  <c r="Q212" i="11" l="1"/>
  <c r="Q199" i="11"/>
  <c r="Q198" i="11"/>
  <c r="Q188" i="11"/>
  <c r="Q217" i="11"/>
  <c r="Q209" i="11"/>
  <c r="Q201" i="11"/>
  <c r="Q210" i="11"/>
  <c r="Q200" i="11"/>
  <c r="Q196" i="11"/>
  <c r="Q214" i="11"/>
  <c r="Q208" i="11"/>
  <c r="Q197" i="11"/>
  <c r="Q195" i="11"/>
  <c r="Q192" i="11"/>
  <c r="Q190" i="11"/>
  <c r="Q193" i="11"/>
  <c r="Q219" i="11"/>
  <c r="Q213" i="11"/>
  <c r="Q211" i="11"/>
  <c r="Q194" i="11"/>
  <c r="Q216" i="11"/>
  <c r="Q205" i="11"/>
  <c r="Q189" i="11"/>
  <c r="Q202" i="11"/>
  <c r="Q218" i="11"/>
  <c r="Q207" i="11"/>
  <c r="Q206" i="11"/>
  <c r="Q191" i="11"/>
  <c r="Q440" i="17"/>
  <c r="Q404" i="17"/>
  <c r="Q368" i="17"/>
  <c r="O223" i="17"/>
  <c r="F194" i="17"/>
  <c r="G194" i="17"/>
  <c r="H194" i="17"/>
  <c r="I194" i="17"/>
  <c r="J194" i="17"/>
  <c r="K194" i="17"/>
  <c r="L194" i="17"/>
  <c r="M194" i="17"/>
  <c r="N194" i="17"/>
  <c r="F196" i="17"/>
  <c r="G196" i="17"/>
  <c r="H196" i="17"/>
  <c r="I196" i="17"/>
  <c r="J196" i="17"/>
  <c r="K196" i="17"/>
  <c r="L196" i="17"/>
  <c r="M196" i="17"/>
  <c r="N196" i="17"/>
  <c r="I199" i="17"/>
  <c r="J199" i="17"/>
  <c r="K199" i="17"/>
  <c r="L199" i="17"/>
  <c r="M199" i="17"/>
  <c r="N199" i="17"/>
  <c r="F201" i="17"/>
  <c r="G201" i="17"/>
  <c r="H201" i="17"/>
  <c r="I201" i="17"/>
  <c r="J201" i="17"/>
  <c r="K201" i="17"/>
  <c r="L201" i="17"/>
  <c r="M201" i="17"/>
  <c r="N201" i="17"/>
  <c r="F202" i="17"/>
  <c r="G202" i="17"/>
  <c r="H202" i="17"/>
  <c r="I202" i="17"/>
  <c r="J202" i="17"/>
  <c r="K202" i="17"/>
  <c r="L202" i="17"/>
  <c r="M202" i="17"/>
  <c r="N202" i="17"/>
  <c r="F203" i="17"/>
  <c r="G203" i="17"/>
  <c r="H203" i="17"/>
  <c r="I203" i="17"/>
  <c r="J203" i="17"/>
  <c r="K203" i="17"/>
  <c r="L203" i="17"/>
  <c r="M203" i="17"/>
  <c r="N203" i="17"/>
  <c r="F204" i="17"/>
  <c r="G204" i="17"/>
  <c r="H204" i="17"/>
  <c r="I204" i="17"/>
  <c r="J204" i="17"/>
  <c r="K204" i="17"/>
  <c r="L204" i="17"/>
  <c r="M204" i="17"/>
  <c r="N204" i="17"/>
  <c r="F205" i="17"/>
  <c r="G205" i="17"/>
  <c r="H205" i="17"/>
  <c r="I205" i="17"/>
  <c r="J205" i="17"/>
  <c r="K205" i="17"/>
  <c r="L205" i="17"/>
  <c r="M205" i="17"/>
  <c r="N205" i="17"/>
  <c r="F206" i="17"/>
  <c r="G206" i="17"/>
  <c r="H206" i="17"/>
  <c r="I206" i="17"/>
  <c r="J206" i="17"/>
  <c r="K206" i="17"/>
  <c r="L206" i="17"/>
  <c r="M206" i="17"/>
  <c r="N206" i="17"/>
  <c r="F207" i="17"/>
  <c r="G207" i="17"/>
  <c r="H207" i="17"/>
  <c r="I207" i="17"/>
  <c r="J207" i="17"/>
  <c r="K207" i="17"/>
  <c r="L207" i="17"/>
  <c r="M207" i="17"/>
  <c r="N207" i="17"/>
  <c r="I209" i="17"/>
  <c r="J209" i="17"/>
  <c r="K209" i="17"/>
  <c r="L209" i="17"/>
  <c r="M209" i="17"/>
  <c r="N209" i="17"/>
  <c r="F210" i="17"/>
  <c r="G210" i="17"/>
  <c r="H210" i="17"/>
  <c r="I210" i="17"/>
  <c r="J210" i="17"/>
  <c r="K210" i="17"/>
  <c r="L210" i="17"/>
  <c r="M210" i="17"/>
  <c r="N210" i="17"/>
  <c r="K211" i="17"/>
  <c r="L211" i="17"/>
  <c r="M211" i="17"/>
  <c r="N211" i="17"/>
  <c r="F213" i="17"/>
  <c r="S213" i="17" s="1"/>
  <c r="G213" i="17"/>
  <c r="H213" i="17"/>
  <c r="I213" i="17"/>
  <c r="J213" i="17"/>
  <c r="K213" i="17"/>
  <c r="L213" i="17"/>
  <c r="F218" i="17"/>
  <c r="G218" i="17"/>
  <c r="H218" i="17"/>
  <c r="I218" i="17"/>
  <c r="J218" i="17"/>
  <c r="K218" i="17"/>
  <c r="L218" i="17"/>
  <c r="M218" i="17"/>
  <c r="N218" i="17"/>
  <c r="F220" i="17"/>
  <c r="G220" i="17"/>
  <c r="H220" i="17"/>
  <c r="I220" i="17"/>
  <c r="J220" i="17"/>
  <c r="K220" i="17"/>
  <c r="L220" i="17"/>
  <c r="M220" i="17"/>
  <c r="N220" i="17"/>
  <c r="F223" i="17"/>
  <c r="G223" i="17"/>
  <c r="H223" i="17"/>
  <c r="I223" i="17"/>
  <c r="J223" i="17"/>
  <c r="K223" i="17"/>
  <c r="L223" i="17"/>
  <c r="M223" i="17"/>
  <c r="N223" i="17"/>
  <c r="O221" i="17"/>
  <c r="O220" i="17"/>
  <c r="O218" i="17"/>
  <c r="O216" i="17"/>
  <c r="O215" i="17"/>
  <c r="O214" i="17"/>
  <c r="O211" i="17"/>
  <c r="O210" i="17"/>
  <c r="O209" i="17"/>
  <c r="O208" i="17"/>
  <c r="O207" i="17"/>
  <c r="S207" i="17" s="1"/>
  <c r="O206" i="17"/>
  <c r="O205" i="17"/>
  <c r="S205" i="17" s="1"/>
  <c r="O204" i="17"/>
  <c r="O203" i="17"/>
  <c r="S203" i="17" s="1"/>
  <c r="O202" i="17"/>
  <c r="O201" i="17"/>
  <c r="S201" i="17" s="1"/>
  <c r="O200" i="17"/>
  <c r="O199" i="17"/>
  <c r="O198" i="17"/>
  <c r="O196" i="17"/>
  <c r="O194" i="17"/>
  <c r="O193" i="17"/>
  <c r="O184" i="17"/>
  <c r="F174" i="17"/>
  <c r="G174" i="17"/>
  <c r="H174" i="17"/>
  <c r="I174" i="17"/>
  <c r="J174" i="17"/>
  <c r="K174" i="17"/>
  <c r="L174" i="17"/>
  <c r="M174" i="17"/>
  <c r="N174" i="17"/>
  <c r="F155" i="17"/>
  <c r="G155" i="17"/>
  <c r="H155" i="17"/>
  <c r="I155" i="17"/>
  <c r="J155" i="17"/>
  <c r="K155" i="17"/>
  <c r="L155" i="17"/>
  <c r="M155" i="17"/>
  <c r="N155" i="17"/>
  <c r="F157" i="17"/>
  <c r="G157" i="17"/>
  <c r="H157" i="17"/>
  <c r="I157" i="17"/>
  <c r="J157" i="17"/>
  <c r="K157" i="17"/>
  <c r="L157" i="17"/>
  <c r="M157" i="17"/>
  <c r="N157" i="17"/>
  <c r="I160" i="17"/>
  <c r="J160" i="17"/>
  <c r="K160" i="17"/>
  <c r="L160" i="17"/>
  <c r="M160" i="17"/>
  <c r="N160" i="17"/>
  <c r="F162" i="17"/>
  <c r="G162" i="17"/>
  <c r="H162" i="17"/>
  <c r="I162" i="17"/>
  <c r="J162" i="17"/>
  <c r="K162" i="17"/>
  <c r="L162" i="17"/>
  <c r="M162" i="17"/>
  <c r="N162" i="17"/>
  <c r="G163" i="17"/>
  <c r="H163" i="17"/>
  <c r="I163" i="17"/>
  <c r="J163" i="17"/>
  <c r="K163" i="17"/>
  <c r="L163" i="17"/>
  <c r="M163" i="17"/>
  <c r="N163" i="17"/>
  <c r="G164" i="17"/>
  <c r="H164" i="17"/>
  <c r="I164" i="17"/>
  <c r="J164" i="17"/>
  <c r="K164" i="17"/>
  <c r="L164" i="17"/>
  <c r="M164" i="17"/>
  <c r="N164" i="17"/>
  <c r="F165" i="17"/>
  <c r="G165" i="17"/>
  <c r="H165" i="17"/>
  <c r="I165" i="17"/>
  <c r="J165" i="17"/>
  <c r="K165" i="17"/>
  <c r="L165" i="17"/>
  <c r="M165" i="17"/>
  <c r="N165" i="17"/>
  <c r="F166" i="17"/>
  <c r="G166" i="17"/>
  <c r="H166" i="17"/>
  <c r="I166" i="17"/>
  <c r="J166" i="17"/>
  <c r="K166" i="17"/>
  <c r="L166" i="17"/>
  <c r="M166" i="17"/>
  <c r="N166" i="17"/>
  <c r="F167" i="17"/>
  <c r="G167" i="17"/>
  <c r="H167" i="17"/>
  <c r="I167" i="17"/>
  <c r="J167" i="17"/>
  <c r="K167" i="17"/>
  <c r="L167" i="17"/>
  <c r="M167" i="17"/>
  <c r="N167" i="17"/>
  <c r="F168" i="17"/>
  <c r="G168" i="17"/>
  <c r="H168" i="17"/>
  <c r="I168" i="17"/>
  <c r="J168" i="17"/>
  <c r="K168" i="17"/>
  <c r="L168" i="17"/>
  <c r="M168" i="17"/>
  <c r="N168" i="17"/>
  <c r="I170" i="17"/>
  <c r="J170" i="17"/>
  <c r="K170" i="17"/>
  <c r="L170" i="17"/>
  <c r="M170" i="17"/>
  <c r="N170" i="17"/>
  <c r="F171" i="17"/>
  <c r="G171" i="17"/>
  <c r="H171" i="17"/>
  <c r="I171" i="17"/>
  <c r="J171" i="17"/>
  <c r="K171" i="17"/>
  <c r="L171" i="17"/>
  <c r="M171" i="17"/>
  <c r="N171" i="17"/>
  <c r="K172" i="17"/>
  <c r="L172" i="17"/>
  <c r="M172" i="17"/>
  <c r="N172" i="17"/>
  <c r="F179" i="17"/>
  <c r="G179" i="17"/>
  <c r="H179" i="17"/>
  <c r="I179" i="17"/>
  <c r="J179" i="17"/>
  <c r="K179" i="17"/>
  <c r="L179" i="17"/>
  <c r="M179" i="17"/>
  <c r="N179" i="17"/>
  <c r="J181" i="17"/>
  <c r="K181" i="17"/>
  <c r="L181" i="17"/>
  <c r="M181" i="17"/>
  <c r="N181" i="17"/>
  <c r="F184" i="17"/>
  <c r="G184" i="17"/>
  <c r="H184" i="17"/>
  <c r="I184" i="17"/>
  <c r="J184" i="17"/>
  <c r="K184" i="17"/>
  <c r="L184" i="17"/>
  <c r="M184" i="17"/>
  <c r="N184" i="17"/>
  <c r="O182" i="17"/>
  <c r="O181" i="17"/>
  <c r="O179" i="17"/>
  <c r="O177" i="17"/>
  <c r="O176" i="17"/>
  <c r="O175" i="17"/>
  <c r="O174" i="17"/>
  <c r="O172" i="17"/>
  <c r="O171" i="17"/>
  <c r="O170" i="17"/>
  <c r="O169" i="17"/>
  <c r="O168" i="17"/>
  <c r="O167" i="17"/>
  <c r="O166" i="17"/>
  <c r="O165" i="17"/>
  <c r="O164" i="17"/>
  <c r="O163" i="17"/>
  <c r="O162" i="17"/>
  <c r="O161" i="17"/>
  <c r="O160" i="17"/>
  <c r="O159" i="17"/>
  <c r="O157" i="17"/>
  <c r="O155" i="17"/>
  <c r="O154" i="17"/>
  <c r="F116" i="17"/>
  <c r="G116" i="17"/>
  <c r="H116" i="17"/>
  <c r="I116" i="17"/>
  <c r="J116" i="17"/>
  <c r="K116" i="17"/>
  <c r="L116" i="17"/>
  <c r="M116" i="17"/>
  <c r="N116" i="17"/>
  <c r="F118" i="17"/>
  <c r="G118" i="17"/>
  <c r="H118" i="17"/>
  <c r="I118" i="17"/>
  <c r="J118" i="17"/>
  <c r="K118" i="17"/>
  <c r="L118" i="17"/>
  <c r="M118" i="17"/>
  <c r="N118" i="17"/>
  <c r="I121" i="17"/>
  <c r="J121" i="17"/>
  <c r="K121" i="17"/>
  <c r="L121" i="17"/>
  <c r="M121" i="17"/>
  <c r="N121" i="17"/>
  <c r="F123" i="17"/>
  <c r="G123" i="17"/>
  <c r="H123" i="17"/>
  <c r="I123" i="17"/>
  <c r="J123" i="17"/>
  <c r="K123" i="17"/>
  <c r="L123" i="17"/>
  <c r="M123" i="17"/>
  <c r="N123" i="17"/>
  <c r="G124" i="17"/>
  <c r="H124" i="17"/>
  <c r="I124" i="17"/>
  <c r="J124" i="17"/>
  <c r="K124" i="17"/>
  <c r="L124" i="17"/>
  <c r="M124" i="17"/>
  <c r="N124" i="17"/>
  <c r="G125" i="17"/>
  <c r="H125" i="17"/>
  <c r="I125" i="17"/>
  <c r="J125" i="17"/>
  <c r="K125" i="17"/>
  <c r="L125" i="17"/>
  <c r="M125" i="17"/>
  <c r="N125" i="17"/>
  <c r="F126" i="17"/>
  <c r="G126" i="17"/>
  <c r="H126" i="17"/>
  <c r="I126" i="17"/>
  <c r="J126" i="17"/>
  <c r="K126" i="17"/>
  <c r="L126" i="17"/>
  <c r="M126" i="17"/>
  <c r="N126" i="17"/>
  <c r="F127" i="17"/>
  <c r="G127" i="17"/>
  <c r="H127" i="17"/>
  <c r="I127" i="17"/>
  <c r="J127" i="17"/>
  <c r="K127" i="17"/>
  <c r="L127" i="17"/>
  <c r="M127" i="17"/>
  <c r="N127" i="17"/>
  <c r="F128" i="17"/>
  <c r="G128" i="17"/>
  <c r="H128" i="17"/>
  <c r="I128" i="17"/>
  <c r="J128" i="17"/>
  <c r="K128" i="17"/>
  <c r="L128" i="17"/>
  <c r="M128" i="17"/>
  <c r="N128" i="17"/>
  <c r="F129" i="17"/>
  <c r="G129" i="17"/>
  <c r="H129" i="17"/>
  <c r="I129" i="17"/>
  <c r="J129" i="17"/>
  <c r="K129" i="17"/>
  <c r="L129" i="17"/>
  <c r="M129" i="17"/>
  <c r="N129" i="17"/>
  <c r="I131" i="17"/>
  <c r="J131" i="17"/>
  <c r="K131" i="17"/>
  <c r="L131" i="17"/>
  <c r="M131" i="17"/>
  <c r="N131" i="17"/>
  <c r="F132" i="17"/>
  <c r="G132" i="17"/>
  <c r="H132" i="17"/>
  <c r="I132" i="17"/>
  <c r="J132" i="17"/>
  <c r="K132" i="17"/>
  <c r="L132" i="17"/>
  <c r="M132" i="17"/>
  <c r="N132" i="17"/>
  <c r="K133" i="17"/>
  <c r="L133" i="17"/>
  <c r="M133" i="17"/>
  <c r="N133" i="17"/>
  <c r="F135" i="17"/>
  <c r="G135" i="17"/>
  <c r="H135" i="17"/>
  <c r="I135" i="17"/>
  <c r="J135" i="17"/>
  <c r="K135" i="17"/>
  <c r="L135" i="17"/>
  <c r="F140" i="17"/>
  <c r="G140" i="17"/>
  <c r="H140" i="17"/>
  <c r="I140" i="17"/>
  <c r="J140" i="17"/>
  <c r="K140" i="17"/>
  <c r="L140" i="17"/>
  <c r="M140" i="17"/>
  <c r="N140" i="17"/>
  <c r="J142" i="17"/>
  <c r="K142" i="17"/>
  <c r="L142" i="17"/>
  <c r="M142" i="17"/>
  <c r="N142" i="17"/>
  <c r="F145" i="17"/>
  <c r="G145" i="17"/>
  <c r="H145" i="17"/>
  <c r="I145" i="17"/>
  <c r="J145" i="17"/>
  <c r="K145" i="17"/>
  <c r="L145" i="17"/>
  <c r="M145" i="17"/>
  <c r="N145" i="17"/>
  <c r="O145" i="17"/>
  <c r="O143" i="17"/>
  <c r="O142" i="17"/>
  <c r="O140" i="17"/>
  <c r="O138" i="17"/>
  <c r="O137" i="17"/>
  <c r="O136" i="17"/>
  <c r="O133" i="17"/>
  <c r="O132" i="17"/>
  <c r="O131" i="17"/>
  <c r="O130" i="17"/>
  <c r="O129" i="17"/>
  <c r="O128" i="17"/>
  <c r="O127" i="17"/>
  <c r="O126" i="17"/>
  <c r="O125" i="17"/>
  <c r="O124" i="17"/>
  <c r="O123" i="17"/>
  <c r="O122" i="17"/>
  <c r="O121" i="17"/>
  <c r="O120" i="17"/>
  <c r="O118" i="17"/>
  <c r="O115" i="17"/>
  <c r="S194" i="17" l="1"/>
  <c r="S204" i="17"/>
  <c r="R241" i="17"/>
  <c r="Q241" i="17"/>
  <c r="R282" i="17"/>
  <c r="Q282" i="17"/>
  <c r="Q295" i="17"/>
  <c r="R318" i="17"/>
  <c r="Q318" i="17"/>
  <c r="Q331" i="17"/>
  <c r="R370" i="17"/>
  <c r="Q370" i="17"/>
  <c r="R420" i="17"/>
  <c r="Q420" i="17"/>
  <c r="S220" i="17"/>
  <c r="Q242" i="17"/>
  <c r="R242" i="17"/>
  <c r="Q248" i="17"/>
  <c r="R252" i="17"/>
  <c r="Q252" i="17"/>
  <c r="Q257" i="17"/>
  <c r="R257" i="17"/>
  <c r="R262" i="17"/>
  <c r="Q262" i="17"/>
  <c r="Q278" i="17"/>
  <c r="R314" i="17"/>
  <c r="Q314" i="17"/>
  <c r="R351" i="17"/>
  <c r="Q351" i="17"/>
  <c r="R357" i="17"/>
  <c r="Q357" i="17"/>
  <c r="Q366" i="17"/>
  <c r="R341" i="17"/>
  <c r="Q341" i="17"/>
  <c r="R387" i="17"/>
  <c r="Q387" i="17"/>
  <c r="R393" i="17"/>
  <c r="Q393" i="17"/>
  <c r="Q402" i="17"/>
  <c r="Q421" i="17"/>
  <c r="Q441" i="17"/>
  <c r="R233" i="17"/>
  <c r="Q233" i="17"/>
  <c r="Q277" i="17"/>
  <c r="Q286" i="17"/>
  <c r="Q322" i="17"/>
  <c r="Q350" i="17"/>
  <c r="R365" i="17"/>
  <c r="Q365" i="17"/>
  <c r="R386" i="17"/>
  <c r="Q386" i="17"/>
  <c r="R396" i="17"/>
  <c r="Q396" i="17"/>
  <c r="R413" i="17"/>
  <c r="Q413" i="17"/>
  <c r="R243" i="17"/>
  <c r="Q243" i="17"/>
  <c r="R249" i="17"/>
  <c r="Q249" i="17"/>
  <c r="R279" i="17"/>
  <c r="Q279" i="17"/>
  <c r="Q284" i="17"/>
  <c r="R288" i="17"/>
  <c r="Q288" i="17"/>
  <c r="R293" i="17"/>
  <c r="Q293" i="17"/>
  <c r="R298" i="17"/>
  <c r="Q298" i="17"/>
  <c r="R315" i="17"/>
  <c r="Q315" i="17"/>
  <c r="Q320" i="17"/>
  <c r="R324" i="17"/>
  <c r="Q324" i="17"/>
  <c r="R329" i="17"/>
  <c r="Q329" i="17"/>
  <c r="R334" i="17"/>
  <c r="Q334" i="17"/>
  <c r="R305" i="17"/>
  <c r="Q305" i="17"/>
  <c r="R348" i="17"/>
  <c r="Q348" i="17"/>
  <c r="R352" i="17"/>
  <c r="Q352" i="17"/>
  <c r="Q358" i="17"/>
  <c r="Q367" i="17"/>
  <c r="R384" i="17"/>
  <c r="Q384" i="17"/>
  <c r="R388" i="17"/>
  <c r="Q388" i="17"/>
  <c r="Q394" i="17"/>
  <c r="Q403" i="17"/>
  <c r="R377" i="17"/>
  <c r="Q377" i="17"/>
  <c r="Q422" i="17"/>
  <c r="R432" i="17"/>
  <c r="Q432" i="17"/>
  <c r="R437" i="17"/>
  <c r="Q437" i="17"/>
  <c r="R442" i="17"/>
  <c r="Q442" i="17"/>
  <c r="R313" i="17"/>
  <c r="Q313" i="17"/>
  <c r="R360" i="17"/>
  <c r="Q360" i="17"/>
  <c r="Q392" i="17"/>
  <c r="R401" i="17"/>
  <c r="Q401" i="17"/>
  <c r="R406" i="17"/>
  <c r="Q406" i="17"/>
  <c r="R424" i="17"/>
  <c r="Q424" i="17"/>
  <c r="Q439" i="17"/>
  <c r="R240" i="17"/>
  <c r="Q240" i="17"/>
  <c r="Q244" i="17"/>
  <c r="R244" i="17"/>
  <c r="Q250" i="17"/>
  <c r="Q259" i="17"/>
  <c r="R276" i="17"/>
  <c r="Q276" i="17"/>
  <c r="R280" i="17"/>
  <c r="Q280" i="17"/>
  <c r="R285" i="17"/>
  <c r="Q285" i="17"/>
  <c r="R269" i="17"/>
  <c r="Q269" i="17"/>
  <c r="R312" i="17"/>
  <c r="Q312" i="17"/>
  <c r="R316" i="17"/>
  <c r="Q316" i="17"/>
  <c r="R321" i="17"/>
  <c r="Q321" i="17"/>
  <c r="Q349" i="17"/>
  <c r="R385" i="17"/>
  <c r="Q385" i="17"/>
  <c r="Q405" i="17"/>
  <c r="R423" i="17"/>
  <c r="Q423" i="17"/>
  <c r="R429" i="17"/>
  <c r="Q429" i="17"/>
  <c r="Q438" i="17"/>
  <c r="Q215" i="11"/>
  <c r="Q204" i="11"/>
  <c r="Q203" i="11"/>
  <c r="S196" i="17"/>
  <c r="S202" i="17"/>
  <c r="S206" i="17"/>
  <c r="S210" i="17"/>
  <c r="S218" i="17"/>
  <c r="S223" i="17"/>
  <c r="F133" i="17" l="1"/>
  <c r="I133" i="17"/>
  <c r="H133" i="17"/>
  <c r="G133" i="17"/>
  <c r="J133" i="17"/>
  <c r="O273" i="9"/>
  <c r="Q258" i="9" s="1"/>
  <c r="L311" i="9"/>
  <c r="L272" i="9"/>
  <c r="L312" i="9" l="1"/>
  <c r="M272" i="9"/>
  <c r="N138" i="17"/>
  <c r="J198" i="17"/>
  <c r="L217" i="17"/>
  <c r="H198" i="17"/>
  <c r="M214" i="17"/>
  <c r="J212" i="17"/>
  <c r="I143" i="17"/>
  <c r="G199" i="17"/>
  <c r="M136" i="17"/>
  <c r="M177" i="17"/>
  <c r="K143" i="17"/>
  <c r="N144" i="17"/>
  <c r="G121" i="17"/>
  <c r="M185" i="17"/>
  <c r="K139" i="17"/>
  <c r="I120" i="17"/>
  <c r="N182" i="17"/>
  <c r="G178" i="17"/>
  <c r="J217" i="17"/>
  <c r="G175" i="17"/>
  <c r="F131" i="17"/>
  <c r="G158" i="17"/>
  <c r="L136" i="17"/>
  <c r="M198" i="17"/>
  <c r="H169" i="17"/>
  <c r="F159" i="17"/>
  <c r="G141" i="17"/>
  <c r="I176" i="17"/>
  <c r="I142" i="17"/>
  <c r="I211" i="17"/>
  <c r="N198" i="17"/>
  <c r="L119" i="17"/>
  <c r="K158" i="17"/>
  <c r="N158" i="17"/>
  <c r="G169" i="17"/>
  <c r="G156" i="17"/>
  <c r="G130" i="17"/>
  <c r="F143" i="17"/>
  <c r="L214" i="17"/>
  <c r="G119" i="17"/>
  <c r="H142" i="17"/>
  <c r="L156" i="17"/>
  <c r="I138" i="17"/>
  <c r="M115" i="17"/>
  <c r="L224" i="17"/>
  <c r="H177" i="17"/>
  <c r="I222" i="17"/>
  <c r="N216" i="17"/>
  <c r="G136" i="17"/>
  <c r="K219" i="17"/>
  <c r="F224" i="17"/>
  <c r="F195" i="17"/>
  <c r="S195" i="17" s="1"/>
  <c r="M138" i="17"/>
  <c r="M176" i="17"/>
  <c r="G159" i="17"/>
  <c r="N139" i="17"/>
  <c r="F119" i="17"/>
  <c r="I212" i="17"/>
  <c r="J136" i="17"/>
  <c r="K183" i="17"/>
  <c r="F215" i="17"/>
  <c r="S215" i="17" s="1"/>
  <c r="H180" i="17"/>
  <c r="I144" i="17"/>
  <c r="N176" i="17"/>
  <c r="K138" i="17"/>
  <c r="G134" i="17"/>
  <c r="F130" i="17"/>
  <c r="H115" i="17"/>
  <c r="F115" i="17"/>
  <c r="F117" i="17"/>
  <c r="F163" i="17"/>
  <c r="G173" i="17"/>
  <c r="G142" i="17"/>
  <c r="H219" i="17"/>
  <c r="J224" i="17"/>
  <c r="F185" i="17"/>
  <c r="F138" i="17"/>
  <c r="H134" i="17"/>
  <c r="N178" i="17"/>
  <c r="L175" i="17"/>
  <c r="N193" i="17"/>
  <c r="N185" i="17"/>
  <c r="F214" i="17"/>
  <c r="S214" i="17" s="1"/>
  <c r="G185" i="17"/>
  <c r="K137" i="17"/>
  <c r="M219" i="17"/>
  <c r="F156" i="17"/>
  <c r="L138" i="17"/>
  <c r="K212" i="17"/>
  <c r="G200" i="17"/>
  <c r="H141" i="17"/>
  <c r="H195" i="17"/>
  <c r="F197" i="17"/>
  <c r="S197" i="17" s="1"/>
  <c r="K216" i="17"/>
  <c r="I173" i="17"/>
  <c r="H214" i="17"/>
  <c r="N146" i="17"/>
  <c r="I180" i="17"/>
  <c r="F122" i="17"/>
  <c r="H173" i="17"/>
  <c r="F142" i="17"/>
  <c r="N219" i="17"/>
  <c r="M117" i="17"/>
  <c r="L216" i="17"/>
  <c r="M159" i="17"/>
  <c r="M215" i="17"/>
  <c r="H197" i="17"/>
  <c r="K208" i="17"/>
  <c r="J141" i="17"/>
  <c r="N183" i="17"/>
  <c r="N173" i="17"/>
  <c r="F172" i="17"/>
  <c r="L144" i="17"/>
  <c r="K144" i="17"/>
  <c r="N208" i="17"/>
  <c r="H143" i="17"/>
  <c r="F200" i="17"/>
  <c r="S200" i="17" s="1"/>
  <c r="I156" i="17"/>
  <c r="M217" i="17"/>
  <c r="G208" i="17"/>
  <c r="K175" i="17"/>
  <c r="L120" i="17"/>
  <c r="L222" i="17"/>
  <c r="F125" i="17"/>
  <c r="G172" i="17"/>
  <c r="H154" i="17"/>
  <c r="M146" i="17"/>
  <c r="I158" i="17"/>
  <c r="M122" i="17"/>
  <c r="H224" i="17"/>
  <c r="G170" i="17"/>
  <c r="L208" i="17"/>
  <c r="F222" i="17"/>
  <c r="S222" i="17" s="1"/>
  <c r="K117" i="17"/>
  <c r="I195" i="17"/>
  <c r="M182" i="17"/>
  <c r="G138" i="17"/>
  <c r="J139" i="17"/>
  <c r="N195" i="17"/>
  <c r="I215" i="17"/>
  <c r="G180" i="17"/>
  <c r="G183" i="17"/>
  <c r="G139" i="17"/>
  <c r="J154" i="17"/>
  <c r="J208" i="17"/>
  <c r="K224" i="17"/>
  <c r="M144" i="17"/>
  <c r="F219" i="17"/>
  <c r="S219" i="17" s="1"/>
  <c r="I139" i="17"/>
  <c r="N143" i="17"/>
  <c r="F146" i="17"/>
  <c r="K122" i="17"/>
  <c r="I137" i="17"/>
  <c r="M161" i="17"/>
  <c r="L185" i="17"/>
  <c r="L173" i="17"/>
  <c r="G182" i="17"/>
  <c r="I216" i="17"/>
  <c r="M216" i="17"/>
  <c r="K197" i="17"/>
  <c r="J146" i="17"/>
  <c r="L146" i="17"/>
  <c r="F212" i="17"/>
  <c r="S212" i="17" s="1"/>
  <c r="F158" i="17"/>
  <c r="H200" i="17"/>
  <c r="G216" i="17"/>
  <c r="I214" i="17"/>
  <c r="G193" i="17"/>
  <c r="M200" i="17"/>
  <c r="H222" i="17"/>
  <c r="L221" i="17"/>
  <c r="N161" i="17"/>
  <c r="N215" i="17"/>
  <c r="H175" i="17"/>
  <c r="L200" i="17"/>
  <c r="I200" i="17"/>
  <c r="H119" i="17"/>
  <c r="K193" i="17"/>
  <c r="I122" i="17"/>
  <c r="G221" i="17"/>
  <c r="M158" i="17"/>
  <c r="H217" i="17"/>
  <c r="I182" i="17"/>
  <c r="F170" i="17"/>
  <c r="M178" i="17"/>
  <c r="F164" i="17"/>
  <c r="H131" i="17"/>
  <c r="L139" i="17"/>
  <c r="F137" i="17"/>
  <c r="K215" i="17"/>
  <c r="G131" i="17"/>
  <c r="H216" i="17"/>
  <c r="L193" i="17"/>
  <c r="K154" i="17"/>
  <c r="H208" i="17"/>
  <c r="J172" i="17"/>
  <c r="K180" i="17"/>
  <c r="K136" i="17"/>
  <c r="G160" i="17"/>
  <c r="G208" i="12"/>
  <c r="H215" i="17" s="1"/>
  <c r="G215" i="17"/>
  <c r="N134" i="17"/>
  <c r="M193" i="17"/>
  <c r="L117" i="17"/>
  <c r="I130" i="17"/>
  <c r="K185" i="17"/>
  <c r="H199" i="17"/>
  <c r="G212" i="17"/>
  <c r="H117" i="17"/>
  <c r="M143" i="17"/>
  <c r="N180" i="17"/>
  <c r="I169" i="17"/>
  <c r="H182" i="17"/>
  <c r="N224" i="17"/>
  <c r="I175" i="17"/>
  <c r="H172" i="17"/>
  <c r="L159" i="17"/>
  <c r="G176" i="17"/>
  <c r="G172" i="12"/>
  <c r="H176" i="17" s="1"/>
  <c r="K222" i="17"/>
  <c r="L141" i="17"/>
  <c r="I193" i="17"/>
  <c r="J115" i="17"/>
  <c r="G146" i="17"/>
  <c r="I115" i="17"/>
  <c r="M139" i="17"/>
  <c r="N212" i="17"/>
  <c r="L158" i="17"/>
  <c r="H178" i="17"/>
  <c r="F193" i="17"/>
  <c r="S193" i="17" s="1"/>
  <c r="L219" i="17"/>
  <c r="L178" i="17"/>
  <c r="H158" i="17"/>
  <c r="N122" i="17"/>
  <c r="J178" i="17"/>
  <c r="F139" i="17"/>
  <c r="H181" i="17"/>
  <c r="K159" i="17"/>
  <c r="L215" i="17"/>
  <c r="H160" i="17"/>
  <c r="N214" i="17"/>
  <c r="I183" i="17"/>
  <c r="J176" i="17"/>
  <c r="I181" i="17"/>
  <c r="J221" i="17"/>
  <c r="K161" i="17"/>
  <c r="N136" i="17"/>
  <c r="L143" i="17"/>
  <c r="K120" i="17"/>
  <c r="F141" i="17"/>
  <c r="M169" i="17"/>
  <c r="I136" i="17"/>
  <c r="F124" i="17"/>
  <c r="I154" i="17"/>
  <c r="F217" i="17"/>
  <c r="S217" i="17" s="1"/>
  <c r="F175" i="17"/>
  <c r="J117" i="17"/>
  <c r="J222" i="17"/>
  <c r="G217" i="17"/>
  <c r="G219" i="17"/>
  <c r="J216" i="17"/>
  <c r="F176" i="17"/>
  <c r="L212" i="17"/>
  <c r="F177" i="17"/>
  <c r="F173" i="17"/>
  <c r="G154" i="17"/>
  <c r="M154" i="17"/>
  <c r="L180" i="17"/>
  <c r="N141" i="17"/>
  <c r="F120" i="17"/>
  <c r="K178" i="17"/>
  <c r="L183" i="17"/>
  <c r="J197" i="17"/>
  <c r="H146" i="17"/>
  <c r="N217" i="17"/>
  <c r="K130" i="17"/>
  <c r="K182" i="17"/>
  <c r="J156" i="17"/>
  <c r="N137" i="17"/>
  <c r="G222" i="17"/>
  <c r="M134" i="17"/>
  <c r="H121" i="17"/>
  <c r="J122" i="17"/>
  <c r="M195" i="17"/>
  <c r="J169" i="17"/>
  <c r="G137" i="17"/>
  <c r="G136" i="12"/>
  <c r="H137" i="17" s="1"/>
  <c r="M175" i="17"/>
  <c r="K176" i="17"/>
  <c r="H170" i="17"/>
  <c r="M222" i="17"/>
  <c r="I217" i="17"/>
  <c r="I208" i="17"/>
  <c r="J175" i="17"/>
  <c r="N169" i="17"/>
  <c r="J183" i="17"/>
  <c r="L195" i="17"/>
  <c r="F180" i="17"/>
  <c r="N130" i="17"/>
  <c r="G211" i="17"/>
  <c r="K169" i="17"/>
  <c r="M180" i="17"/>
  <c r="F182" i="17"/>
  <c r="H211" i="17"/>
  <c r="K141" i="17"/>
  <c r="F221" i="17"/>
  <c r="S221" i="17" s="1"/>
  <c r="F161" i="17"/>
  <c r="G120" i="17"/>
  <c r="H185" i="17"/>
  <c r="G214" i="17"/>
  <c r="N221" i="17"/>
  <c r="H120" i="17"/>
  <c r="L161" i="17"/>
  <c r="G115" i="17"/>
  <c r="F160" i="17"/>
  <c r="J211" i="17"/>
  <c r="L122" i="17"/>
  <c r="K177" i="17"/>
  <c r="G122" i="17"/>
  <c r="F134" i="17"/>
  <c r="L198" i="17"/>
  <c r="I178" i="17"/>
  <c r="I221" i="17"/>
  <c r="I172" i="17"/>
  <c r="J182" i="17"/>
  <c r="N197" i="17"/>
  <c r="H139" i="17"/>
  <c r="F198" i="17"/>
  <c r="S198" i="17" s="1"/>
  <c r="K200" i="17"/>
  <c r="G177" i="17"/>
  <c r="L177" i="17"/>
  <c r="I161" i="17"/>
  <c r="M173" i="17"/>
  <c r="J200" i="17"/>
  <c r="L182" i="17"/>
  <c r="J215" i="17"/>
  <c r="L176" i="17"/>
  <c r="N159" i="17"/>
  <c r="N177" i="17"/>
  <c r="L115" i="17"/>
  <c r="K217" i="17"/>
  <c r="N175" i="17"/>
  <c r="J185" i="17"/>
  <c r="K119" i="17"/>
  <c r="H193" i="17"/>
  <c r="J134" i="17"/>
  <c r="L197" i="17"/>
  <c r="J130" i="17"/>
  <c r="L154" i="17"/>
  <c r="H161" i="17"/>
  <c r="F169" i="17"/>
  <c r="K221" i="17"/>
  <c r="J120" i="17"/>
  <c r="G198" i="17"/>
  <c r="G209" i="17"/>
  <c r="H212" i="17"/>
  <c r="M120" i="17"/>
  <c r="L134" i="17"/>
  <c r="F181" i="17"/>
  <c r="K115" i="17"/>
  <c r="H183" i="17"/>
  <c r="I119" i="17"/>
  <c r="G181" i="17"/>
  <c r="K173" i="17"/>
  <c r="G197" i="17"/>
  <c r="K214" i="17"/>
  <c r="J161" i="17"/>
  <c r="F211" i="17"/>
  <c r="S211" i="17" s="1"/>
  <c r="J173" i="17"/>
  <c r="F199" i="17"/>
  <c r="S199" i="17" s="1"/>
  <c r="J219" i="17"/>
  <c r="M141" i="17"/>
  <c r="F154" i="17"/>
  <c r="J159" i="17"/>
  <c r="L130" i="17"/>
  <c r="J143" i="17"/>
  <c r="F121" i="17"/>
  <c r="M156" i="17"/>
  <c r="H138" i="17"/>
  <c r="F136" i="17"/>
  <c r="K198" i="17"/>
  <c r="G224" i="17"/>
  <c r="I141" i="17"/>
  <c r="N117" i="17"/>
  <c r="N115" i="17"/>
  <c r="G161" i="17"/>
  <c r="I134" i="17"/>
  <c r="M137" i="17"/>
  <c r="N156" i="17"/>
  <c r="M183" i="17"/>
  <c r="F144" i="17"/>
  <c r="I198" i="17"/>
  <c r="I224" i="17"/>
  <c r="I117" i="17"/>
  <c r="M221" i="17"/>
  <c r="H209" i="17"/>
  <c r="J138" i="17"/>
  <c r="F208" i="17"/>
  <c r="S208" i="17" s="1"/>
  <c r="G195" i="17"/>
  <c r="J119" i="17"/>
  <c r="H159" i="17"/>
  <c r="J193" i="17"/>
  <c r="H156" i="17"/>
  <c r="K156" i="17"/>
  <c r="J180" i="17"/>
  <c r="G117" i="17"/>
  <c r="J195" i="17"/>
  <c r="J177" i="17"/>
  <c r="K134" i="17"/>
  <c r="I219" i="17"/>
  <c r="F209" i="17"/>
  <c r="S209" i="17" s="1"/>
  <c r="N154" i="17"/>
  <c r="H144" i="17"/>
  <c r="N119" i="17"/>
  <c r="G143" i="17"/>
  <c r="M197" i="17"/>
  <c r="G144" i="17"/>
  <c r="H136" i="17"/>
  <c r="M130" i="17"/>
  <c r="F216" i="17"/>
  <c r="I185" i="17"/>
  <c r="F178" i="17"/>
  <c r="K146" i="17"/>
  <c r="J144" i="17"/>
  <c r="K195" i="17"/>
  <c r="M212" i="17"/>
  <c r="I177" i="17"/>
  <c r="M119" i="17"/>
  <c r="M208" i="17"/>
  <c r="I159" i="17"/>
  <c r="I146" i="17"/>
  <c r="J158" i="17"/>
  <c r="L137" i="17"/>
  <c r="N222" i="17"/>
  <c r="M224" i="17"/>
  <c r="I197" i="17"/>
  <c r="L169" i="17"/>
  <c r="H122" i="17"/>
  <c r="N120" i="17"/>
  <c r="H130" i="17"/>
  <c r="J137" i="17"/>
  <c r="N200" i="17"/>
  <c r="J214" i="17"/>
  <c r="H221" i="17"/>
  <c r="F211" i="11"/>
  <c r="S211" i="11" s="1"/>
  <c r="Q400" i="11"/>
  <c r="Q394" i="11"/>
  <c r="I209" i="11"/>
  <c r="G187" i="11"/>
  <c r="J208" i="11"/>
  <c r="F202" i="11"/>
  <c r="S202" i="11" s="1"/>
  <c r="J189" i="11"/>
  <c r="K205" i="11"/>
  <c r="M191" i="11"/>
  <c r="N215" i="11"/>
  <c r="R215" i="11" s="1"/>
  <c r="G216" i="11"/>
  <c r="H211" i="11"/>
  <c r="I205" i="11"/>
  <c r="N191" i="11"/>
  <c r="R191" i="11" s="1"/>
  <c r="F183" i="17"/>
  <c r="K191" i="11"/>
  <c r="I187" i="11"/>
  <c r="J215" i="11"/>
  <c r="R404" i="11"/>
  <c r="G202" i="11"/>
  <c r="G191" i="11"/>
  <c r="J187" i="11"/>
  <c r="F140" i="20"/>
  <c r="G140" i="20" s="1"/>
  <c r="H140" i="20" s="1"/>
  <c r="G192" i="20"/>
  <c r="Q383" i="11"/>
  <c r="J202" i="11"/>
  <c r="I192" i="11"/>
  <c r="J192" i="11"/>
  <c r="H209" i="11"/>
  <c r="G194" i="11"/>
  <c r="G208" i="11"/>
  <c r="I189" i="11"/>
  <c r="R394" i="11"/>
  <c r="M194" i="11"/>
  <c r="R402" i="11"/>
  <c r="N202" i="11"/>
  <c r="R202" i="11" s="1"/>
  <c r="R395" i="11"/>
  <c r="K251" i="19"/>
  <c r="N218" i="11"/>
  <c r="R218" i="11" s="1"/>
  <c r="R383" i="11"/>
  <c r="F227" i="19"/>
  <c r="K208" i="19"/>
  <c r="L209" i="11"/>
  <c r="Q405" i="11"/>
  <c r="K216" i="11"/>
  <c r="R382" i="11"/>
  <c r="R376" i="11"/>
  <c r="N192" i="11"/>
  <c r="R192" i="11" s="1"/>
  <c r="N206" i="11"/>
  <c r="R206" i="11" s="1"/>
  <c r="K202" i="11"/>
  <c r="G116" i="20"/>
  <c r="Q398" i="11"/>
  <c r="Q395" i="11"/>
  <c r="K212" i="19"/>
  <c r="M213" i="11" s="1"/>
  <c r="L213" i="11"/>
  <c r="M218" i="11"/>
  <c r="Q407" i="11"/>
  <c r="F208" i="11"/>
  <c r="S208" i="11" s="1"/>
  <c r="L202" i="11"/>
  <c r="L191" i="11"/>
  <c r="F192" i="11"/>
  <c r="S192" i="11" s="1"/>
  <c r="N194" i="11"/>
  <c r="R194" i="11" s="1"/>
  <c r="I202" i="11"/>
  <c r="Q378" i="11"/>
  <c r="R380" i="11"/>
  <c r="F216" i="11"/>
  <c r="S216" i="11" s="1"/>
  <c r="K218" i="11"/>
  <c r="G189" i="11"/>
  <c r="F188" i="19"/>
  <c r="H189" i="11" s="1"/>
  <c r="L208" i="11"/>
  <c r="F187" i="11"/>
  <c r="S187" i="11" s="1"/>
  <c r="K187" i="11"/>
  <c r="H218" i="11"/>
  <c r="K206" i="11"/>
  <c r="M202" i="11"/>
  <c r="J216" i="11"/>
  <c r="K209" i="11"/>
  <c r="N213" i="11"/>
  <c r="R213" i="11" s="1"/>
  <c r="K285" i="19"/>
  <c r="L285" i="19" s="1"/>
  <c r="G209" i="11"/>
  <c r="H216" i="11"/>
  <c r="M208" i="11"/>
  <c r="J206" i="11"/>
  <c r="I191" i="11"/>
  <c r="K189" i="11"/>
  <c r="K194" i="11"/>
  <c r="R407" i="11"/>
  <c r="F205" i="11"/>
  <c r="S205" i="11" s="1"/>
  <c r="G192" i="11"/>
  <c r="L140" i="20"/>
  <c r="L194" i="11"/>
  <c r="Q380" i="11"/>
  <c r="K211" i="11"/>
  <c r="L178" i="20"/>
  <c r="L216" i="11"/>
  <c r="J213" i="11"/>
  <c r="L192" i="11"/>
  <c r="J205" i="11"/>
  <c r="G218" i="11"/>
  <c r="L218" i="11"/>
  <c r="L211" i="11"/>
  <c r="R400" i="11"/>
  <c r="Q404" i="11"/>
  <c r="M189" i="11"/>
  <c r="Q397" i="11"/>
  <c r="R391" i="11"/>
  <c r="N211" i="11"/>
  <c r="R211" i="11" s="1"/>
  <c r="F213" i="11"/>
  <c r="S213" i="11" s="1"/>
  <c r="L216" i="20"/>
  <c r="G211" i="11"/>
  <c r="H187" i="11"/>
  <c r="I218" i="11"/>
  <c r="I216" i="11"/>
  <c r="I215" i="11"/>
  <c r="I212" i="20"/>
  <c r="M205" i="11"/>
  <c r="K208" i="11"/>
  <c r="N189" i="11"/>
  <c r="R189" i="11" s="1"/>
  <c r="H194" i="11"/>
  <c r="F194" i="11"/>
  <c r="S194" i="11" s="1"/>
  <c r="K192" i="11"/>
  <c r="Q402" i="11"/>
  <c r="Q381" i="11"/>
  <c r="L187" i="11"/>
  <c r="L215" i="11"/>
  <c r="F209" i="11"/>
  <c r="S209" i="11" s="1"/>
  <c r="L136" i="20"/>
  <c r="M136" i="20" s="1"/>
  <c r="L212" i="20"/>
  <c r="M212" i="20" s="1"/>
  <c r="M211" i="11"/>
  <c r="R405" i="11"/>
  <c r="M215" i="11"/>
  <c r="E251" i="19"/>
  <c r="F251" i="19" s="1"/>
  <c r="G251" i="19" s="1"/>
  <c r="M192" i="11"/>
  <c r="K247" i="19"/>
  <c r="L247" i="19" s="1"/>
  <c r="R381" i="11"/>
  <c r="F216" i="20"/>
  <c r="G216" i="20" s="1"/>
  <c r="H216" i="20" s="1"/>
  <c r="Q376" i="11"/>
  <c r="R398" i="11"/>
  <c r="M216" i="11"/>
  <c r="H205" i="11"/>
  <c r="J191" i="11"/>
  <c r="F215" i="11"/>
  <c r="S215" i="11" s="1"/>
  <c r="M187" i="11"/>
  <c r="F189" i="11"/>
  <c r="S189" i="11" s="1"/>
  <c r="L205" i="11"/>
  <c r="K213" i="11"/>
  <c r="H215" i="11"/>
  <c r="J211" i="11"/>
  <c r="L206" i="11"/>
  <c r="I211" i="11"/>
  <c r="L189" i="11"/>
  <c r="K215" i="11"/>
  <c r="N187" i="11"/>
  <c r="R187" i="11" s="1"/>
  <c r="H191" i="11"/>
  <c r="L174" i="20"/>
  <c r="M174" i="20" s="1"/>
  <c r="N208" i="11"/>
  <c r="R208" i="11" s="1"/>
  <c r="N216" i="11"/>
  <c r="R216" i="11" s="1"/>
  <c r="M206" i="11"/>
  <c r="R397" i="11"/>
  <c r="E289" i="19"/>
  <c r="F289" i="19" s="1"/>
  <c r="G289" i="19" s="1"/>
  <c r="N205" i="11"/>
  <c r="R205" i="11" s="1"/>
  <c r="J218" i="11"/>
  <c r="Q391" i="11"/>
  <c r="F178" i="20"/>
  <c r="G178" i="20" s="1"/>
  <c r="H178" i="20" s="1"/>
  <c r="J209" i="11"/>
  <c r="G215" i="11"/>
  <c r="F191" i="11"/>
  <c r="S191" i="11" s="1"/>
  <c r="I208" i="11"/>
  <c r="F218" i="11"/>
  <c r="S218" i="11" s="1"/>
  <c r="H202" i="11"/>
  <c r="H208" i="11"/>
  <c r="J194" i="11"/>
  <c r="I194" i="11"/>
  <c r="R378" i="11"/>
  <c r="K289" i="19"/>
  <c r="G205" i="11"/>
  <c r="H192" i="11"/>
  <c r="Q257" i="9"/>
  <c r="Q252" i="9"/>
  <c r="Q261" i="9"/>
  <c r="Q254" i="9"/>
  <c r="Q253" i="9"/>
  <c r="Q269" i="9"/>
  <c r="Q248" i="9"/>
  <c r="Q255" i="9"/>
  <c r="Q272" i="9"/>
  <c r="Q250" i="9"/>
  <c r="Q271" i="9"/>
  <c r="Q249" i="9"/>
  <c r="Q262" i="9"/>
  <c r="Q242" i="9"/>
  <c r="Q251" i="9"/>
  <c r="Q266" i="9"/>
  <c r="Q246" i="9"/>
  <c r="Q263" i="9"/>
  <c r="Q244" i="9"/>
  <c r="Q256" i="9"/>
  <c r="Q268" i="9"/>
  <c r="Q247" i="9"/>
  <c r="Q243" i="9"/>
  <c r="Q259" i="9"/>
  <c r="Q267" i="9"/>
  <c r="Q270" i="9"/>
  <c r="Q260" i="9"/>
  <c r="Q264" i="9"/>
  <c r="Q245" i="9"/>
  <c r="Q265" i="9"/>
  <c r="Q273" i="9"/>
  <c r="Q241" i="9"/>
  <c r="M311" i="9"/>
  <c r="S216" i="17" l="1"/>
  <c r="M312" i="9"/>
  <c r="S224" i="17"/>
  <c r="N272" i="9"/>
  <c r="K219" i="11"/>
  <c r="M209" i="11"/>
  <c r="L208" i="19"/>
  <c r="N209" i="11" s="1"/>
  <c r="R209" i="11" s="1"/>
  <c r="J219" i="11"/>
  <c r="L219" i="11"/>
  <c r="N311" i="9"/>
  <c r="N312" i="9" l="1"/>
  <c r="M219" i="11"/>
  <c r="N219" i="11"/>
  <c r="P39" i="10" l="1"/>
  <c r="F408" i="20" l="1"/>
  <c r="G408" i="20" s="1"/>
  <c r="H408" i="20" s="1"/>
  <c r="I408" i="20" s="1"/>
  <c r="J408" i="20" s="1"/>
  <c r="K408" i="20" s="1"/>
  <c r="L408" i="20" s="1"/>
  <c r="M408" i="20" s="1"/>
  <c r="N408" i="20" s="1"/>
  <c r="F372" i="20"/>
  <c r="G372" i="20" s="1"/>
  <c r="H372" i="20" s="1"/>
  <c r="I372" i="20" s="1"/>
  <c r="J372" i="20" s="1"/>
  <c r="K372" i="20" s="1"/>
  <c r="L372" i="20" s="1"/>
  <c r="M372" i="20" s="1"/>
  <c r="N372" i="20" s="1"/>
  <c r="F336" i="20"/>
  <c r="G336" i="20" s="1"/>
  <c r="H336" i="20" s="1"/>
  <c r="I336" i="20" s="1"/>
  <c r="J336" i="20" s="1"/>
  <c r="K336" i="20" s="1"/>
  <c r="L336" i="20" s="1"/>
  <c r="M336" i="20" s="1"/>
  <c r="N336" i="20" s="1"/>
  <c r="F300" i="20"/>
  <c r="G300" i="20" s="1"/>
  <c r="H300" i="20" s="1"/>
  <c r="I300" i="20" s="1"/>
  <c r="J300" i="20" s="1"/>
  <c r="K300" i="20" s="1"/>
  <c r="L300" i="20" s="1"/>
  <c r="M300" i="20" s="1"/>
  <c r="N300" i="20" s="1"/>
  <c r="F264" i="20"/>
  <c r="G264" i="20" s="1"/>
  <c r="H264" i="20" s="1"/>
  <c r="I264" i="20" s="1"/>
  <c r="J264" i="20" s="1"/>
  <c r="K264" i="20" s="1"/>
  <c r="L264" i="20" s="1"/>
  <c r="M264" i="20" s="1"/>
  <c r="N264" i="20" s="1"/>
  <c r="F228" i="20"/>
  <c r="G228" i="20" s="1"/>
  <c r="H228" i="20" s="1"/>
  <c r="I228" i="20" s="1"/>
  <c r="J228" i="20" s="1"/>
  <c r="K228" i="20" s="1"/>
  <c r="L228" i="20" s="1"/>
  <c r="M228" i="20" s="1"/>
  <c r="N228" i="20" s="1"/>
  <c r="O224" i="5"/>
  <c r="O223" i="5"/>
  <c r="O222" i="5"/>
  <c r="O221" i="5"/>
  <c r="O220" i="5"/>
  <c r="O219" i="5"/>
  <c r="O218" i="5"/>
  <c r="O217" i="5"/>
  <c r="O216" i="5"/>
  <c r="O215" i="5"/>
  <c r="O214" i="5"/>
  <c r="O213" i="5"/>
  <c r="O212" i="5"/>
  <c r="O211" i="5"/>
  <c r="O210" i="5"/>
  <c r="O209" i="5"/>
  <c r="O208" i="5"/>
  <c r="O207" i="5"/>
  <c r="O206" i="5"/>
  <c r="O205" i="5"/>
  <c r="O204" i="5"/>
  <c r="O203" i="5"/>
  <c r="O202" i="5"/>
  <c r="O201" i="5"/>
  <c r="O200" i="5"/>
  <c r="O199" i="5"/>
  <c r="O198" i="5"/>
  <c r="O197" i="5"/>
  <c r="O196" i="5"/>
  <c r="O195" i="5"/>
  <c r="O194" i="5"/>
  <c r="O193" i="5"/>
  <c r="F189" i="20"/>
  <c r="G189" i="20" s="1"/>
  <c r="H189" i="20" s="1"/>
  <c r="I189" i="20" s="1"/>
  <c r="J189" i="20" s="1"/>
  <c r="K189" i="20" s="1"/>
  <c r="L189" i="20" s="1"/>
  <c r="M189" i="20" s="1"/>
  <c r="N189" i="20" s="1"/>
  <c r="O185" i="5"/>
  <c r="O184" i="5"/>
  <c r="O183" i="5"/>
  <c r="O182" i="5"/>
  <c r="O181" i="5"/>
  <c r="O180" i="5"/>
  <c r="O179" i="5"/>
  <c r="O178" i="5"/>
  <c r="O177" i="5"/>
  <c r="O176" i="5"/>
  <c r="O175" i="5"/>
  <c r="O174" i="5"/>
  <c r="O173" i="5"/>
  <c r="O172" i="5"/>
  <c r="O171" i="5"/>
  <c r="O170" i="5"/>
  <c r="O169" i="5"/>
  <c r="O168" i="5"/>
  <c r="O167" i="5"/>
  <c r="O166" i="5"/>
  <c r="O165" i="5"/>
  <c r="O164" i="5"/>
  <c r="O163" i="5"/>
  <c r="O162" i="5"/>
  <c r="O161" i="5"/>
  <c r="O160" i="5"/>
  <c r="O159" i="5"/>
  <c r="O158" i="5"/>
  <c r="O157" i="5"/>
  <c r="O156" i="5"/>
  <c r="O155" i="5"/>
  <c r="O154" i="5"/>
  <c r="F151" i="20"/>
  <c r="G151" i="20" s="1"/>
  <c r="H151" i="20" s="1"/>
  <c r="I151" i="20" s="1"/>
  <c r="J151" i="20" s="1"/>
  <c r="K151" i="20" s="1"/>
  <c r="L151" i="20" s="1"/>
  <c r="M151" i="20" s="1"/>
  <c r="N151" i="20" s="1"/>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F113" i="20"/>
  <c r="G113" i="20" s="1"/>
  <c r="H113" i="20" s="1"/>
  <c r="I113" i="20" s="1"/>
  <c r="J113" i="20" s="1"/>
  <c r="K113" i="20" s="1"/>
  <c r="L113" i="20" s="1"/>
  <c r="M113" i="20" s="1"/>
  <c r="N113" i="20" s="1"/>
  <c r="F77" i="20"/>
  <c r="G77" i="20" s="1"/>
  <c r="H77" i="20" s="1"/>
  <c r="I77" i="20" s="1"/>
  <c r="J77" i="20" s="1"/>
  <c r="K77" i="20" s="1"/>
  <c r="L77" i="20" s="1"/>
  <c r="M77" i="20" s="1"/>
  <c r="N77" i="20" s="1"/>
  <c r="F41" i="20"/>
  <c r="G41" i="20" s="1"/>
  <c r="H41" i="20" s="1"/>
  <c r="I41" i="20" s="1"/>
  <c r="J41" i="20" s="1"/>
  <c r="K41" i="20" s="1"/>
  <c r="L41" i="20" s="1"/>
  <c r="M41" i="20" s="1"/>
  <c r="N41" i="20" s="1"/>
  <c r="F5" i="20"/>
  <c r="G5" i="20" s="1"/>
  <c r="H5" i="20" s="1"/>
  <c r="I5" i="20" s="1"/>
  <c r="J5" i="20" s="1"/>
  <c r="K5" i="20" s="1"/>
  <c r="L5" i="20" s="1"/>
  <c r="M5" i="20" s="1"/>
  <c r="N5" i="20" s="1"/>
  <c r="O225" i="5" l="1"/>
  <c r="Q203" i="5" s="1"/>
  <c r="O186" i="5"/>
  <c r="Q156" i="5" s="1"/>
  <c r="E552" i="19"/>
  <c r="F552" i="19" s="1"/>
  <c r="G552" i="19" s="1"/>
  <c r="H552" i="19" s="1"/>
  <c r="I552" i="19" s="1"/>
  <c r="J552" i="19" s="1"/>
  <c r="K552" i="19" s="1"/>
  <c r="L552" i="19" s="1"/>
  <c r="M552" i="19" s="1"/>
  <c r="E516" i="19"/>
  <c r="F516" i="19" s="1"/>
  <c r="G516" i="19" s="1"/>
  <c r="H516" i="19" s="1"/>
  <c r="I516" i="19" s="1"/>
  <c r="J516" i="19" s="1"/>
  <c r="K516" i="19" s="1"/>
  <c r="L516" i="19" s="1"/>
  <c r="M516" i="19" s="1"/>
  <c r="E480" i="19"/>
  <c r="F480" i="19" s="1"/>
  <c r="G480" i="19" s="1"/>
  <c r="H480" i="19" s="1"/>
  <c r="I480" i="19" s="1"/>
  <c r="J480" i="19" s="1"/>
  <c r="K480" i="19" s="1"/>
  <c r="L480" i="19" s="1"/>
  <c r="M480" i="19" s="1"/>
  <c r="E444" i="19"/>
  <c r="F444" i="19" s="1"/>
  <c r="G444" i="19" s="1"/>
  <c r="H444" i="19" s="1"/>
  <c r="I444" i="19" s="1"/>
  <c r="J444" i="19" s="1"/>
  <c r="K444" i="19" s="1"/>
  <c r="L444" i="19" s="1"/>
  <c r="M444" i="19" s="1"/>
  <c r="E408" i="19"/>
  <c r="F408" i="19" s="1"/>
  <c r="G408" i="19" s="1"/>
  <c r="H408" i="19" s="1"/>
  <c r="I408" i="19" s="1"/>
  <c r="J408" i="19" s="1"/>
  <c r="K408" i="19" s="1"/>
  <c r="L408" i="19" s="1"/>
  <c r="M408" i="19" s="1"/>
  <c r="D371" i="19"/>
  <c r="E371" i="19" s="1"/>
  <c r="F371" i="19" s="1"/>
  <c r="G371" i="19" s="1"/>
  <c r="H371" i="19" s="1"/>
  <c r="I371" i="19" s="1"/>
  <c r="J371" i="19" s="1"/>
  <c r="K371" i="19" s="1"/>
  <c r="L371" i="19" s="1"/>
  <c r="M371" i="19" s="1"/>
  <c r="E336" i="19"/>
  <c r="F336" i="19" s="1"/>
  <c r="G336" i="19" s="1"/>
  <c r="H336" i="19" s="1"/>
  <c r="I336" i="19" s="1"/>
  <c r="J336" i="19" s="1"/>
  <c r="K336" i="19" s="1"/>
  <c r="L336" i="19" s="1"/>
  <c r="M336" i="19" s="1"/>
  <c r="E300" i="19"/>
  <c r="F300" i="19" s="1"/>
  <c r="G300" i="19" s="1"/>
  <c r="H300" i="19" s="1"/>
  <c r="I300" i="19" s="1"/>
  <c r="J300" i="19" s="1"/>
  <c r="K300" i="19" s="1"/>
  <c r="L300" i="19" s="1"/>
  <c r="M300" i="19" s="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O272" i="11"/>
  <c r="O271" i="11"/>
  <c r="O270" i="11"/>
  <c r="O269" i="11"/>
  <c r="O268" i="11"/>
  <c r="O267" i="11"/>
  <c r="O266" i="11"/>
  <c r="O265" i="11"/>
  <c r="E262" i="19"/>
  <c r="F262" i="19" s="1"/>
  <c r="G262" i="19" s="1"/>
  <c r="H262" i="19" s="1"/>
  <c r="I262" i="19" s="1"/>
  <c r="J262" i="19" s="1"/>
  <c r="K262" i="19" s="1"/>
  <c r="L262" i="19" s="1"/>
  <c r="M262" i="19" s="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O234" i="11"/>
  <c r="O233" i="11"/>
  <c r="O232" i="11"/>
  <c r="O231" i="11"/>
  <c r="O230" i="11"/>
  <c r="O229" i="11"/>
  <c r="O228" i="11"/>
  <c r="O227" i="11"/>
  <c r="O226" i="11"/>
  <c r="E224" i="19"/>
  <c r="F224" i="19" s="1"/>
  <c r="G224" i="19" s="1"/>
  <c r="H224" i="19" s="1"/>
  <c r="I224" i="19" s="1"/>
  <c r="J224" i="19" s="1"/>
  <c r="K224" i="19" s="1"/>
  <c r="L224" i="19" s="1"/>
  <c r="M224" i="19" s="1"/>
  <c r="E185" i="19"/>
  <c r="F185" i="19" s="1"/>
  <c r="G185" i="19" s="1"/>
  <c r="H185" i="19" s="1"/>
  <c r="I185" i="19" s="1"/>
  <c r="J185" i="19" s="1"/>
  <c r="K185" i="19" s="1"/>
  <c r="L185" i="19" s="1"/>
  <c r="M185" i="19" s="1"/>
  <c r="E149" i="19"/>
  <c r="F149" i="19" s="1"/>
  <c r="G149" i="19" s="1"/>
  <c r="H149" i="19" s="1"/>
  <c r="I149" i="19" s="1"/>
  <c r="J149" i="19" s="1"/>
  <c r="K149" i="19" s="1"/>
  <c r="L149" i="19" s="1"/>
  <c r="M149" i="19" s="1"/>
  <c r="E113" i="19"/>
  <c r="F113" i="19" s="1"/>
  <c r="G113" i="19" s="1"/>
  <c r="H113" i="19" s="1"/>
  <c r="I113" i="19" s="1"/>
  <c r="J113" i="19" s="1"/>
  <c r="K113" i="19" s="1"/>
  <c r="L113" i="19" s="1"/>
  <c r="M113" i="19" s="1"/>
  <c r="E77" i="19"/>
  <c r="F77" i="19" s="1"/>
  <c r="G77" i="19" s="1"/>
  <c r="H77" i="19" s="1"/>
  <c r="I77" i="19" s="1"/>
  <c r="J77" i="19" s="1"/>
  <c r="K77" i="19" s="1"/>
  <c r="L77" i="19" s="1"/>
  <c r="M77" i="19" s="1"/>
  <c r="E41" i="19"/>
  <c r="F41" i="19" s="1"/>
  <c r="G41" i="19" s="1"/>
  <c r="H41" i="19" s="1"/>
  <c r="I41" i="19" s="1"/>
  <c r="J41" i="19" s="1"/>
  <c r="K41" i="19" s="1"/>
  <c r="L41" i="19" s="1"/>
  <c r="M41" i="19" s="1"/>
  <c r="E5" i="19"/>
  <c r="F5" i="19" s="1"/>
  <c r="G5" i="19" s="1"/>
  <c r="H5" i="19" s="1"/>
  <c r="I5" i="19" s="1"/>
  <c r="J5" i="19" s="1"/>
  <c r="K5" i="19" s="1"/>
  <c r="L5" i="19" s="1"/>
  <c r="M5" i="19" s="1"/>
  <c r="Q219" i="5" l="1"/>
  <c r="Q223" i="5"/>
  <c r="Q209" i="5"/>
  <c r="Q215" i="5"/>
  <c r="Q222" i="5"/>
  <c r="Q218" i="5"/>
  <c r="Q214" i="5"/>
  <c r="Q208" i="5"/>
  <c r="Q221" i="5"/>
  <c r="Q217" i="5"/>
  <c r="Q213" i="5"/>
  <c r="Q206" i="5"/>
  <c r="Q224" i="5"/>
  <c r="Q220" i="5"/>
  <c r="Q216" i="5"/>
  <c r="Q212" i="5"/>
  <c r="Q204" i="5"/>
  <c r="O297" i="11"/>
  <c r="Q265" i="11" s="1"/>
  <c r="O258" i="11"/>
  <c r="Q227" i="11" s="1"/>
  <c r="Q205" i="5"/>
  <c r="Q197" i="5"/>
  <c r="Q174" i="5"/>
  <c r="Q202" i="5"/>
  <c r="Q200" i="5"/>
  <c r="Q158" i="5"/>
  <c r="Q170" i="5"/>
  <c r="Q178" i="5"/>
  <c r="Q162" i="5"/>
  <c r="Q198" i="5"/>
  <c r="Q201" i="5"/>
  <c r="Q196" i="5"/>
  <c r="Q182" i="5"/>
  <c r="Q166" i="5"/>
  <c r="Q183" i="5"/>
  <c r="Q179" i="5"/>
  <c r="Q175" i="5"/>
  <c r="Q171" i="5"/>
  <c r="Q167" i="5"/>
  <c r="Q163" i="5"/>
  <c r="Q159" i="5"/>
  <c r="Q155" i="5"/>
  <c r="Q193" i="5"/>
  <c r="Q185" i="5"/>
  <c r="Q181" i="5"/>
  <c r="Q177" i="5"/>
  <c r="Q173" i="5"/>
  <c r="Q169" i="5"/>
  <c r="Q165" i="5"/>
  <c r="Q161" i="5"/>
  <c r="Q157" i="5"/>
  <c r="Q154" i="5"/>
  <c r="Q211" i="5"/>
  <c r="Q210" i="5"/>
  <c r="Q207" i="5"/>
  <c r="Q199" i="5"/>
  <c r="Q195" i="5"/>
  <c r="Q194" i="5"/>
  <c r="Q184" i="5"/>
  <c r="Q180" i="5"/>
  <c r="Q176" i="5"/>
  <c r="Q172" i="5"/>
  <c r="Q168" i="5"/>
  <c r="Q164" i="5"/>
  <c r="Q160" i="5"/>
  <c r="Q225" i="5"/>
  <c r="Q186" i="5"/>
  <c r="Q294" i="11" l="1"/>
  <c r="Q283" i="11"/>
  <c r="Q290" i="11"/>
  <c r="Q279" i="11"/>
  <c r="Q295" i="11"/>
  <c r="Q285" i="11"/>
  <c r="Q289" i="11"/>
  <c r="Q278" i="11"/>
  <c r="Q293" i="11"/>
  <c r="Q287" i="11"/>
  <c r="Q282" i="11"/>
  <c r="Q276" i="11"/>
  <c r="Q291" i="11"/>
  <c r="Q286" i="11"/>
  <c r="Q281" i="11"/>
  <c r="Q270" i="11"/>
  <c r="Q296" i="11"/>
  <c r="Q292" i="11"/>
  <c r="Q288" i="11"/>
  <c r="Q284" i="11"/>
  <c r="Q280" i="11"/>
  <c r="Q274" i="11"/>
  <c r="Q272" i="11"/>
  <c r="Q268" i="11"/>
  <c r="Q255" i="11"/>
  <c r="Q275" i="11"/>
  <c r="Q271" i="11"/>
  <c r="Q266" i="11"/>
  <c r="Q247" i="11"/>
  <c r="Q277" i="11"/>
  <c r="Q273" i="11"/>
  <c r="Q269" i="11"/>
  <c r="Q257" i="11"/>
  <c r="Q252" i="11"/>
  <c r="Q239" i="11"/>
  <c r="Q267" i="11"/>
  <c r="Q256" i="11"/>
  <c r="Q251" i="11"/>
  <c r="Q235" i="11"/>
  <c r="Q253" i="11"/>
  <c r="Q243" i="11"/>
  <c r="Q297" i="11"/>
  <c r="Q254" i="11"/>
  <c r="Q250" i="11"/>
  <c r="Q246" i="11"/>
  <c r="Q242" i="11"/>
  <c r="Q238" i="11"/>
  <c r="Q234" i="11"/>
  <c r="Q249" i="11"/>
  <c r="Q245" i="11"/>
  <c r="Q241" i="11"/>
  <c r="Q237" i="11"/>
  <c r="Q233" i="11"/>
  <c r="Q248" i="11"/>
  <c r="Q244" i="11"/>
  <c r="Q240" i="11"/>
  <c r="Q236" i="11"/>
  <c r="Q229" i="11"/>
  <c r="Q230" i="11"/>
  <c r="Q226" i="11"/>
  <c r="Q232" i="11"/>
  <c r="Q231" i="11"/>
  <c r="Q228" i="11"/>
  <c r="Q258" i="11"/>
  <c r="G192" i="17"/>
  <c r="H192" i="17" s="1"/>
  <c r="I192" i="17" s="1"/>
  <c r="J192" i="17" s="1"/>
  <c r="K192" i="17" s="1"/>
  <c r="L192" i="17" s="1"/>
  <c r="M192" i="17" s="1"/>
  <c r="N192" i="17" s="1"/>
  <c r="O192" i="17" s="1"/>
  <c r="P192" i="17" s="1"/>
  <c r="G153" i="17"/>
  <c r="H153" i="17" s="1"/>
  <c r="I153" i="17" s="1"/>
  <c r="J153" i="17" s="1"/>
  <c r="K153" i="17" s="1"/>
  <c r="L153" i="17" s="1"/>
  <c r="M153" i="17" s="1"/>
  <c r="N153" i="17" s="1"/>
  <c r="O153" i="17" s="1"/>
  <c r="P153" i="17" s="1"/>
  <c r="G114" i="17"/>
  <c r="H114" i="17" s="1"/>
  <c r="I114" i="17" s="1"/>
  <c r="J114" i="17" s="1"/>
  <c r="K114" i="17" s="1"/>
  <c r="L114" i="17" s="1"/>
  <c r="M114" i="17" s="1"/>
  <c r="N114" i="17" s="1"/>
  <c r="O114" i="17" s="1"/>
  <c r="P114" i="17" s="1"/>
  <c r="R268" i="17" l="1"/>
  <c r="R277" i="17"/>
  <c r="R290" i="17"/>
  <c r="R291" i="17"/>
  <c r="R297" i="17"/>
  <c r="R287" i="17"/>
  <c r="R295" i="17"/>
  <c r="R273" i="17"/>
  <c r="R274" i="17"/>
  <c r="R286" i="17"/>
  <c r="R270" i="17"/>
  <c r="R278" i="17"/>
  <c r="R294" i="17"/>
  <c r="R299" i="17"/>
  <c r="R275" i="17"/>
  <c r="R283" i="17"/>
  <c r="R272" i="17"/>
  <c r="R289" i="17"/>
  <c r="R284" i="17"/>
  <c r="R296" i="17"/>
  <c r="R292" i="17"/>
  <c r="R319" i="17"/>
  <c r="R309" i="17"/>
  <c r="R322" i="17"/>
  <c r="R306" i="17"/>
  <c r="R328" i="17"/>
  <c r="R326" i="17"/>
  <c r="R335" i="17"/>
  <c r="R327" i="17"/>
  <c r="R304" i="17"/>
  <c r="R333" i="17"/>
  <c r="R310" i="17"/>
  <c r="R308" i="17"/>
  <c r="R320" i="17"/>
  <c r="R325" i="17"/>
  <c r="R331" i="17"/>
  <c r="R323" i="17"/>
  <c r="R311" i="17"/>
  <c r="R332" i="17"/>
  <c r="R330" i="17"/>
  <c r="R414" i="17"/>
  <c r="R434" i="17"/>
  <c r="R422" i="17"/>
  <c r="R419" i="17"/>
  <c r="R438" i="17"/>
  <c r="R421" i="17"/>
  <c r="R430" i="17"/>
  <c r="R416" i="17"/>
  <c r="R433" i="17"/>
  <c r="R436" i="17"/>
  <c r="R435" i="17"/>
  <c r="R427" i="17"/>
  <c r="R439" i="17"/>
  <c r="R440" i="17"/>
  <c r="R428" i="17"/>
  <c r="R417" i="17"/>
  <c r="R431" i="17"/>
  <c r="R443" i="17"/>
  <c r="R418" i="17"/>
  <c r="R441" i="17"/>
  <c r="R412" i="17"/>
  <c r="R368" i="17"/>
  <c r="R347" i="17"/>
  <c r="R362" i="17"/>
  <c r="R346" i="17"/>
  <c r="R342" i="17"/>
  <c r="R350" i="17"/>
  <c r="R366" i="17"/>
  <c r="R371" i="17"/>
  <c r="R359" i="17"/>
  <c r="R358" i="17"/>
  <c r="R356" i="17"/>
  <c r="R363" i="17"/>
  <c r="R367" i="17"/>
  <c r="R345" i="17"/>
  <c r="R349" i="17"/>
  <c r="R344" i="17"/>
  <c r="R361" i="17"/>
  <c r="R364" i="17"/>
  <c r="R340" i="17"/>
  <c r="R355" i="17"/>
  <c r="R369" i="17"/>
  <c r="R391" i="17"/>
  <c r="R382" i="17"/>
  <c r="R383" i="17"/>
  <c r="R376" i="17"/>
  <c r="R403" i="17"/>
  <c r="R398" i="17"/>
  <c r="R380" i="17"/>
  <c r="R395" i="17"/>
  <c r="R397" i="17"/>
  <c r="R405" i="17"/>
  <c r="R392" i="17"/>
  <c r="R400" i="17"/>
  <c r="R407" i="17"/>
  <c r="R404" i="17"/>
  <c r="R378" i="17"/>
  <c r="R381" i="17"/>
  <c r="R399" i="17"/>
  <c r="R394" i="17"/>
  <c r="R402" i="17"/>
  <c r="G267" i="17"/>
  <c r="G6" i="17"/>
  <c r="G303" i="17"/>
  <c r="G411" i="17"/>
  <c r="G339" i="17"/>
  <c r="G375" i="17"/>
  <c r="G78" i="17"/>
  <c r="G42" i="17"/>
  <c r="R260" i="17"/>
  <c r="R253" i="17"/>
  <c r="R255" i="17"/>
  <c r="R247" i="17"/>
  <c r="R238" i="17"/>
  <c r="R251" i="17"/>
  <c r="R232" i="17"/>
  <c r="R263" i="17"/>
  <c r="R261" i="17"/>
  <c r="R234" i="17"/>
  <c r="R248" i="17"/>
  <c r="R258" i="17"/>
  <c r="R254" i="17"/>
  <c r="R250" i="17"/>
  <c r="R237" i="17"/>
  <c r="R259" i="17"/>
  <c r="R236" i="17"/>
  <c r="R239" i="17"/>
  <c r="R256" i="17"/>
  <c r="G231" i="17"/>
  <c r="N294" i="11"/>
  <c r="R294" i="11" s="1"/>
  <c r="I279" i="11"/>
  <c r="L291" i="11"/>
  <c r="N244" i="11"/>
  <c r="R244" i="11" s="1"/>
  <c r="M253" i="11"/>
  <c r="M230" i="11"/>
  <c r="M232" i="11"/>
  <c r="G227" i="11"/>
  <c r="I256" i="11"/>
  <c r="K270" i="11"/>
  <c r="J256" i="11"/>
  <c r="I249" i="11"/>
  <c r="M234" i="11"/>
  <c r="J286" i="11"/>
  <c r="K240" i="11"/>
  <c r="J294" i="11"/>
  <c r="J253" i="11"/>
  <c r="G290" i="11"/>
  <c r="M291" i="11"/>
  <c r="G294" i="11"/>
  <c r="M295" i="11"/>
  <c r="M252" i="11"/>
  <c r="L289" i="11"/>
  <c r="F277" i="11"/>
  <c r="S277" i="11" s="1"/>
  <c r="F226" i="11"/>
  <c r="I267" i="11"/>
  <c r="J266" i="11"/>
  <c r="G252" i="11"/>
  <c r="I231" i="11"/>
  <c r="I227" i="11"/>
  <c r="J233" i="11"/>
  <c r="I252" i="11"/>
  <c r="H290" i="11"/>
  <c r="M248" i="11"/>
  <c r="K279" i="11"/>
  <c r="I230" i="11"/>
  <c r="L230" i="11"/>
  <c r="F280" i="11"/>
  <c r="S280" i="11" s="1"/>
  <c r="K243" i="11"/>
  <c r="J271" i="11"/>
  <c r="I250" i="11"/>
  <c r="J287" i="11"/>
  <c r="G273" i="11"/>
  <c r="L273" i="11"/>
  <c r="G277" i="11"/>
  <c r="N283" i="11"/>
  <c r="R283" i="11" s="1"/>
  <c r="I232" i="11"/>
  <c r="F254" i="11"/>
  <c r="S254" i="11" s="1"/>
  <c r="K231" i="11"/>
  <c r="I236" i="11"/>
  <c r="I271" i="11"/>
  <c r="F241" i="11"/>
  <c r="S241" i="11" s="1"/>
  <c r="H242" i="11"/>
  <c r="J278" i="11"/>
  <c r="I253" i="11"/>
  <c r="K226" i="11"/>
  <c r="H229" i="11"/>
  <c r="L238" i="11"/>
  <c r="N270" i="11"/>
  <c r="R270" i="11" s="1"/>
  <c r="K286" i="11"/>
  <c r="J290" i="11"/>
  <c r="F272" i="11"/>
  <c r="S272" i="11" s="1"/>
  <c r="K295" i="11"/>
  <c r="N296" i="11"/>
  <c r="R296" i="11" s="1"/>
  <c r="K282" i="11"/>
  <c r="N284" i="11"/>
  <c r="R284" i="11" s="1"/>
  <c r="H285" i="11"/>
  <c r="G229" i="11"/>
  <c r="N291" i="11"/>
  <c r="R291" i="11" s="1"/>
  <c r="J245" i="11"/>
  <c r="M257" i="11"/>
  <c r="M286" i="11"/>
  <c r="L279" i="11"/>
  <c r="M290" i="11"/>
  <c r="F294" i="11"/>
  <c r="S294" i="11" s="1"/>
  <c r="F228" i="11"/>
  <c r="S228" i="11" s="1"/>
  <c r="K275" i="11"/>
  <c r="L283" i="11"/>
  <c r="K235" i="11"/>
  <c r="K227" i="11"/>
  <c r="L245" i="11"/>
  <c r="G237" i="11"/>
  <c r="G230" i="11"/>
  <c r="J241" i="11"/>
  <c r="K252" i="11"/>
  <c r="M229" i="11"/>
  <c r="H279" i="11"/>
  <c r="F239" i="11"/>
  <c r="S239" i="11" s="1"/>
  <c r="J296" i="11"/>
  <c r="N278" i="11"/>
  <c r="R278" i="11" s="1"/>
  <c r="N268" i="11"/>
  <c r="R268" i="11" s="1"/>
  <c r="I240" i="11"/>
  <c r="I244" i="11"/>
  <c r="I228" i="11"/>
  <c r="H283" i="11"/>
  <c r="N272" i="11"/>
  <c r="R272" i="11" s="1"/>
  <c r="N235" i="11"/>
  <c r="R235" i="11" s="1"/>
  <c r="J228" i="11"/>
  <c r="K291" i="11"/>
  <c r="I233" i="11"/>
  <c r="I280" i="11"/>
  <c r="J240" i="11"/>
  <c r="M250" i="11"/>
  <c r="M236" i="11"/>
  <c r="G233" i="11"/>
  <c r="K232" i="11"/>
  <c r="L277" i="11"/>
  <c r="L232" i="11"/>
  <c r="G266" i="11"/>
  <c r="L282" i="11"/>
  <c r="L287" i="11"/>
  <c r="N233" i="11"/>
  <c r="R233" i="11" s="1"/>
  <c r="G289" i="11"/>
  <c r="M267" i="11"/>
  <c r="M228" i="11"/>
  <c r="G241" i="11"/>
  <c r="N280" i="11"/>
  <c r="R280" i="11" s="1"/>
  <c r="F286" i="11"/>
  <c r="S286" i="11" s="1"/>
  <c r="L256" i="11"/>
  <c r="N290" i="11"/>
  <c r="R290" i="11" s="1"/>
  <c r="N257" i="11"/>
  <c r="R257" i="11" s="1"/>
  <c r="G268" i="11"/>
  <c r="K289" i="11"/>
  <c r="I293" i="11"/>
  <c r="J226" i="11"/>
  <c r="F231" i="11"/>
  <c r="S231" i="11" s="1"/>
  <c r="I241" i="11"/>
  <c r="H254" i="11"/>
  <c r="N279" i="11"/>
  <c r="R279" i="11" s="1"/>
  <c r="J255" i="11"/>
  <c r="G257" i="11"/>
  <c r="J273" i="11"/>
  <c r="N277" i="11"/>
  <c r="R277" i="11" s="1"/>
  <c r="N227" i="11"/>
  <c r="R227" i="11" s="1"/>
  <c r="I237" i="11"/>
  <c r="G253" i="11"/>
  <c r="N292" i="11"/>
  <c r="R292" i="11" s="1"/>
  <c r="F290" i="11"/>
  <c r="S290" i="11" s="1"/>
  <c r="N286" i="11"/>
  <c r="R286" i="11" s="1"/>
  <c r="L275" i="11"/>
  <c r="L265" i="11"/>
  <c r="N242" i="11"/>
  <c r="R242" i="11" s="1"/>
  <c r="G226" i="11"/>
  <c r="H269" i="11"/>
  <c r="N228" i="11"/>
  <c r="R228" i="11" s="1"/>
  <c r="H236" i="11"/>
  <c r="H244" i="11"/>
  <c r="I276" i="11"/>
  <c r="F274" i="11"/>
  <c r="S274" i="11" s="1"/>
  <c r="L295" i="11"/>
  <c r="I272" i="11"/>
  <c r="I295" i="11"/>
  <c r="F266" i="11"/>
  <c r="S266" i="11" s="1"/>
  <c r="M244" i="11"/>
  <c r="M254" i="11"/>
  <c r="J272" i="11"/>
  <c r="J270" i="11"/>
  <c r="G275" i="11"/>
  <c r="L247" i="11"/>
  <c r="M276" i="11"/>
  <c r="N248" i="11"/>
  <c r="R248" i="11" s="1"/>
  <c r="G280" i="11"/>
  <c r="I257" i="11"/>
  <c r="K276" i="11"/>
  <c r="I296" i="11"/>
  <c r="F233" i="11"/>
  <c r="S233" i="11" s="1"/>
  <c r="N236" i="11"/>
  <c r="R236" i="11" s="1"/>
  <c r="M243" i="11"/>
  <c r="H234" i="11"/>
  <c r="L285" i="11"/>
  <c r="F285" i="11"/>
  <c r="S285" i="11" s="1"/>
  <c r="F295" i="11"/>
  <c r="N234" i="11"/>
  <c r="R234" i="11" s="1"/>
  <c r="H252" i="11"/>
  <c r="N231" i="11"/>
  <c r="R231" i="11" s="1"/>
  <c r="F235" i="11"/>
  <c r="S235" i="11" s="1"/>
  <c r="N238" i="11"/>
  <c r="R238" i="11" s="1"/>
  <c r="H275" i="11"/>
  <c r="J248" i="11"/>
  <c r="M240" i="11"/>
  <c r="I283" i="11"/>
  <c r="K266" i="11"/>
  <c r="K236" i="11"/>
  <c r="L267" i="11"/>
  <c r="I248" i="11"/>
  <c r="L284" i="11"/>
  <c r="H277" i="11"/>
  <c r="I292" i="11"/>
  <c r="M256" i="11"/>
  <c r="M242" i="11"/>
  <c r="M238" i="11"/>
  <c r="H251" i="11"/>
  <c r="J288" i="11"/>
  <c r="I288" i="11"/>
  <c r="L253" i="11"/>
  <c r="K267" i="11"/>
  <c r="M246" i="11"/>
  <c r="J292" i="11"/>
  <c r="L271" i="11"/>
  <c r="N229" i="11"/>
  <c r="R229" i="11" s="1"/>
  <c r="F256" i="11"/>
  <c r="M239" i="11"/>
  <c r="H257" i="11"/>
  <c r="K285" i="11"/>
  <c r="L233" i="11"/>
  <c r="I289" i="11"/>
  <c r="H268" i="11"/>
  <c r="H243" i="11"/>
  <c r="L227" i="11"/>
  <c r="F248" i="11"/>
  <c r="S248" i="11" s="1"/>
  <c r="H249" i="11"/>
  <c r="F265" i="11"/>
  <c r="K280" i="11"/>
  <c r="K290" i="11"/>
  <c r="J234" i="11"/>
  <c r="L235" i="11"/>
  <c r="G242" i="11"/>
  <c r="I265" i="11"/>
  <c r="H235" i="11"/>
  <c r="G246" i="11"/>
  <c r="K265" i="11"/>
  <c r="I269" i="11"/>
  <c r="J282" i="11"/>
  <c r="H256" i="11"/>
  <c r="J236" i="11"/>
  <c r="K292" i="11"/>
  <c r="I243" i="11"/>
  <c r="K256" i="11"/>
  <c r="L294" i="11"/>
  <c r="L272" i="11"/>
  <c r="N266" i="11"/>
  <c r="R266" i="11" s="1"/>
  <c r="N251" i="11"/>
  <c r="R251" i="11" s="1"/>
  <c r="H274" i="11"/>
  <c r="F276" i="11"/>
  <c r="S276" i="11" s="1"/>
  <c r="K248" i="11"/>
  <c r="F292" i="11"/>
  <c r="S292" i="11" s="1"/>
  <c r="K245" i="11"/>
  <c r="M266" i="11"/>
  <c r="G279" i="11"/>
  <c r="L239" i="11"/>
  <c r="G270" i="11"/>
  <c r="K249" i="11"/>
  <c r="F237" i="11"/>
  <c r="S237" i="11" s="1"/>
  <c r="M280" i="11"/>
  <c r="G293" i="11"/>
  <c r="N240" i="11"/>
  <c r="R240" i="11" s="1"/>
  <c r="F252" i="11"/>
  <c r="S252" i="11" s="1"/>
  <c r="M271" i="11"/>
  <c r="F269" i="11"/>
  <c r="S269" i="11" s="1"/>
  <c r="K247" i="11"/>
  <c r="H248" i="11"/>
  <c r="K296" i="11"/>
  <c r="K234" i="11"/>
  <c r="I247" i="11"/>
  <c r="L268" i="11"/>
  <c r="L286" i="11"/>
  <c r="H287" i="11"/>
  <c r="F246" i="11"/>
  <c r="S246" i="11" s="1"/>
  <c r="N276" i="11"/>
  <c r="R276" i="11" s="1"/>
  <c r="K271" i="11"/>
  <c r="J232" i="11"/>
  <c r="H289" i="11"/>
  <c r="F257" i="11"/>
  <c r="S257" i="11" s="1"/>
  <c r="H237" i="11"/>
  <c r="M293" i="11"/>
  <c r="G244" i="11"/>
  <c r="J285" i="11"/>
  <c r="G265" i="11"/>
  <c r="J238" i="11"/>
  <c r="M245" i="11"/>
  <c r="N287" i="11"/>
  <c r="R287" i="11" s="1"/>
  <c r="N288" i="11"/>
  <c r="R288" i="11" s="1"/>
  <c r="L234" i="11"/>
  <c r="I290" i="11"/>
  <c r="K268" i="11"/>
  <c r="J275" i="11"/>
  <c r="M226" i="11"/>
  <c r="G231" i="11"/>
  <c r="N243" i="11"/>
  <c r="R243" i="11" s="1"/>
  <c r="N237" i="11"/>
  <c r="R237" i="11" s="1"/>
  <c r="G248" i="11"/>
  <c r="G269" i="11"/>
  <c r="M249" i="11"/>
  <c r="I294" i="11"/>
  <c r="L241" i="11"/>
  <c r="K272" i="11"/>
  <c r="H276" i="11"/>
  <c r="H270" i="11"/>
  <c r="N293" i="11"/>
  <c r="R293" i="11" s="1"/>
  <c r="L280" i="11"/>
  <c r="F247" i="11"/>
  <c r="S247" i="11" s="1"/>
  <c r="N250" i="11"/>
  <c r="R250" i="11" s="1"/>
  <c r="F296" i="11"/>
  <c r="S296" i="11" s="1"/>
  <c r="F238" i="11"/>
  <c r="S238" i="11" s="1"/>
  <c r="K294" i="11"/>
  <c r="J230" i="11"/>
  <c r="J235" i="11"/>
  <c r="M278" i="11"/>
  <c r="G291" i="11"/>
  <c r="J250" i="11"/>
  <c r="M269" i="11"/>
  <c r="G282" i="11"/>
  <c r="H288" i="11"/>
  <c r="L236" i="11"/>
  <c r="M292" i="11"/>
  <c r="L251" i="11"/>
  <c r="M283" i="11"/>
  <c r="G296" i="11"/>
  <c r="G234" i="11"/>
  <c r="L290" i="11"/>
  <c r="N247" i="11"/>
  <c r="R247" i="11" s="1"/>
  <c r="I266" i="11"/>
  <c r="H239" i="11"/>
  <c r="K246" i="11"/>
  <c r="J267" i="11"/>
  <c r="N289" i="11"/>
  <c r="R289" i="11" s="1"/>
  <c r="I255" i="11"/>
  <c r="H278" i="11"/>
  <c r="K274" i="11"/>
  <c r="I238" i="11"/>
  <c r="K251" i="11"/>
  <c r="J249" i="11"/>
  <c r="G247" i="11"/>
  <c r="J227" i="11"/>
  <c r="M282" i="11"/>
  <c r="G295" i="11"/>
  <c r="J242" i="11"/>
  <c r="M273" i="11"/>
  <c r="G286" i="11"/>
  <c r="H272" i="11"/>
  <c r="N295" i="11"/>
  <c r="R295" i="11" s="1"/>
  <c r="I226" i="11"/>
  <c r="L228" i="11"/>
  <c r="M296" i="11"/>
  <c r="L243" i="11"/>
  <c r="M287" i="11"/>
  <c r="G238" i="11"/>
  <c r="L274" i="11"/>
  <c r="H265" i="11"/>
  <c r="N239" i="11"/>
  <c r="R239" i="11" s="1"/>
  <c r="F251" i="11"/>
  <c r="S251" i="11" s="1"/>
  <c r="I270" i="11"/>
  <c r="H231" i="11"/>
  <c r="N254" i="11"/>
  <c r="R254" i="11" s="1"/>
  <c r="K250" i="11"/>
  <c r="N273" i="11"/>
  <c r="R273" i="11" s="1"/>
  <c r="J289" i="11"/>
  <c r="N285" i="11"/>
  <c r="R285" i="11" s="1"/>
  <c r="F278" i="11"/>
  <c r="S278" i="11" s="1"/>
  <c r="L254" i="11"/>
  <c r="F288" i="11"/>
  <c r="S288" i="11" s="1"/>
  <c r="I275" i="11"/>
  <c r="M277" i="11"/>
  <c r="M231" i="11"/>
  <c r="K230" i="11"/>
  <c r="F243" i="11"/>
  <c r="S243" i="11" s="1"/>
  <c r="I274" i="11"/>
  <c r="N246" i="11"/>
  <c r="R246" i="11" s="1"/>
  <c r="K254" i="11"/>
  <c r="J281" i="11"/>
  <c r="H294" i="11"/>
  <c r="K287" i="11"/>
  <c r="I291" i="11"/>
  <c r="K229" i="11"/>
  <c r="H246" i="11"/>
  <c r="M281" i="11"/>
  <c r="J247" i="11"/>
  <c r="M233" i="11"/>
  <c r="F267" i="11"/>
  <c r="S267" i="11" s="1"/>
  <c r="I278" i="11"/>
  <c r="F250" i="11"/>
  <c r="S250" i="11" s="1"/>
  <c r="L266" i="11"/>
  <c r="I234" i="11"/>
  <c r="L293" i="11"/>
  <c r="L246" i="11"/>
  <c r="G243" i="11"/>
  <c r="K253" i="11"/>
  <c r="H238" i="11"/>
  <c r="M294" i="11"/>
  <c r="H253" i="11"/>
  <c r="M285" i="11"/>
  <c r="G236" i="11"/>
  <c r="K257" i="11"/>
  <c r="J239" i="11"/>
  <c r="J254" i="11"/>
  <c r="M237" i="11"/>
  <c r="G250" i="11"/>
  <c r="H296" i="11"/>
  <c r="K255" i="11"/>
  <c r="F227" i="11"/>
  <c r="S227" i="11" s="1"/>
  <c r="L250" i="11"/>
  <c r="K269" i="11"/>
  <c r="I282" i="11"/>
  <c r="N230" i="11"/>
  <c r="R230" i="11" s="1"/>
  <c r="F242" i="11"/>
  <c r="S242" i="11" s="1"/>
  <c r="I273" i="11"/>
  <c r="J295" i="11"/>
  <c r="J265" i="11"/>
  <c r="H228" i="11"/>
  <c r="K283" i="11"/>
  <c r="I287" i="11"/>
  <c r="I254" i="11"/>
  <c r="I268" i="11"/>
  <c r="F293" i="11"/>
  <c r="S293" i="11" s="1"/>
  <c r="N274" i="11"/>
  <c r="R274" i="11" s="1"/>
  <c r="H230" i="11"/>
  <c r="N253" i="11"/>
  <c r="R253" i="11" s="1"/>
  <c r="M289" i="11"/>
  <c r="G240" i="11"/>
  <c r="F230" i="11"/>
  <c r="S230" i="11" s="1"/>
  <c r="J231" i="11"/>
  <c r="J246" i="11"/>
  <c r="M241" i="11"/>
  <c r="G254" i="11"/>
  <c r="H280" i="11"/>
  <c r="L229" i="11"/>
  <c r="J276" i="11"/>
  <c r="L242" i="11"/>
  <c r="K273" i="11"/>
  <c r="I286" i="11"/>
  <c r="F234" i="11"/>
  <c r="S234" i="11" s="1"/>
  <c r="L257" i="11"/>
  <c r="I277" i="11"/>
  <c r="J279" i="11"/>
  <c r="H292" i="11"/>
  <c r="J291" i="11"/>
  <c r="J280" i="11"/>
  <c r="H267" i="11"/>
  <c r="I229" i="11"/>
  <c r="I242" i="11"/>
  <c r="G249" i="11"/>
  <c r="K228" i="11"/>
  <c r="K237" i="11"/>
  <c r="N245" i="11"/>
  <c r="R245" i="11" s="1"/>
  <c r="K241" i="11"/>
  <c r="H266" i="11"/>
  <c r="K239" i="11"/>
  <c r="K277" i="11"/>
  <c r="L249" i="11"/>
  <c r="I281" i="11"/>
  <c r="N265" i="11"/>
  <c r="J257" i="11"/>
  <c r="H291" i="11"/>
  <c r="G239" i="11"/>
  <c r="F249" i="11"/>
  <c r="S249" i="11" s="1"/>
  <c r="N252" i="11"/>
  <c r="R252" i="11" s="1"/>
  <c r="M235" i="11"/>
  <c r="N269" i="11"/>
  <c r="R269" i="11" s="1"/>
  <c r="H250" i="11"/>
  <c r="N271" i="11"/>
  <c r="R271" i="11" s="1"/>
  <c r="L226" i="11"/>
  <c r="K281" i="11"/>
  <c r="I285" i="11"/>
  <c r="G235" i="11"/>
  <c r="H295" i="11"/>
  <c r="L248" i="11"/>
  <c r="G267" i="11"/>
  <c r="F240" i="11"/>
  <c r="S240" i="11" s="1"/>
  <c r="M247" i="11"/>
  <c r="F291" i="11"/>
  <c r="S291" i="11" s="1"/>
  <c r="H226" i="11"/>
  <c r="N249" i="11"/>
  <c r="R249" i="11" s="1"/>
  <c r="M268" i="11"/>
  <c r="G281" i="11"/>
  <c r="H241" i="11"/>
  <c r="G272" i="11"/>
  <c r="J293" i="11"/>
  <c r="J237" i="11"/>
  <c r="K293" i="11"/>
  <c r="J252" i="11"/>
  <c r="K284" i="11"/>
  <c r="I235" i="11"/>
  <c r="J269" i="11"/>
  <c r="L292" i="11"/>
  <c r="N275" i="11"/>
  <c r="R275" i="11" s="1"/>
  <c r="F287" i="11"/>
  <c r="S287" i="11" s="1"/>
  <c r="F281" i="11"/>
  <c r="S281" i="11" s="1"/>
  <c r="I246" i="11"/>
  <c r="H281" i="11"/>
  <c r="F255" i="11"/>
  <c r="S255" i="11" s="1"/>
  <c r="N281" i="11"/>
  <c r="R281" i="11" s="1"/>
  <c r="G255" i="11"/>
  <c r="J268" i="11"/>
  <c r="L240" i="11"/>
  <c r="L255" i="11"/>
  <c r="M251" i="11"/>
  <c r="F275" i="11"/>
  <c r="S275" i="11" s="1"/>
  <c r="G228" i="11"/>
  <c r="H273" i="11"/>
  <c r="N241" i="11"/>
  <c r="R241" i="11" s="1"/>
  <c r="F253" i="11"/>
  <c r="S253" i="11" s="1"/>
  <c r="M272" i="11"/>
  <c r="G285" i="11"/>
  <c r="H233" i="11"/>
  <c r="N256" i="11"/>
  <c r="R256" i="11" s="1"/>
  <c r="G276" i="11"/>
  <c r="J277" i="11"/>
  <c r="F268" i="11"/>
  <c r="S268" i="11" s="1"/>
  <c r="M227" i="11"/>
  <c r="J229" i="11"/>
  <c r="J244" i="11"/>
  <c r="K288" i="11"/>
  <c r="I239" i="11"/>
  <c r="L276" i="11"/>
  <c r="N267" i="11"/>
  <c r="R267" i="11" s="1"/>
  <c r="F279" i="11"/>
  <c r="S279" i="11" s="1"/>
  <c r="L288" i="11"/>
  <c r="F273" i="11"/>
  <c r="S273" i="11" s="1"/>
  <c r="L296" i="11"/>
  <c r="F289" i="11"/>
  <c r="S289" i="11" s="1"/>
  <c r="G251" i="11"/>
  <c r="J251" i="11"/>
  <c r="M270" i="11"/>
  <c r="G283" i="11"/>
  <c r="L231" i="11"/>
  <c r="G274" i="11"/>
  <c r="H227" i="11"/>
  <c r="F270" i="11"/>
  <c r="S270" i="11" s="1"/>
  <c r="F229" i="11"/>
  <c r="S229" i="11" s="1"/>
  <c r="L252" i="11"/>
  <c r="M284" i="11"/>
  <c r="N232" i="11"/>
  <c r="R232" i="11" s="1"/>
  <c r="F244" i="11"/>
  <c r="S244" i="11" s="1"/>
  <c r="M275" i="11"/>
  <c r="G288" i="11"/>
  <c r="N226" i="11"/>
  <c r="H240" i="11"/>
  <c r="H255" i="11"/>
  <c r="K238" i="11"/>
  <c r="I251" i="11"/>
  <c r="L278" i="11"/>
  <c r="L281" i="11"/>
  <c r="L269" i="11"/>
  <c r="L237" i="11"/>
  <c r="K244" i="11"/>
  <c r="H293" i="11"/>
  <c r="F282" i="11"/>
  <c r="S282" i="11" s="1"/>
  <c r="K278" i="11"/>
  <c r="J274" i="11"/>
  <c r="J243" i="11"/>
  <c r="M274" i="11"/>
  <c r="G287" i="11"/>
  <c r="M265" i="11"/>
  <c r="G278" i="11"/>
  <c r="K233" i="11"/>
  <c r="J284" i="11"/>
  <c r="L244" i="11"/>
  <c r="M288" i="11"/>
  <c r="F236" i="11"/>
  <c r="S236" i="11" s="1"/>
  <c r="M279" i="11"/>
  <c r="G292" i="11"/>
  <c r="G256" i="11"/>
  <c r="F283" i="11"/>
  <c r="S283" i="11" s="1"/>
  <c r="N282" i="11"/>
  <c r="R282" i="11" s="1"/>
  <c r="N255" i="11"/>
  <c r="R255" i="11" s="1"/>
  <c r="H247" i="11"/>
  <c r="K242" i="11"/>
  <c r="M255" i="11"/>
  <c r="H282" i="11"/>
  <c r="L270" i="11"/>
  <c r="J283" i="11"/>
  <c r="H286" i="11"/>
  <c r="S256" i="11" l="1"/>
  <c r="S295" i="11"/>
  <c r="H78" i="17"/>
  <c r="H303" i="17"/>
  <c r="H375" i="17"/>
  <c r="H6" i="17"/>
  <c r="H339" i="17"/>
  <c r="H267" i="17"/>
  <c r="H42" i="17"/>
  <c r="H411" i="17"/>
  <c r="M297" i="11"/>
  <c r="J297" i="11"/>
  <c r="N297" i="11"/>
  <c r="R265" i="11"/>
  <c r="K297" i="11"/>
  <c r="L297" i="11"/>
  <c r="S265" i="11"/>
  <c r="L258" i="11"/>
  <c r="N258" i="11"/>
  <c r="R226" i="11"/>
  <c r="M258" i="11"/>
  <c r="J258" i="11"/>
  <c r="S226" i="11"/>
  <c r="K258" i="11"/>
  <c r="H231" i="17"/>
  <c r="R7" i="10"/>
  <c r="R21" i="10"/>
  <c r="R25" i="10"/>
  <c r="R33" i="10"/>
  <c r="R36" i="10"/>
  <c r="I303" i="17" l="1"/>
  <c r="I78" i="17"/>
  <c r="I411" i="17"/>
  <c r="I6" i="17"/>
  <c r="I267" i="17"/>
  <c r="I339" i="17"/>
  <c r="I42" i="17"/>
  <c r="I375" i="17"/>
  <c r="I231" i="17"/>
  <c r="J42" i="17" l="1"/>
  <c r="J267" i="17"/>
  <c r="J303" i="17"/>
  <c r="J375" i="17"/>
  <c r="J6" i="17"/>
  <c r="J411" i="17"/>
  <c r="J339" i="17"/>
  <c r="J78" i="17"/>
  <c r="J231" i="17"/>
  <c r="R38" i="9"/>
  <c r="K339" i="17" l="1"/>
  <c r="K411" i="17"/>
  <c r="K267" i="17"/>
  <c r="K6" i="17"/>
  <c r="K42" i="17"/>
  <c r="K78" i="17"/>
  <c r="K375" i="17"/>
  <c r="K303" i="17"/>
  <c r="K231" i="17"/>
  <c r="R7" i="9"/>
  <c r="L375" i="17" l="1"/>
  <c r="L78" i="17"/>
  <c r="L411" i="17"/>
  <c r="L42" i="17"/>
  <c r="L339" i="17"/>
  <c r="L303" i="17"/>
  <c r="L6" i="17"/>
  <c r="L267" i="17"/>
  <c r="K199" i="5"/>
  <c r="J205" i="5"/>
  <c r="I118" i="5"/>
  <c r="I197" i="5"/>
  <c r="N195" i="5"/>
  <c r="R195" i="5" s="1"/>
  <c r="J197" i="5"/>
  <c r="G178" i="5"/>
  <c r="I180" i="5"/>
  <c r="F197" i="5"/>
  <c r="S197" i="5" s="1"/>
  <c r="J198" i="5"/>
  <c r="J157" i="5"/>
  <c r="M123" i="5"/>
  <c r="I193" i="5"/>
  <c r="H175" i="5"/>
  <c r="J185" i="5"/>
  <c r="L182" i="5"/>
  <c r="N166" i="5"/>
  <c r="R166" i="5" s="1"/>
  <c r="L168" i="5"/>
  <c r="L214" i="5"/>
  <c r="H157" i="5"/>
  <c r="F130" i="5"/>
  <c r="S130" i="5" s="1"/>
  <c r="M136" i="5"/>
  <c r="M170" i="5"/>
  <c r="H204" i="5"/>
  <c r="G141" i="5"/>
  <c r="N140" i="5"/>
  <c r="R140" i="5" s="1"/>
  <c r="K123" i="5"/>
  <c r="F209" i="5"/>
  <c r="S209" i="5" s="1"/>
  <c r="G123" i="5"/>
  <c r="N167" i="5"/>
  <c r="R167" i="5" s="1"/>
  <c r="N177" i="5"/>
  <c r="R177" i="5" s="1"/>
  <c r="N120" i="5"/>
  <c r="R120" i="5" s="1"/>
  <c r="F224" i="5"/>
  <c r="S224" i="5" s="1"/>
  <c r="I157" i="5"/>
  <c r="H219" i="5"/>
  <c r="M169" i="5"/>
  <c r="F165" i="5"/>
  <c r="S165" i="5" s="1"/>
  <c r="I169" i="5"/>
  <c r="H140" i="5"/>
  <c r="H182" i="5"/>
  <c r="K144" i="5"/>
  <c r="K119" i="5"/>
  <c r="M207" i="5"/>
  <c r="I170" i="5"/>
  <c r="K122" i="5"/>
  <c r="L212" i="5"/>
  <c r="H181" i="5"/>
  <c r="N116" i="5"/>
  <c r="R116" i="5" s="1"/>
  <c r="K181" i="5"/>
  <c r="I209" i="5"/>
  <c r="F125" i="5"/>
  <c r="S125" i="5" s="1"/>
  <c r="G156" i="5"/>
  <c r="L129" i="5"/>
  <c r="G167" i="5"/>
  <c r="G196" i="5"/>
  <c r="G170" i="5"/>
  <c r="J213" i="5"/>
  <c r="H119" i="5"/>
  <c r="H213" i="5"/>
  <c r="N157" i="5"/>
  <c r="R157" i="5" s="1"/>
  <c r="L160" i="5"/>
  <c r="H118" i="5"/>
  <c r="F124" i="5"/>
  <c r="S124" i="5" s="1"/>
  <c r="K211" i="5"/>
  <c r="I143" i="5"/>
  <c r="L211" i="5"/>
  <c r="F201" i="5"/>
  <c r="S201" i="5" s="1"/>
  <c r="H142" i="5"/>
  <c r="I120" i="5"/>
  <c r="L128" i="5"/>
  <c r="L219" i="5"/>
  <c r="F120" i="5"/>
  <c r="S120" i="5" s="1"/>
  <c r="F194" i="5"/>
  <c r="S194" i="5" s="1"/>
  <c r="I176" i="5"/>
  <c r="I200" i="5"/>
  <c r="G183" i="5"/>
  <c r="I210" i="5"/>
  <c r="F196" i="5"/>
  <c r="S196" i="5" s="1"/>
  <c r="I133" i="5"/>
  <c r="L157" i="5"/>
  <c r="H206" i="5"/>
  <c r="J141" i="5"/>
  <c r="J195" i="5"/>
  <c r="L120" i="5"/>
  <c r="F202" i="5"/>
  <c r="S202" i="5" s="1"/>
  <c r="J146" i="5"/>
  <c r="H169" i="5"/>
  <c r="G162" i="5"/>
  <c r="I131" i="5"/>
  <c r="L154" i="5"/>
  <c r="F184" i="5"/>
  <c r="H211" i="5"/>
  <c r="F178" i="5"/>
  <c r="S178" i="5" s="1"/>
  <c r="J167" i="5"/>
  <c r="K174" i="5"/>
  <c r="F135" i="5"/>
  <c r="S135" i="5" s="1"/>
  <c r="L199" i="5"/>
  <c r="J199" i="5"/>
  <c r="L174" i="5"/>
  <c r="J211" i="5"/>
  <c r="K172" i="5"/>
  <c r="G172" i="5"/>
  <c r="G130" i="5"/>
  <c r="L218" i="5"/>
  <c r="J184" i="5"/>
  <c r="F123" i="5"/>
  <c r="S123" i="5" s="1"/>
  <c r="I177" i="5"/>
  <c r="G220" i="5"/>
  <c r="J138" i="5"/>
  <c r="G124" i="5"/>
  <c r="N139" i="5"/>
  <c r="R139" i="5" s="1"/>
  <c r="L164" i="5"/>
  <c r="I222" i="5"/>
  <c r="M135" i="5"/>
  <c r="H195" i="5"/>
  <c r="G222" i="5"/>
  <c r="N185" i="5"/>
  <c r="R185" i="5" s="1"/>
  <c r="J135" i="5"/>
  <c r="H120" i="5"/>
  <c r="I136" i="5"/>
  <c r="I168" i="5"/>
  <c r="F213" i="5"/>
  <c r="S213" i="5" s="1"/>
  <c r="M173" i="5"/>
  <c r="F166" i="5"/>
  <c r="S166" i="5" s="1"/>
  <c r="H221" i="5"/>
  <c r="I146" i="5"/>
  <c r="L121" i="5"/>
  <c r="N162" i="5"/>
  <c r="R162" i="5" s="1"/>
  <c r="L184" i="5"/>
  <c r="M213" i="5"/>
  <c r="N146" i="5"/>
  <c r="R146" i="5" s="1"/>
  <c r="F221" i="5"/>
  <c r="S221" i="5" s="1"/>
  <c r="H131" i="5"/>
  <c r="I123" i="5"/>
  <c r="F144" i="5"/>
  <c r="S144" i="5" s="1"/>
  <c r="N124" i="5"/>
  <c r="R124" i="5" s="1"/>
  <c r="F156" i="5"/>
  <c r="S156" i="5" s="1"/>
  <c r="F215" i="5"/>
  <c r="S215" i="5" s="1"/>
  <c r="N132" i="5"/>
  <c r="R132" i="5" s="1"/>
  <c r="G168" i="5"/>
  <c r="M172" i="5"/>
  <c r="M115" i="5"/>
  <c r="F223" i="5"/>
  <c r="H214" i="5"/>
  <c r="K117" i="5"/>
  <c r="L165" i="5"/>
  <c r="M199" i="5"/>
  <c r="G171" i="5"/>
  <c r="L126" i="5"/>
  <c r="K218" i="5"/>
  <c r="I219" i="5"/>
  <c r="J171" i="5"/>
  <c r="K126" i="5"/>
  <c r="M167" i="5"/>
  <c r="L193" i="5"/>
  <c r="H145" i="5"/>
  <c r="M157" i="5"/>
  <c r="M211" i="5"/>
  <c r="N211" i="5"/>
  <c r="R211" i="5" s="1"/>
  <c r="G216" i="5"/>
  <c r="J162" i="5"/>
  <c r="M140" i="5"/>
  <c r="G157" i="5"/>
  <c r="H165" i="5"/>
  <c r="I135" i="5"/>
  <c r="J168" i="5"/>
  <c r="I128" i="5"/>
  <c r="N214" i="5"/>
  <c r="R214" i="5" s="1"/>
  <c r="I196" i="5"/>
  <c r="I195" i="5"/>
  <c r="J117" i="5"/>
  <c r="G215" i="5"/>
  <c r="K195" i="5"/>
  <c r="L123" i="5"/>
  <c r="M215" i="5"/>
  <c r="K213" i="5"/>
  <c r="J194" i="5"/>
  <c r="L183" i="5"/>
  <c r="M133" i="5"/>
  <c r="L173" i="5"/>
  <c r="K116" i="5"/>
  <c r="H183" i="5"/>
  <c r="G223" i="5"/>
  <c r="F117" i="5"/>
  <c r="S117" i="5" s="1"/>
  <c r="I208" i="5"/>
  <c r="K164" i="5"/>
  <c r="G207" i="5"/>
  <c r="K130" i="5"/>
  <c r="J169" i="5"/>
  <c r="L127" i="5"/>
  <c r="L125" i="5"/>
  <c r="F146" i="5"/>
  <c r="S146" i="5" s="1"/>
  <c r="I137" i="5"/>
  <c r="K170" i="5"/>
  <c r="N213" i="5"/>
  <c r="R213" i="5" s="1"/>
  <c r="J177" i="5"/>
  <c r="M120" i="5"/>
  <c r="F142" i="5"/>
  <c r="S142" i="5" s="1"/>
  <c r="M162" i="5"/>
  <c r="M163" i="5"/>
  <c r="N133" i="5"/>
  <c r="R133" i="5" s="1"/>
  <c r="J215" i="5"/>
  <c r="F217" i="5"/>
  <c r="S217" i="5" s="1"/>
  <c r="I181" i="5"/>
  <c r="J143" i="5"/>
  <c r="I165" i="5"/>
  <c r="K198" i="5"/>
  <c r="G204" i="5"/>
  <c r="L134" i="5"/>
  <c r="K161" i="5"/>
  <c r="L141" i="5"/>
  <c r="K160" i="5"/>
  <c r="I163" i="5"/>
  <c r="K167" i="5"/>
  <c r="G209" i="5"/>
  <c r="N172" i="5"/>
  <c r="R172" i="5" s="1"/>
  <c r="I117" i="5"/>
  <c r="H194" i="5"/>
  <c r="G161" i="5"/>
  <c r="N196" i="5"/>
  <c r="R196" i="5" s="1"/>
  <c r="I145" i="5"/>
  <c r="I223" i="5"/>
  <c r="M184" i="5"/>
  <c r="G219" i="5"/>
  <c r="G218" i="5"/>
  <c r="H208" i="5"/>
  <c r="N129" i="5"/>
  <c r="R129" i="5" s="1"/>
  <c r="M182" i="5"/>
  <c r="I125" i="5"/>
  <c r="M195" i="5"/>
  <c r="N179" i="5"/>
  <c r="R179" i="5" s="1"/>
  <c r="N156" i="5"/>
  <c r="R156" i="5" s="1"/>
  <c r="G131" i="5"/>
  <c r="G203" i="5"/>
  <c r="F119" i="5"/>
  <c r="S119" i="5" s="1"/>
  <c r="G163" i="5"/>
  <c r="M141" i="5"/>
  <c r="J133" i="5"/>
  <c r="F208" i="5"/>
  <c r="S208" i="5" s="1"/>
  <c r="M168" i="5"/>
  <c r="G165" i="5"/>
  <c r="K169" i="5"/>
  <c r="G118" i="5"/>
  <c r="L140" i="5"/>
  <c r="N155" i="5"/>
  <c r="R155" i="5" s="1"/>
  <c r="K134" i="5"/>
  <c r="J129" i="5"/>
  <c r="G197" i="5"/>
  <c r="N163" i="5"/>
  <c r="R163" i="5" s="1"/>
  <c r="G117" i="5"/>
  <c r="I215" i="5"/>
  <c r="H163" i="5"/>
  <c r="K212" i="5"/>
  <c r="N168" i="5"/>
  <c r="R168" i="5" s="1"/>
  <c r="I166" i="5"/>
  <c r="K173" i="5"/>
  <c r="L132" i="5"/>
  <c r="G115" i="5"/>
  <c r="I171" i="5"/>
  <c r="K142" i="5"/>
  <c r="L156" i="5"/>
  <c r="J220" i="5"/>
  <c r="L172" i="5"/>
  <c r="G169" i="5"/>
  <c r="M138" i="5"/>
  <c r="L145" i="5"/>
  <c r="I207" i="5"/>
  <c r="L159" i="5"/>
  <c r="N198" i="5"/>
  <c r="R198" i="5" s="1"/>
  <c r="L194" i="5"/>
  <c r="F164" i="5"/>
  <c r="S164" i="5" s="1"/>
  <c r="H170" i="5"/>
  <c r="M220" i="5"/>
  <c r="M145" i="5"/>
  <c r="L202" i="5"/>
  <c r="L158" i="5"/>
  <c r="H198" i="5"/>
  <c r="M208" i="5"/>
  <c r="J116" i="5"/>
  <c r="I194" i="5"/>
  <c r="M200" i="5"/>
  <c r="M159" i="5"/>
  <c r="I130" i="5"/>
  <c r="K177" i="5"/>
  <c r="J125" i="5"/>
  <c r="N218" i="5"/>
  <c r="R218" i="5" s="1"/>
  <c r="K115" i="5"/>
  <c r="G205" i="5"/>
  <c r="J219" i="5"/>
  <c r="L204" i="5"/>
  <c r="M193" i="5"/>
  <c r="J115" i="5"/>
  <c r="K139" i="5"/>
  <c r="H203" i="5"/>
  <c r="L215" i="5"/>
  <c r="K129" i="5"/>
  <c r="M178" i="5"/>
  <c r="N127" i="5"/>
  <c r="R127" i="5" s="1"/>
  <c r="H138" i="5"/>
  <c r="G128" i="5"/>
  <c r="L181" i="5"/>
  <c r="N205" i="5"/>
  <c r="R205" i="5" s="1"/>
  <c r="G126" i="5"/>
  <c r="J178" i="5"/>
  <c r="F174" i="5"/>
  <c r="S174" i="5" s="1"/>
  <c r="N121" i="5"/>
  <c r="R121" i="5" s="1"/>
  <c r="H196" i="5"/>
  <c r="H133" i="5"/>
  <c r="F219" i="5"/>
  <c r="S219" i="5" s="1"/>
  <c r="F182" i="5"/>
  <c r="S182" i="5" s="1"/>
  <c r="N169" i="5"/>
  <c r="R169" i="5" s="1"/>
  <c r="G195" i="5"/>
  <c r="I175" i="5"/>
  <c r="G194" i="5"/>
  <c r="I139" i="5"/>
  <c r="M194" i="5"/>
  <c r="M128" i="5"/>
  <c r="F122" i="5"/>
  <c r="S122" i="5" s="1"/>
  <c r="L146" i="5"/>
  <c r="L205" i="5"/>
  <c r="L166" i="5"/>
  <c r="H222" i="5"/>
  <c r="F138" i="5"/>
  <c r="S138" i="5" s="1"/>
  <c r="I115" i="5"/>
  <c r="K146" i="5"/>
  <c r="L171" i="5"/>
  <c r="G164" i="5"/>
  <c r="G181" i="5"/>
  <c r="N115" i="5"/>
  <c r="K140" i="5"/>
  <c r="G180" i="5"/>
  <c r="J216" i="5"/>
  <c r="K201" i="5"/>
  <c r="K154" i="5"/>
  <c r="K163" i="5"/>
  <c r="K223" i="5"/>
  <c r="G211" i="5"/>
  <c r="N183" i="5"/>
  <c r="R183" i="5" s="1"/>
  <c r="K210" i="5"/>
  <c r="H176" i="5"/>
  <c r="K136" i="5"/>
  <c r="N159" i="5"/>
  <c r="R159" i="5" s="1"/>
  <c r="M205" i="5"/>
  <c r="F136" i="5"/>
  <c r="S136" i="5" s="1"/>
  <c r="M119" i="5"/>
  <c r="F183" i="5"/>
  <c r="S183" i="5" s="1"/>
  <c r="G120" i="5"/>
  <c r="N176" i="5"/>
  <c r="R176" i="5" s="1"/>
  <c r="M127" i="5"/>
  <c r="K180" i="5"/>
  <c r="H162" i="5"/>
  <c r="M155" i="5"/>
  <c r="J118" i="5"/>
  <c r="L196" i="5"/>
  <c r="M217" i="5"/>
  <c r="N180" i="5"/>
  <c r="R180" i="5" s="1"/>
  <c r="J155" i="5"/>
  <c r="I185" i="5"/>
  <c r="H122" i="5"/>
  <c r="J120" i="5"/>
  <c r="N118" i="5"/>
  <c r="R118" i="5" s="1"/>
  <c r="I218" i="5"/>
  <c r="J176" i="5"/>
  <c r="I154" i="5"/>
  <c r="J126" i="5"/>
  <c r="F133" i="5"/>
  <c r="S133" i="5" s="1"/>
  <c r="M221" i="5"/>
  <c r="N203" i="5"/>
  <c r="R203" i="5" s="1"/>
  <c r="I129" i="5"/>
  <c r="N194" i="5"/>
  <c r="R194" i="5" s="1"/>
  <c r="K118" i="5"/>
  <c r="K162" i="5"/>
  <c r="M164" i="5"/>
  <c r="F137" i="5"/>
  <c r="S137" i="5" s="1"/>
  <c r="N158" i="5"/>
  <c r="R158" i="5" s="1"/>
  <c r="G174" i="5"/>
  <c r="M160" i="5"/>
  <c r="J163" i="5"/>
  <c r="F198" i="5"/>
  <c r="S198" i="5" s="1"/>
  <c r="F179" i="5"/>
  <c r="S179" i="5" s="1"/>
  <c r="G135" i="5"/>
  <c r="M212" i="5"/>
  <c r="G217" i="5"/>
  <c r="K171" i="5"/>
  <c r="M185" i="5"/>
  <c r="J123" i="5"/>
  <c r="I198" i="5"/>
  <c r="I206" i="5"/>
  <c r="H202" i="5"/>
  <c r="N173" i="5"/>
  <c r="R173" i="5" s="1"/>
  <c r="J158" i="5"/>
  <c r="I224" i="5"/>
  <c r="I199" i="5"/>
  <c r="J136" i="5"/>
  <c r="H210" i="5"/>
  <c r="N215" i="5"/>
  <c r="R215" i="5" s="1"/>
  <c r="N201" i="5"/>
  <c r="R201" i="5" s="1"/>
  <c r="H132" i="5"/>
  <c r="F157" i="5"/>
  <c r="S157" i="5" s="1"/>
  <c r="J202" i="5"/>
  <c r="I116" i="5"/>
  <c r="N209" i="5"/>
  <c r="R209" i="5" s="1"/>
  <c r="F220" i="5"/>
  <c r="S220" i="5" s="1"/>
  <c r="I213" i="5"/>
  <c r="L142" i="5"/>
  <c r="J154" i="5"/>
  <c r="M196" i="5"/>
  <c r="M219" i="5"/>
  <c r="J209" i="5"/>
  <c r="K155" i="5"/>
  <c r="N135" i="5"/>
  <c r="R135" i="5" s="1"/>
  <c r="G138" i="5"/>
  <c r="L179" i="5"/>
  <c r="N204" i="5"/>
  <c r="R204" i="5" s="1"/>
  <c r="K132" i="5"/>
  <c r="I172" i="5"/>
  <c r="F210" i="5"/>
  <c r="S210" i="5" s="1"/>
  <c r="N223" i="5"/>
  <c r="R223" i="5" s="1"/>
  <c r="K214" i="5"/>
  <c r="K157" i="5"/>
  <c r="J137" i="5"/>
  <c r="H158" i="5"/>
  <c r="J207" i="5"/>
  <c r="K197" i="5"/>
  <c r="H115" i="5"/>
  <c r="H126" i="5"/>
  <c r="H184" i="5"/>
  <c r="H139" i="5"/>
  <c r="N145" i="5"/>
  <c r="R145" i="5" s="1"/>
  <c r="L144" i="5"/>
  <c r="F218" i="5"/>
  <c r="S218" i="5" s="1"/>
  <c r="M166" i="5"/>
  <c r="K145" i="5"/>
  <c r="G132" i="5"/>
  <c r="J131" i="5"/>
  <c r="H116" i="5"/>
  <c r="L175" i="5"/>
  <c r="G176" i="5"/>
  <c r="K208" i="5"/>
  <c r="J224" i="5"/>
  <c r="N174" i="5"/>
  <c r="R174" i="5" s="1"/>
  <c r="K138" i="5"/>
  <c r="H178" i="5"/>
  <c r="G136" i="5"/>
  <c r="G185" i="5"/>
  <c r="H223" i="5"/>
  <c r="G214" i="5"/>
  <c r="I126" i="5"/>
  <c r="H136" i="5"/>
  <c r="F204" i="5"/>
  <c r="S204" i="5" s="1"/>
  <c r="G155" i="5"/>
  <c r="N222" i="5"/>
  <c r="R222" i="5" s="1"/>
  <c r="L169" i="5"/>
  <c r="N175" i="5"/>
  <c r="R175" i="5" s="1"/>
  <c r="F163" i="5"/>
  <c r="S163" i="5" s="1"/>
  <c r="M180" i="5"/>
  <c r="I155" i="5"/>
  <c r="N212" i="5"/>
  <c r="R212" i="5" s="1"/>
  <c r="N208" i="5"/>
  <c r="R208" i="5" s="1"/>
  <c r="F158" i="5"/>
  <c r="S158" i="5" s="1"/>
  <c r="L195" i="5"/>
  <c r="I122" i="5"/>
  <c r="M165" i="5"/>
  <c r="J121" i="5"/>
  <c r="K128" i="5"/>
  <c r="K194" i="5"/>
  <c r="N178" i="5"/>
  <c r="R178" i="5" s="1"/>
  <c r="F195" i="5"/>
  <c r="S195" i="5" s="1"/>
  <c r="H200" i="5"/>
  <c r="M142" i="5"/>
  <c r="F118" i="5"/>
  <c r="S118" i="5" s="1"/>
  <c r="L224" i="5"/>
  <c r="G158" i="5"/>
  <c r="F143" i="5"/>
  <c r="S143" i="5" s="1"/>
  <c r="K219" i="5"/>
  <c r="F222" i="5"/>
  <c r="S222" i="5" s="1"/>
  <c r="M144" i="5"/>
  <c r="J144" i="5"/>
  <c r="L178" i="5"/>
  <c r="L138" i="5"/>
  <c r="J134" i="5"/>
  <c r="N138" i="5"/>
  <c r="R138" i="5" s="1"/>
  <c r="G166" i="5"/>
  <c r="N199" i="5"/>
  <c r="R199" i="5" s="1"/>
  <c r="J217" i="5"/>
  <c r="K131" i="5"/>
  <c r="I221" i="5"/>
  <c r="H125" i="5"/>
  <c r="L221" i="5"/>
  <c r="J221" i="5"/>
  <c r="G125" i="5"/>
  <c r="G137" i="5"/>
  <c r="G139" i="5"/>
  <c r="N182" i="5"/>
  <c r="R182" i="5" s="1"/>
  <c r="H130" i="5"/>
  <c r="M130" i="5"/>
  <c r="N134" i="5"/>
  <c r="R134" i="5" s="1"/>
  <c r="G210" i="5"/>
  <c r="H177" i="5"/>
  <c r="J165" i="5"/>
  <c r="K120" i="5"/>
  <c r="J180" i="5"/>
  <c r="L177" i="5"/>
  <c r="L198" i="5"/>
  <c r="M206" i="5"/>
  <c r="J119" i="5"/>
  <c r="N141" i="5"/>
  <c r="R141" i="5" s="1"/>
  <c r="M209" i="5"/>
  <c r="K202" i="5"/>
  <c r="M198" i="5"/>
  <c r="G146" i="5"/>
  <c r="J139" i="5"/>
  <c r="F175" i="5"/>
  <c r="S175" i="5" s="1"/>
  <c r="M158" i="5"/>
  <c r="L197" i="5"/>
  <c r="M156" i="5"/>
  <c r="I140" i="5"/>
  <c r="H218" i="5"/>
  <c r="J164" i="5"/>
  <c r="K196" i="5"/>
  <c r="F131" i="5"/>
  <c r="S131" i="5" s="1"/>
  <c r="F200" i="5"/>
  <c r="S200" i="5" s="1"/>
  <c r="H180" i="5"/>
  <c r="K203" i="5"/>
  <c r="L207" i="5"/>
  <c r="I141" i="5"/>
  <c r="J201" i="5"/>
  <c r="L209" i="5"/>
  <c r="L206" i="5"/>
  <c r="I178" i="5"/>
  <c r="L119" i="5"/>
  <c r="F127" i="5"/>
  <c r="S127" i="5" s="1"/>
  <c r="M125" i="5"/>
  <c r="G145" i="5"/>
  <c r="J127" i="5"/>
  <c r="I184" i="5"/>
  <c r="M177" i="5"/>
  <c r="G198" i="5"/>
  <c r="G144" i="5"/>
  <c r="F128" i="5"/>
  <c r="S128" i="5" s="1"/>
  <c r="I124" i="5"/>
  <c r="M183" i="5"/>
  <c r="N171" i="5"/>
  <c r="R171" i="5" s="1"/>
  <c r="M132" i="5"/>
  <c r="H129" i="5"/>
  <c r="J124" i="5"/>
  <c r="G202" i="5"/>
  <c r="F126" i="5"/>
  <c r="S126" i="5" s="1"/>
  <c r="H216" i="5"/>
  <c r="H146" i="5"/>
  <c r="G208" i="5"/>
  <c r="K205" i="5"/>
  <c r="G116" i="5"/>
  <c r="L216" i="5"/>
  <c r="G179" i="5"/>
  <c r="J145" i="5"/>
  <c r="G175" i="5"/>
  <c r="N136" i="5"/>
  <c r="R136" i="5" s="1"/>
  <c r="K184" i="5"/>
  <c r="F181" i="5"/>
  <c r="S181" i="5" s="1"/>
  <c r="L136" i="5"/>
  <c r="K156" i="5"/>
  <c r="K209" i="5"/>
  <c r="I174" i="5"/>
  <c r="M224" i="5"/>
  <c r="I160" i="5"/>
  <c r="G206" i="5"/>
  <c r="J166" i="5"/>
  <c r="F172" i="5"/>
  <c r="S172" i="5" s="1"/>
  <c r="I119" i="5"/>
  <c r="M218" i="5"/>
  <c r="K176" i="5"/>
  <c r="N143" i="5"/>
  <c r="R143" i="5" s="1"/>
  <c r="L116" i="5"/>
  <c r="K168" i="5"/>
  <c r="M146" i="5"/>
  <c r="H127" i="5"/>
  <c r="M176" i="5"/>
  <c r="H137" i="5"/>
  <c r="F159" i="5"/>
  <c r="S159" i="5" s="1"/>
  <c r="K179" i="5"/>
  <c r="L143" i="5"/>
  <c r="M223" i="5"/>
  <c r="K121" i="5"/>
  <c r="H205" i="5"/>
  <c r="L161" i="5"/>
  <c r="J142" i="5"/>
  <c r="K183" i="5"/>
  <c r="M210" i="5"/>
  <c r="M129" i="5"/>
  <c r="L124" i="5"/>
  <c r="F170" i="5"/>
  <c r="S170" i="5" s="1"/>
  <c r="K125" i="5"/>
  <c r="L155" i="5"/>
  <c r="L185" i="5"/>
  <c r="I158" i="5"/>
  <c r="K158" i="5"/>
  <c r="N154" i="5"/>
  <c r="F211" i="5"/>
  <c r="S211" i="5" s="1"/>
  <c r="G143" i="5"/>
  <c r="F169" i="5"/>
  <c r="S169" i="5" s="1"/>
  <c r="K175" i="5"/>
  <c r="H167" i="5"/>
  <c r="F115" i="5"/>
  <c r="M216" i="5"/>
  <c r="M116" i="5"/>
  <c r="N130" i="5"/>
  <c r="R130" i="5" s="1"/>
  <c r="K141" i="5"/>
  <c r="J200" i="5"/>
  <c r="N161" i="5"/>
  <c r="R161" i="5" s="1"/>
  <c r="H179" i="5"/>
  <c r="F145" i="5"/>
  <c r="L162" i="5"/>
  <c r="F141" i="5"/>
  <c r="S141" i="5" s="1"/>
  <c r="K135" i="5"/>
  <c r="I167" i="5"/>
  <c r="M197" i="5"/>
  <c r="N164" i="5"/>
  <c r="R164" i="5" s="1"/>
  <c r="G159" i="5"/>
  <c r="H155" i="5"/>
  <c r="K207" i="5"/>
  <c r="K133" i="5"/>
  <c r="G177" i="5"/>
  <c r="K166" i="5"/>
  <c r="L130" i="5"/>
  <c r="H217" i="5"/>
  <c r="J193" i="5"/>
  <c r="N131" i="5"/>
  <c r="R131" i="5" s="1"/>
  <c r="I205" i="5"/>
  <c r="J208" i="5"/>
  <c r="L118" i="5"/>
  <c r="F206" i="5"/>
  <c r="S206" i="5" s="1"/>
  <c r="I202" i="5"/>
  <c r="H220" i="5"/>
  <c r="J132" i="5"/>
  <c r="L201" i="5"/>
  <c r="G122" i="5"/>
  <c r="G127" i="5"/>
  <c r="K185" i="5"/>
  <c r="L170" i="5"/>
  <c r="I144" i="5"/>
  <c r="G224" i="5"/>
  <c r="G184" i="5"/>
  <c r="J203" i="5"/>
  <c r="I179" i="5"/>
  <c r="M122" i="5"/>
  <c r="I156" i="5"/>
  <c r="N193" i="5"/>
  <c r="J140" i="5"/>
  <c r="N220" i="5"/>
  <c r="R220" i="5" s="1"/>
  <c r="N221" i="5"/>
  <c r="R221" i="5" s="1"/>
  <c r="J174" i="5"/>
  <c r="H197" i="5"/>
  <c r="I220" i="5"/>
  <c r="M179" i="5"/>
  <c r="H185" i="5"/>
  <c r="L122" i="5"/>
  <c r="K204" i="5"/>
  <c r="K127" i="5"/>
  <c r="M203" i="5"/>
  <c r="J160" i="5"/>
  <c r="H171" i="5"/>
  <c r="M139" i="5"/>
  <c r="L213" i="5"/>
  <c r="J214" i="5"/>
  <c r="L137" i="5"/>
  <c r="N200" i="5"/>
  <c r="R200" i="5" s="1"/>
  <c r="F162" i="5"/>
  <c r="S162" i="5" s="1"/>
  <c r="F154" i="5"/>
  <c r="I217" i="5"/>
  <c r="N216" i="5"/>
  <c r="R216" i="5" s="1"/>
  <c r="M202" i="5"/>
  <c r="I142" i="5"/>
  <c r="H141" i="5"/>
  <c r="H123" i="5"/>
  <c r="H117" i="5"/>
  <c r="M204" i="5"/>
  <c r="N137" i="5"/>
  <c r="R137" i="5" s="1"/>
  <c r="J122" i="5"/>
  <c r="J159" i="5"/>
  <c r="J130" i="5"/>
  <c r="M201" i="5"/>
  <c r="H144" i="5"/>
  <c r="N184" i="5"/>
  <c r="R184" i="5" s="1"/>
  <c r="M181" i="5"/>
  <c r="F171" i="5"/>
  <c r="S171" i="5" s="1"/>
  <c r="G182" i="5"/>
  <c r="L180" i="5"/>
  <c r="J182" i="5"/>
  <c r="M222" i="5"/>
  <c r="N197" i="5"/>
  <c r="R197" i="5" s="1"/>
  <c r="I132" i="5"/>
  <c r="F216" i="5"/>
  <c r="S216" i="5" s="1"/>
  <c r="N206" i="5"/>
  <c r="R206" i="5" s="1"/>
  <c r="H209" i="5"/>
  <c r="F177" i="5"/>
  <c r="S177" i="5" s="1"/>
  <c r="N142" i="5"/>
  <c r="R142" i="5" s="1"/>
  <c r="J175" i="5"/>
  <c r="L176" i="5"/>
  <c r="I204" i="5"/>
  <c r="H154" i="5"/>
  <c r="F193" i="5"/>
  <c r="L131" i="5"/>
  <c r="L139" i="5"/>
  <c r="J223" i="5"/>
  <c r="H135" i="5"/>
  <c r="J222" i="5"/>
  <c r="F207" i="5"/>
  <c r="S207" i="5" s="1"/>
  <c r="K143" i="5"/>
  <c r="N126" i="5"/>
  <c r="R126" i="5" s="1"/>
  <c r="N181" i="5"/>
  <c r="R181" i="5" s="1"/>
  <c r="L217" i="5"/>
  <c r="M134" i="5"/>
  <c r="N202" i="5"/>
  <c r="R202" i="5" s="1"/>
  <c r="F168" i="5"/>
  <c r="S168" i="5" s="1"/>
  <c r="H156" i="5"/>
  <c r="J218" i="5"/>
  <c r="L222" i="5"/>
  <c r="F214" i="5"/>
  <c r="S214" i="5" s="1"/>
  <c r="M175" i="5"/>
  <c r="G133" i="5"/>
  <c r="L117" i="5"/>
  <c r="F180" i="5"/>
  <c r="S180" i="5" s="1"/>
  <c r="L203" i="5"/>
  <c r="M137" i="5"/>
  <c r="F129" i="5"/>
  <c r="S129" i="5" s="1"/>
  <c r="G221" i="5"/>
  <c r="J183" i="5"/>
  <c r="H215" i="5"/>
  <c r="F139" i="5"/>
  <c r="S139" i="5" s="1"/>
  <c r="H168" i="5"/>
  <c r="I159" i="5"/>
  <c r="K206" i="5"/>
  <c r="N219" i="5"/>
  <c r="R219" i="5" s="1"/>
  <c r="G200" i="5"/>
  <c r="N125" i="5"/>
  <c r="R125" i="5" s="1"/>
  <c r="J181" i="5"/>
  <c r="J196" i="5"/>
  <c r="M131" i="5"/>
  <c r="H207" i="5"/>
  <c r="K193" i="5"/>
  <c r="N207" i="5"/>
  <c r="R207" i="5" s="1"/>
  <c r="N160" i="5"/>
  <c r="R160" i="5" s="1"/>
  <c r="I214" i="5"/>
  <c r="K224" i="5"/>
  <c r="I164" i="5"/>
  <c r="K137" i="5"/>
  <c r="L163" i="5"/>
  <c r="K217" i="5"/>
  <c r="L210" i="5"/>
  <c r="J212" i="5"/>
  <c r="N123" i="5"/>
  <c r="R123" i="5" s="1"/>
  <c r="J170" i="5"/>
  <c r="O115" i="5"/>
  <c r="F205" i="5"/>
  <c r="S205" i="5" s="1"/>
  <c r="I121" i="5"/>
  <c r="I182" i="5"/>
  <c r="M214" i="5"/>
  <c r="M124" i="5"/>
  <c r="F185" i="5"/>
  <c r="S185" i="5" s="1"/>
  <c r="N119" i="5"/>
  <c r="R119" i="5" s="1"/>
  <c r="K221" i="5"/>
  <c r="I127" i="5"/>
  <c r="G193" i="5"/>
  <c r="K159" i="5"/>
  <c r="I138" i="5"/>
  <c r="K220" i="5"/>
  <c r="N117" i="5"/>
  <c r="R117" i="5" s="1"/>
  <c r="H172" i="5"/>
  <c r="I201" i="5"/>
  <c r="L220" i="5"/>
  <c r="L200" i="5"/>
  <c r="H124" i="5"/>
  <c r="K200" i="5"/>
  <c r="G213" i="5"/>
  <c r="L223" i="5"/>
  <c r="I162" i="5"/>
  <c r="G201" i="5"/>
  <c r="K182" i="5"/>
  <c r="F176" i="5"/>
  <c r="S176" i="5" s="1"/>
  <c r="K124" i="5"/>
  <c r="M118" i="5"/>
  <c r="H159" i="5"/>
  <c r="L133" i="5"/>
  <c r="G140" i="5"/>
  <c r="L115" i="5"/>
  <c r="L167" i="5"/>
  <c r="G119" i="5"/>
  <c r="F116" i="5"/>
  <c r="S116" i="5" s="1"/>
  <c r="H143" i="5"/>
  <c r="J204" i="5"/>
  <c r="F132" i="5"/>
  <c r="S132" i="5" s="1"/>
  <c r="J172" i="5"/>
  <c r="J179" i="5"/>
  <c r="M154" i="5"/>
  <c r="J156" i="5"/>
  <c r="G129" i="5"/>
  <c r="K215" i="5"/>
  <c r="J206" i="5"/>
  <c r="M126" i="5"/>
  <c r="H161" i="5"/>
  <c r="N122" i="5"/>
  <c r="R122" i="5" s="1"/>
  <c r="I183" i="5"/>
  <c r="J161" i="5"/>
  <c r="G154" i="5"/>
  <c r="F203" i="5"/>
  <c r="S203" i="5" s="1"/>
  <c r="M117" i="5"/>
  <c r="H224" i="5"/>
  <c r="M161" i="5"/>
  <c r="N165" i="5"/>
  <c r="R165" i="5" s="1"/>
  <c r="H174" i="5"/>
  <c r="L208" i="5"/>
  <c r="N224" i="5"/>
  <c r="R224" i="5" s="1"/>
  <c r="J173" i="5"/>
  <c r="H201" i="5"/>
  <c r="H164" i="5"/>
  <c r="M143" i="5"/>
  <c r="F155" i="5"/>
  <c r="S155" i="5" s="1"/>
  <c r="J128" i="5"/>
  <c r="I161" i="5"/>
  <c r="I211" i="5"/>
  <c r="J210" i="5"/>
  <c r="M121" i="5"/>
  <c r="H193" i="5"/>
  <c r="N170" i="5"/>
  <c r="R170" i="5" s="1"/>
  <c r="F167" i="5"/>
  <c r="S167" i="5" s="1"/>
  <c r="K222" i="5"/>
  <c r="K165" i="5"/>
  <c r="F140" i="5"/>
  <c r="S140" i="5" s="1"/>
  <c r="G142" i="5"/>
  <c r="K178" i="5"/>
  <c r="H166" i="5"/>
  <c r="M174" i="5"/>
  <c r="L135" i="5"/>
  <c r="F161" i="5"/>
  <c r="S161" i="5" s="1"/>
  <c r="K216" i="5"/>
  <c r="N210" i="5"/>
  <c r="R210" i="5" s="1"/>
  <c r="H128" i="5"/>
  <c r="M171" i="5"/>
  <c r="N128" i="5"/>
  <c r="R128" i="5" s="1"/>
  <c r="I203" i="5"/>
  <c r="N144" i="5"/>
  <c r="R144" i="5" s="1"/>
  <c r="I216" i="5"/>
  <c r="N217" i="5"/>
  <c r="R217" i="5" s="1"/>
  <c r="Q7" i="9"/>
  <c r="R8" i="10"/>
  <c r="R9" i="10"/>
  <c r="R10" i="10"/>
  <c r="R11" i="10"/>
  <c r="R12" i="10"/>
  <c r="R8" i="9"/>
  <c r="R17" i="9"/>
  <c r="S184" i="5" l="1"/>
  <c r="S145" i="5"/>
  <c r="S223" i="5"/>
  <c r="M267" i="17"/>
  <c r="M42" i="17"/>
  <c r="M6" i="17"/>
  <c r="M411" i="17"/>
  <c r="M303" i="17"/>
  <c r="M78" i="17"/>
  <c r="M339" i="17"/>
  <c r="M375" i="17"/>
  <c r="N225" i="5"/>
  <c r="R193" i="5"/>
  <c r="J225" i="5"/>
  <c r="M225" i="5"/>
  <c r="K225" i="5"/>
  <c r="L225" i="5"/>
  <c r="S193" i="5"/>
  <c r="S154" i="5"/>
  <c r="L186" i="5"/>
  <c r="M186" i="5"/>
  <c r="N186" i="5"/>
  <c r="R154" i="5"/>
  <c r="J186" i="5"/>
  <c r="K186" i="5"/>
  <c r="N147" i="5"/>
  <c r="J147" i="5"/>
  <c r="K147" i="5"/>
  <c r="L147" i="5"/>
  <c r="M147" i="5"/>
  <c r="R115" i="5"/>
  <c r="O147" i="5"/>
  <c r="Q115" i="5" s="1"/>
  <c r="S115" i="5"/>
  <c r="L231" i="17"/>
  <c r="R9" i="9"/>
  <c r="R35" i="9"/>
  <c r="R27" i="9"/>
  <c r="R23" i="9"/>
  <c r="R19" i="9"/>
  <c r="R15" i="9"/>
  <c r="R11" i="9"/>
  <c r="R37" i="9"/>
  <c r="R34" i="9"/>
  <c r="R30" i="9"/>
  <c r="R26" i="9"/>
  <c r="R22" i="9"/>
  <c r="R18" i="9"/>
  <c r="R14" i="9"/>
  <c r="R10" i="9"/>
  <c r="R33" i="9"/>
  <c r="R29" i="9"/>
  <c r="R25" i="9"/>
  <c r="R21" i="9"/>
  <c r="R13" i="9"/>
  <c r="R36" i="9"/>
  <c r="R32" i="9"/>
  <c r="R28" i="9"/>
  <c r="R24" i="9"/>
  <c r="R20" i="9"/>
  <c r="R16" i="9"/>
  <c r="R12" i="9"/>
  <c r="N303" i="17" l="1"/>
  <c r="N375" i="17"/>
  <c r="N411" i="17"/>
  <c r="N339" i="17"/>
  <c r="N6" i="17"/>
  <c r="N78" i="17"/>
  <c r="N42" i="17"/>
  <c r="N267" i="17"/>
  <c r="Q118" i="5"/>
  <c r="Q122" i="5"/>
  <c r="Q126" i="5"/>
  <c r="Q130" i="5"/>
  <c r="Q134" i="5"/>
  <c r="Q138" i="5"/>
  <c r="Q142" i="5"/>
  <c r="Q146" i="5"/>
  <c r="Q116" i="5"/>
  <c r="Q117" i="5"/>
  <c r="Q119" i="5"/>
  <c r="Q120" i="5"/>
  <c r="Q121" i="5"/>
  <c r="Q123" i="5"/>
  <c r="Q124" i="5"/>
  <c r="Q125" i="5"/>
  <c r="Q127" i="5"/>
  <c r="Q128" i="5"/>
  <c r="Q129" i="5"/>
  <c r="Q131" i="5"/>
  <c r="Q132" i="5"/>
  <c r="Q133" i="5"/>
  <c r="Q135" i="5"/>
  <c r="Q136" i="5"/>
  <c r="Q137" i="5"/>
  <c r="Q139" i="5"/>
  <c r="Q140" i="5"/>
  <c r="Q141" i="5"/>
  <c r="Q143" i="5"/>
  <c r="Q144" i="5"/>
  <c r="Q145" i="5"/>
  <c r="Q147" i="5"/>
  <c r="Q294" i="17" l="1"/>
  <c r="Q289" i="17"/>
  <c r="Q270" i="17"/>
  <c r="Q287" i="17"/>
  <c r="Q291" i="17"/>
  <c r="Q273" i="17"/>
  <c r="Q290" i="17"/>
  <c r="Q283" i="17"/>
  <c r="Q272" i="17"/>
  <c r="Q268" i="17"/>
  <c r="Q296" i="17"/>
  <c r="Q299" i="17"/>
  <c r="Q292" i="17"/>
  <c r="Q275" i="17"/>
  <c r="Q297" i="17"/>
  <c r="Q342" i="17"/>
  <c r="Q363" i="17"/>
  <c r="Q371" i="17"/>
  <c r="Q359" i="17"/>
  <c r="Q347" i="17"/>
  <c r="Q344" i="17"/>
  <c r="Q340" i="17"/>
  <c r="Q361" i="17"/>
  <c r="Q356" i="17"/>
  <c r="Q345" i="17"/>
  <c r="Q364" i="17"/>
  <c r="Q355" i="17"/>
  <c r="Q362" i="17"/>
  <c r="Q369" i="17"/>
  <c r="Q433" i="17"/>
  <c r="Q414" i="17"/>
  <c r="Q417" i="17"/>
  <c r="Q431" i="17"/>
  <c r="Q435" i="17"/>
  <c r="Q436" i="17"/>
  <c r="Q430" i="17"/>
  <c r="Q443" i="17"/>
  <c r="Q427" i="17"/>
  <c r="Q419" i="17"/>
  <c r="Q428" i="17"/>
  <c r="Q434" i="17"/>
  <c r="Q416" i="17"/>
  <c r="Q412" i="17"/>
  <c r="Q383" i="17"/>
  <c r="Q381" i="17"/>
  <c r="Q378" i="17"/>
  <c r="Q397" i="17"/>
  <c r="Q400" i="17"/>
  <c r="Q399" i="17"/>
  <c r="Q391" i="17"/>
  <c r="Q376" i="17"/>
  <c r="Q398" i="17"/>
  <c r="Q395" i="17"/>
  <c r="Q407" i="17"/>
  <c r="Q380" i="17"/>
  <c r="Q309" i="17"/>
  <c r="Q311" i="17"/>
  <c r="Q333" i="17"/>
  <c r="Q306" i="17"/>
  <c r="Q328" i="17"/>
  <c r="Q330" i="17"/>
  <c r="Q326" i="17"/>
  <c r="Q327" i="17"/>
  <c r="Q308" i="17"/>
  <c r="Q319" i="17"/>
  <c r="Q335" i="17"/>
  <c r="Q325" i="17"/>
  <c r="Q323" i="17"/>
  <c r="Q332" i="17"/>
  <c r="Q304" i="17"/>
  <c r="O78" i="17"/>
  <c r="P78" i="17" s="1"/>
  <c r="O267" i="17"/>
  <c r="P267" i="17" s="1"/>
  <c r="O339" i="17"/>
  <c r="P339" i="17" s="1"/>
  <c r="O42" i="17"/>
  <c r="P42" i="17" s="1"/>
  <c r="O411" i="17"/>
  <c r="P411" i="17" s="1"/>
  <c r="O375" i="17"/>
  <c r="P375" i="17" s="1"/>
  <c r="O6" i="17"/>
  <c r="P6" i="17" s="1"/>
  <c r="O303" i="17"/>
  <c r="P303" i="17" s="1"/>
  <c r="M231" i="17"/>
  <c r="N231" i="17" l="1"/>
  <c r="O231" i="17" l="1"/>
  <c r="P231" i="17" s="1"/>
  <c r="O225" i="17"/>
  <c r="O186" i="17"/>
  <c r="Q159" i="17" s="1"/>
  <c r="O147" i="17"/>
  <c r="Q135" i="17" s="1"/>
  <c r="Q225" i="17" l="1"/>
  <c r="Q178" i="17"/>
  <c r="Q162" i="17"/>
  <c r="Q122" i="17"/>
  <c r="Q121" i="17"/>
  <c r="Q220" i="17"/>
  <c r="Q212" i="17"/>
  <c r="Q181" i="17"/>
  <c r="Q165" i="17"/>
  <c r="Q129" i="17"/>
  <c r="Q180" i="17"/>
  <c r="Q176" i="17"/>
  <c r="Q160" i="17"/>
  <c r="Q128" i="17"/>
  <c r="Q218" i="17"/>
  <c r="Q210" i="17"/>
  <c r="Q202" i="17"/>
  <c r="Q194" i="17"/>
  <c r="Q183" i="17"/>
  <c r="Q167" i="17"/>
  <c r="Q131" i="17"/>
  <c r="Q221" i="17"/>
  <c r="Q213" i="17"/>
  <c r="Q205" i="17"/>
  <c r="Q197" i="17"/>
  <c r="Q182" i="17"/>
  <c r="Q166" i="17"/>
  <c r="Q140" i="17"/>
  <c r="Q116" i="17"/>
  <c r="Q216" i="17"/>
  <c r="Q208" i="17"/>
  <c r="Q185" i="17"/>
  <c r="Q169" i="17"/>
  <c r="Q138" i="17"/>
  <c r="Q133" i="17"/>
  <c r="Q223" i="17"/>
  <c r="Q215" i="17"/>
  <c r="Q207" i="17"/>
  <c r="Q199" i="17"/>
  <c r="Q168" i="17"/>
  <c r="Q164" i="17"/>
  <c r="Q143" i="17"/>
  <c r="Q136" i="17"/>
  <c r="Q132" i="17"/>
  <c r="Q120" i="17"/>
  <c r="Q125" i="17"/>
  <c r="Q171" i="17"/>
  <c r="Q155" i="17"/>
  <c r="Q147" i="17"/>
  <c r="Q144" i="17"/>
  <c r="Q139" i="17"/>
  <c r="Q137" i="17"/>
  <c r="Q119" i="17"/>
  <c r="Q141" i="17"/>
  <c r="Q117" i="17"/>
  <c r="Q115" i="17"/>
  <c r="Q146" i="17"/>
  <c r="Q193" i="17"/>
  <c r="Q170" i="17"/>
  <c r="Q126" i="17"/>
  <c r="Q224" i="17"/>
  <c r="Q200" i="17"/>
  <c r="Q173" i="17"/>
  <c r="Q157" i="17"/>
  <c r="Q184" i="17"/>
  <c r="Q124" i="17"/>
  <c r="Q222" i="17"/>
  <c r="Q214" i="17"/>
  <c r="Q206" i="17"/>
  <c r="Q198" i="17"/>
  <c r="Q175" i="17"/>
  <c r="Q142" i="17"/>
  <c r="Q123" i="17"/>
  <c r="Q118" i="17"/>
  <c r="Q186" i="17"/>
  <c r="Q217" i="17"/>
  <c r="Q209" i="17"/>
  <c r="Q201" i="17"/>
  <c r="Q174" i="17"/>
  <c r="Q158" i="17"/>
  <c r="Q154" i="17"/>
  <c r="Q134" i="17"/>
  <c r="Q130" i="17"/>
  <c r="Q204" i="17"/>
  <c r="Q196" i="17"/>
  <c r="Q177" i="17"/>
  <c r="Q161" i="17"/>
  <c r="Q145" i="17"/>
  <c r="Q219" i="17"/>
  <c r="Q211" i="17"/>
  <c r="Q203" i="17"/>
  <c r="Q195" i="17"/>
  <c r="Q172" i="17"/>
  <c r="Q156" i="17"/>
  <c r="Q179" i="17"/>
  <c r="Q163" i="17"/>
  <c r="Q127" i="17"/>
  <c r="S130" i="9"/>
  <c r="O351" i="9"/>
  <c r="Q320" i="9" l="1"/>
  <c r="Q324" i="9"/>
  <c r="Q328" i="9"/>
  <c r="Q332" i="9"/>
  <c r="Q336" i="9"/>
  <c r="Q340" i="9"/>
  <c r="Q344" i="9"/>
  <c r="Q348" i="9"/>
  <c r="Q319" i="9"/>
  <c r="Q339" i="9"/>
  <c r="Q321" i="9"/>
  <c r="Q325" i="9"/>
  <c r="Q329" i="9"/>
  <c r="Q333" i="9"/>
  <c r="Q337" i="9"/>
  <c r="Q345" i="9"/>
  <c r="Q349" i="9"/>
  <c r="Q327" i="9"/>
  <c r="Q335" i="9"/>
  <c r="Q347" i="9"/>
  <c r="Q322" i="9"/>
  <c r="Q326" i="9"/>
  <c r="Q330" i="9"/>
  <c r="Q334" i="9"/>
  <c r="Q338" i="9"/>
  <c r="Q342" i="9"/>
  <c r="Q346" i="9"/>
  <c r="Q350" i="9"/>
  <c r="Q323" i="9"/>
  <c r="Q331" i="9"/>
  <c r="Q343" i="9"/>
  <c r="Q351" i="9"/>
  <c r="Q341" i="9"/>
  <c r="G45" i="10"/>
  <c r="G123" i="9"/>
  <c r="G240" i="9"/>
  <c r="G279" i="9"/>
  <c r="Q232" i="17" l="1"/>
  <c r="Q239" i="17"/>
  <c r="Q237" i="17"/>
  <c r="Q247" i="17"/>
  <c r="Q258" i="17"/>
  <c r="F312" i="9"/>
  <c r="Q251" i="17"/>
  <c r="Q253" i="17"/>
  <c r="F273" i="9"/>
  <c r="Q236" i="17"/>
  <c r="Q261" i="17"/>
  <c r="Q254" i="17"/>
  <c r="Q260" i="17"/>
  <c r="Q255" i="17"/>
  <c r="Q256" i="17"/>
  <c r="Q234" i="17"/>
  <c r="Q263" i="17"/>
  <c r="H45" i="10"/>
  <c r="F117" i="9"/>
  <c r="G273" i="9"/>
  <c r="G84" i="9"/>
  <c r="H123" i="9"/>
  <c r="H279" i="9"/>
  <c r="H240" i="9"/>
  <c r="F5" i="12"/>
  <c r="G5" i="12" s="1"/>
  <c r="H5" i="12" s="1"/>
  <c r="I5" i="12" s="1"/>
  <c r="J5" i="12" s="1"/>
  <c r="K5" i="12" s="1"/>
  <c r="L5" i="12" s="1"/>
  <c r="M5" i="12" s="1"/>
  <c r="N5" i="12" s="1"/>
  <c r="F41" i="12"/>
  <c r="G41" i="12" s="1"/>
  <c r="H41" i="12" s="1"/>
  <c r="I41" i="12" s="1"/>
  <c r="J41" i="12" s="1"/>
  <c r="K41" i="12" s="1"/>
  <c r="L41" i="12" s="1"/>
  <c r="M41" i="12" s="1"/>
  <c r="N41" i="12" s="1"/>
  <c r="F77" i="12"/>
  <c r="G77" i="12" s="1"/>
  <c r="H77" i="12" s="1"/>
  <c r="I77" i="12" s="1"/>
  <c r="J77" i="12" s="1"/>
  <c r="K77" i="12" s="1"/>
  <c r="L77" i="12" s="1"/>
  <c r="M77" i="12" s="1"/>
  <c r="N77" i="12" s="1"/>
  <c r="F149" i="12"/>
  <c r="G149" i="12" s="1"/>
  <c r="H149" i="12" s="1"/>
  <c r="I149" i="12" s="1"/>
  <c r="J149" i="12" s="1"/>
  <c r="K149" i="12" s="1"/>
  <c r="L149" i="12" s="1"/>
  <c r="M149" i="12" s="1"/>
  <c r="N149" i="12" s="1"/>
  <c r="O149" i="12" s="1"/>
  <c r="F221" i="12"/>
  <c r="G221" i="12" s="1"/>
  <c r="H221" i="12" s="1"/>
  <c r="I221" i="12" s="1"/>
  <c r="J221" i="12" s="1"/>
  <c r="K221" i="12" s="1"/>
  <c r="L221" i="12" s="1"/>
  <c r="M221" i="12" s="1"/>
  <c r="N221" i="12" s="1"/>
  <c r="F257" i="12"/>
  <c r="G257" i="12" s="1"/>
  <c r="H257" i="12" s="1"/>
  <c r="I257" i="12" s="1"/>
  <c r="J257" i="12" s="1"/>
  <c r="K257" i="12" s="1"/>
  <c r="L257" i="12" s="1"/>
  <c r="M257" i="12" s="1"/>
  <c r="N257" i="12" s="1"/>
  <c r="F293" i="12"/>
  <c r="G293" i="12" s="1"/>
  <c r="H293" i="12" s="1"/>
  <c r="I293" i="12" s="1"/>
  <c r="J293" i="12" s="1"/>
  <c r="K293" i="12" s="1"/>
  <c r="L293" i="12" s="1"/>
  <c r="M293" i="12" s="1"/>
  <c r="N293" i="12" s="1"/>
  <c r="F329" i="12"/>
  <c r="G329" i="12" s="1"/>
  <c r="H329" i="12" s="1"/>
  <c r="I329" i="12" s="1"/>
  <c r="J329" i="12" s="1"/>
  <c r="K329" i="12" s="1"/>
  <c r="L329" i="12" s="1"/>
  <c r="M329" i="12" s="1"/>
  <c r="N329" i="12" s="1"/>
  <c r="F365" i="12"/>
  <c r="G365" i="12" s="1"/>
  <c r="H365" i="12" s="1"/>
  <c r="I365" i="12" s="1"/>
  <c r="J365" i="12" s="1"/>
  <c r="K365" i="12" s="1"/>
  <c r="L365" i="12" s="1"/>
  <c r="M365" i="12" s="1"/>
  <c r="N365" i="12" s="1"/>
  <c r="F401" i="12"/>
  <c r="G401" i="12" s="1"/>
  <c r="H401" i="12" s="1"/>
  <c r="I401" i="12" s="1"/>
  <c r="J401" i="12" s="1"/>
  <c r="K401" i="12" s="1"/>
  <c r="L401" i="12" s="1"/>
  <c r="M401" i="12" s="1"/>
  <c r="N401" i="12" s="1"/>
  <c r="F374" i="11"/>
  <c r="G374" i="11" s="1"/>
  <c r="H374" i="11" s="1"/>
  <c r="I374" i="11" s="1"/>
  <c r="J374" i="11" s="1"/>
  <c r="K374" i="11" s="1"/>
  <c r="L374" i="11" s="1"/>
  <c r="M374" i="11" s="1"/>
  <c r="N374" i="11" s="1"/>
  <c r="O374" i="11" s="1"/>
  <c r="G264" i="11"/>
  <c r="H264" i="11" s="1"/>
  <c r="I264" i="11" s="1"/>
  <c r="J264" i="11" s="1"/>
  <c r="K264" i="11" s="1"/>
  <c r="L264" i="11" s="1"/>
  <c r="M264" i="11" s="1"/>
  <c r="N264" i="11" s="1"/>
  <c r="O264" i="11" s="1"/>
  <c r="G225" i="11"/>
  <c r="H225" i="11" s="1"/>
  <c r="I225" i="11" s="1"/>
  <c r="J225" i="11" s="1"/>
  <c r="K225" i="11" s="1"/>
  <c r="L225" i="11" s="1"/>
  <c r="M225" i="11" s="1"/>
  <c r="N225" i="11" s="1"/>
  <c r="O225" i="11" s="1"/>
  <c r="G186" i="11"/>
  <c r="H186" i="11" s="1"/>
  <c r="I186" i="11" s="1"/>
  <c r="J186" i="11" s="1"/>
  <c r="K186" i="11" s="1"/>
  <c r="L186" i="11" s="1"/>
  <c r="M186" i="11" s="1"/>
  <c r="N186" i="11" s="1"/>
  <c r="O186" i="11" s="1"/>
  <c r="G192" i="5"/>
  <c r="H192" i="5" s="1"/>
  <c r="I192" i="5" s="1"/>
  <c r="J192" i="5" s="1"/>
  <c r="K192" i="5" s="1"/>
  <c r="L192" i="5" s="1"/>
  <c r="M192" i="5" s="1"/>
  <c r="N192" i="5" s="1"/>
  <c r="O192" i="5" s="1"/>
  <c r="P192" i="5" s="1"/>
  <c r="G318" i="9" l="1"/>
  <c r="R490" i="11"/>
  <c r="R526" i="11"/>
  <c r="R562" i="11"/>
  <c r="R325" i="11"/>
  <c r="R506" i="11"/>
  <c r="R368" i="11"/>
  <c r="R443" i="11"/>
  <c r="R479" i="11"/>
  <c r="R524" i="11"/>
  <c r="R560" i="11"/>
  <c r="R332" i="5"/>
  <c r="R364" i="5"/>
  <c r="R238" i="5"/>
  <c r="R383" i="5"/>
  <c r="R283" i="5"/>
  <c r="R433" i="5"/>
  <c r="R433" i="11"/>
  <c r="R333" i="11"/>
  <c r="R427" i="11"/>
  <c r="R476" i="11"/>
  <c r="R515" i="11"/>
  <c r="R544" i="11"/>
  <c r="R578" i="11"/>
  <c r="R319" i="5"/>
  <c r="R361" i="5"/>
  <c r="R253" i="5"/>
  <c r="R378" i="5"/>
  <c r="R289" i="5"/>
  <c r="R428" i="5"/>
  <c r="R417" i="5"/>
  <c r="R311" i="11"/>
  <c r="R450" i="11"/>
  <c r="R364" i="11"/>
  <c r="R441" i="11"/>
  <c r="R467" i="11"/>
  <c r="R489" i="11"/>
  <c r="R536" i="11"/>
  <c r="R311" i="5"/>
  <c r="R345" i="5"/>
  <c r="R237" i="5"/>
  <c r="R395" i="5"/>
  <c r="R273" i="5"/>
  <c r="R438" i="5"/>
  <c r="R362" i="11"/>
  <c r="R323" i="11"/>
  <c r="R340" i="11"/>
  <c r="R452" i="11"/>
  <c r="R510" i="11"/>
  <c r="R541" i="11"/>
  <c r="R587" i="11"/>
  <c r="R325" i="5"/>
  <c r="R344" i="5"/>
  <c r="R254" i="5"/>
  <c r="R407" i="5"/>
  <c r="R270" i="5"/>
  <c r="R419" i="5"/>
  <c r="R332" i="11"/>
  <c r="R308" i="11"/>
  <c r="R342" i="11"/>
  <c r="R438" i="11"/>
  <c r="R491" i="11"/>
  <c r="R549" i="11"/>
  <c r="R580" i="11"/>
  <c r="R326" i="5"/>
  <c r="R347" i="5"/>
  <c r="R234" i="5"/>
  <c r="R405" i="5"/>
  <c r="R287" i="5"/>
  <c r="R420" i="5"/>
  <c r="R466" i="11"/>
  <c r="R361" i="11"/>
  <c r="R414" i="11"/>
  <c r="R454" i="11"/>
  <c r="R488" i="11"/>
  <c r="R542" i="11"/>
  <c r="R561" i="11"/>
  <c r="R322" i="5"/>
  <c r="R340" i="5"/>
  <c r="R232" i="5"/>
  <c r="R397" i="5"/>
  <c r="R292" i="5"/>
  <c r="R412" i="5"/>
  <c r="R330" i="11"/>
  <c r="R563" i="11"/>
  <c r="R345" i="11"/>
  <c r="R430" i="11"/>
  <c r="R453" i="11"/>
  <c r="R525" i="11"/>
  <c r="R584" i="11"/>
  <c r="R328" i="5"/>
  <c r="R368" i="5"/>
  <c r="R261" i="5"/>
  <c r="R398" i="5"/>
  <c r="R297" i="5"/>
  <c r="R418" i="5"/>
  <c r="R448" i="11"/>
  <c r="R309" i="11"/>
  <c r="R418" i="11"/>
  <c r="R455" i="11"/>
  <c r="R505" i="11"/>
  <c r="R520" i="11"/>
  <c r="R574" i="11"/>
  <c r="R304" i="5"/>
  <c r="R355" i="5"/>
  <c r="R236" i="5"/>
  <c r="R376" i="5"/>
  <c r="R296" i="5"/>
  <c r="R430" i="5"/>
  <c r="R346" i="5"/>
  <c r="R369" i="11"/>
  <c r="R326" i="11"/>
  <c r="R412" i="11"/>
  <c r="R470" i="11"/>
  <c r="R512" i="11"/>
  <c r="R538" i="11"/>
  <c r="R577" i="11"/>
  <c r="R333" i="5"/>
  <c r="R260" i="5"/>
  <c r="R404" i="5"/>
  <c r="R294" i="5"/>
  <c r="R443" i="5"/>
  <c r="R416" i="5"/>
  <c r="R319" i="11"/>
  <c r="R572" i="11"/>
  <c r="R358" i="11"/>
  <c r="R440" i="11"/>
  <c r="R469" i="11"/>
  <c r="R551" i="11"/>
  <c r="R585" i="11"/>
  <c r="R308" i="5"/>
  <c r="R369" i="5"/>
  <c r="R256" i="5"/>
  <c r="R400" i="5"/>
  <c r="R272" i="5"/>
  <c r="R441" i="5"/>
  <c r="R366" i="11"/>
  <c r="R310" i="11"/>
  <c r="R344" i="11"/>
  <c r="R463" i="11"/>
  <c r="R502" i="11"/>
  <c r="R548" i="11"/>
  <c r="R571" i="11"/>
  <c r="R310" i="5"/>
  <c r="R359" i="5"/>
  <c r="R263" i="5"/>
  <c r="R391" i="5"/>
  <c r="R290" i="5"/>
  <c r="R434" i="5"/>
  <c r="R304" i="11"/>
  <c r="R503" i="11"/>
  <c r="R347" i="11"/>
  <c r="R419" i="11"/>
  <c r="R474" i="11"/>
  <c r="R508" i="11"/>
  <c r="R527" i="11"/>
  <c r="R306" i="5"/>
  <c r="R342" i="5"/>
  <c r="R239" i="5"/>
  <c r="R380" i="5"/>
  <c r="R275" i="5"/>
  <c r="R436" i="5"/>
  <c r="R464" i="11"/>
  <c r="R346" i="11"/>
  <c r="R436" i="11"/>
  <c r="R477" i="11"/>
  <c r="R513" i="11"/>
  <c r="R546" i="11"/>
  <c r="R575" i="11"/>
  <c r="R330" i="5"/>
  <c r="R358" i="5"/>
  <c r="R247" i="5"/>
  <c r="R382" i="5"/>
  <c r="R268" i="5"/>
  <c r="R440" i="5"/>
  <c r="R359" i="11"/>
  <c r="R322" i="11"/>
  <c r="R355" i="11"/>
  <c r="R417" i="11"/>
  <c r="R486" i="11"/>
  <c r="R522" i="11"/>
  <c r="R582" i="11"/>
  <c r="R309" i="5"/>
  <c r="R362" i="5"/>
  <c r="R251" i="5"/>
  <c r="R394" i="5"/>
  <c r="R286" i="5"/>
  <c r="R414" i="5"/>
  <c r="R416" i="11"/>
  <c r="R306" i="11"/>
  <c r="R431" i="11"/>
  <c r="R472" i="11"/>
  <c r="R484" i="11"/>
  <c r="R539" i="11"/>
  <c r="R556" i="11"/>
  <c r="R323" i="5"/>
  <c r="R366" i="5"/>
  <c r="R250" i="5"/>
  <c r="R402" i="5"/>
  <c r="R299" i="5"/>
  <c r="R431" i="5"/>
  <c r="R335" i="11"/>
  <c r="R328" i="11"/>
  <c r="R371" i="11"/>
  <c r="R434" i="11"/>
  <c r="R499" i="11"/>
  <c r="R535" i="11"/>
  <c r="R558" i="11"/>
  <c r="R335" i="5"/>
  <c r="R371" i="5"/>
  <c r="R258" i="5"/>
  <c r="R381" i="5"/>
  <c r="R274" i="5"/>
  <c r="R427" i="5"/>
  <c r="G42" i="11"/>
  <c r="G78" i="11"/>
  <c r="G114" i="11"/>
  <c r="G150" i="11"/>
  <c r="G303" i="11"/>
  <c r="G339" i="11"/>
  <c r="G411" i="11"/>
  <c r="G447" i="11"/>
  <c r="G483" i="11"/>
  <c r="G519" i="11"/>
  <c r="G555" i="11"/>
  <c r="G303" i="5"/>
  <c r="G339" i="5"/>
  <c r="G231" i="5"/>
  <c r="G375" i="5"/>
  <c r="G267" i="5"/>
  <c r="G411" i="5"/>
  <c r="I45" i="10"/>
  <c r="H273" i="9"/>
  <c r="H84" i="9"/>
  <c r="I123" i="9"/>
  <c r="I240" i="9"/>
  <c r="I279" i="9"/>
  <c r="G114" i="5"/>
  <c r="H114" i="5" s="1"/>
  <c r="I114" i="5" s="1"/>
  <c r="J114" i="5" s="1"/>
  <c r="K114" i="5" s="1"/>
  <c r="L114" i="5" s="1"/>
  <c r="M114" i="5" s="1"/>
  <c r="N114" i="5" s="1"/>
  <c r="O114" i="5" s="1"/>
  <c r="P114" i="5" s="1"/>
  <c r="H318" i="9" l="1"/>
  <c r="H150" i="11"/>
  <c r="H114" i="11"/>
  <c r="H78" i="11"/>
  <c r="H42" i="11"/>
  <c r="G6" i="11"/>
  <c r="H555" i="11"/>
  <c r="H519" i="11"/>
  <c r="H483" i="11"/>
  <c r="H447" i="11"/>
  <c r="H411" i="11"/>
  <c r="H339" i="11"/>
  <c r="H303" i="11"/>
  <c r="H375" i="5"/>
  <c r="H231" i="5"/>
  <c r="H411" i="5"/>
  <c r="H339" i="5"/>
  <c r="H267" i="5"/>
  <c r="H303" i="5"/>
  <c r="F245" i="11"/>
  <c r="S245" i="11" s="1"/>
  <c r="F284" i="11"/>
  <c r="S284" i="11" s="1"/>
  <c r="J45" i="10"/>
  <c r="G6" i="10"/>
  <c r="I273" i="9"/>
  <c r="J240" i="9"/>
  <c r="I84" i="9"/>
  <c r="J123" i="9"/>
  <c r="J279" i="9"/>
  <c r="F193" i="11" l="1"/>
  <c r="I318" i="9"/>
  <c r="F134" i="5"/>
  <c r="S134" i="5" s="1"/>
  <c r="F212" i="5"/>
  <c r="S212" i="5" s="1"/>
  <c r="F173" i="5"/>
  <c r="S173" i="5" s="1"/>
  <c r="H6" i="11"/>
  <c r="I42" i="11"/>
  <c r="I78" i="11"/>
  <c r="I114" i="11"/>
  <c r="I150" i="11"/>
  <c r="I303" i="11"/>
  <c r="I339" i="11"/>
  <c r="I411" i="11"/>
  <c r="I447" i="11"/>
  <c r="I483" i="11"/>
  <c r="I519" i="11"/>
  <c r="I555" i="11"/>
  <c r="I339" i="5"/>
  <c r="I411" i="5"/>
  <c r="I303" i="5"/>
  <c r="I231" i="5"/>
  <c r="I267" i="5"/>
  <c r="I375" i="5"/>
  <c r="G245" i="11"/>
  <c r="G284" i="11"/>
  <c r="H6" i="10"/>
  <c r="K45" i="10"/>
  <c r="K240" i="9"/>
  <c r="J84" i="9"/>
  <c r="K123" i="9"/>
  <c r="K279" i="9"/>
  <c r="S193" i="11" l="1"/>
  <c r="G134" i="5"/>
  <c r="F206" i="11"/>
  <c r="J318" i="9"/>
  <c r="G193" i="11"/>
  <c r="G212" i="5"/>
  <c r="G173" i="5"/>
  <c r="J273" i="9"/>
  <c r="J150" i="11"/>
  <c r="J114" i="11"/>
  <c r="J78" i="11"/>
  <c r="J42" i="11"/>
  <c r="I6" i="11"/>
  <c r="J555" i="11"/>
  <c r="J519" i="11"/>
  <c r="J483" i="11"/>
  <c r="J447" i="11"/>
  <c r="J411" i="11"/>
  <c r="J339" i="11"/>
  <c r="J303" i="11"/>
  <c r="J231" i="5"/>
  <c r="J303" i="5"/>
  <c r="J375" i="5"/>
  <c r="J411" i="5"/>
  <c r="J267" i="5"/>
  <c r="J339" i="5"/>
  <c r="I284" i="11"/>
  <c r="I297" i="11" s="1"/>
  <c r="H284" i="11"/>
  <c r="H245" i="11"/>
  <c r="I245" i="11"/>
  <c r="I258" i="11" s="1"/>
  <c r="I6" i="10"/>
  <c r="L45" i="10"/>
  <c r="J117" i="9"/>
  <c r="K273" i="9"/>
  <c r="G111" i="9"/>
  <c r="H105" i="9"/>
  <c r="H118" i="9" s="1"/>
  <c r="L240" i="9"/>
  <c r="K84" i="9"/>
  <c r="L123" i="9"/>
  <c r="L279" i="9"/>
  <c r="H193" i="11" l="1"/>
  <c r="S206" i="11"/>
  <c r="F219" i="11"/>
  <c r="G206" i="11"/>
  <c r="K318" i="9"/>
  <c r="I134" i="5"/>
  <c r="I147" i="5" s="1"/>
  <c r="H134" i="5"/>
  <c r="F160" i="5"/>
  <c r="I173" i="5"/>
  <c r="I186" i="5" s="1"/>
  <c r="H173" i="5"/>
  <c r="F121" i="5"/>
  <c r="F199" i="5"/>
  <c r="H212" i="5"/>
  <c r="I212" i="5"/>
  <c r="I225" i="5" s="1"/>
  <c r="F271" i="11"/>
  <c r="J6" i="11"/>
  <c r="K42" i="11"/>
  <c r="K78" i="11"/>
  <c r="K114" i="11"/>
  <c r="K150" i="11"/>
  <c r="K303" i="11"/>
  <c r="K339" i="11"/>
  <c r="K411" i="11"/>
  <c r="K447" i="11"/>
  <c r="K483" i="11"/>
  <c r="K519" i="11"/>
  <c r="K555" i="11"/>
  <c r="G78" i="5"/>
  <c r="K411" i="5"/>
  <c r="K375" i="5"/>
  <c r="G42" i="5"/>
  <c r="K339" i="5"/>
  <c r="K303" i="5"/>
  <c r="G6" i="5"/>
  <c r="K267" i="5"/>
  <c r="K231" i="5"/>
  <c r="M45" i="10"/>
  <c r="J6" i="10"/>
  <c r="H111" i="9"/>
  <c r="G117" i="9"/>
  <c r="I105" i="9"/>
  <c r="I118" i="9" s="1"/>
  <c r="M240" i="9"/>
  <c r="L84" i="9"/>
  <c r="M123" i="9"/>
  <c r="M279" i="9"/>
  <c r="I111" i="9" l="1"/>
  <c r="F232" i="11"/>
  <c r="H206" i="11"/>
  <c r="I206" i="11"/>
  <c r="L318" i="9"/>
  <c r="S199" i="5"/>
  <c r="F225" i="5"/>
  <c r="S121" i="5"/>
  <c r="F147" i="5"/>
  <c r="S160" i="5"/>
  <c r="F186" i="5"/>
  <c r="G199" i="5"/>
  <c r="H199" i="5"/>
  <c r="H225" i="5" s="1"/>
  <c r="H160" i="5"/>
  <c r="H186" i="5" s="1"/>
  <c r="G160" i="5"/>
  <c r="G121" i="5"/>
  <c r="H121" i="5"/>
  <c r="H147" i="5" s="1"/>
  <c r="L273" i="9"/>
  <c r="S271" i="11"/>
  <c r="F297" i="11"/>
  <c r="H271" i="11"/>
  <c r="H297" i="11" s="1"/>
  <c r="G271" i="11"/>
  <c r="L150" i="11"/>
  <c r="L114" i="11"/>
  <c r="L78" i="11"/>
  <c r="L42" i="11"/>
  <c r="K6" i="11"/>
  <c r="L555" i="11"/>
  <c r="L519" i="11"/>
  <c r="L483" i="11"/>
  <c r="L447" i="11"/>
  <c r="L411" i="11"/>
  <c r="L339" i="11"/>
  <c r="L303" i="11"/>
  <c r="L267" i="5"/>
  <c r="H42" i="5"/>
  <c r="H6" i="5"/>
  <c r="L375" i="5"/>
  <c r="L303" i="5"/>
  <c r="L411" i="5"/>
  <c r="L231" i="5"/>
  <c r="L339" i="5"/>
  <c r="H78" i="5"/>
  <c r="K6" i="10"/>
  <c r="N45" i="10"/>
  <c r="L117" i="9"/>
  <c r="M273" i="9"/>
  <c r="H117" i="9"/>
  <c r="I117" i="9"/>
  <c r="K105" i="9"/>
  <c r="N240" i="9"/>
  <c r="M84" i="9"/>
  <c r="N123" i="9"/>
  <c r="N279" i="9"/>
  <c r="K117" i="9" l="1"/>
  <c r="K118" i="9"/>
  <c r="H232" i="11"/>
  <c r="H258" i="11" s="1"/>
  <c r="G232" i="11"/>
  <c r="S232" i="11"/>
  <c r="F258" i="11"/>
  <c r="M318" i="9"/>
  <c r="J188" i="5"/>
  <c r="K188" i="5"/>
  <c r="R187" i="5"/>
  <c r="S187" i="5"/>
  <c r="O188" i="5"/>
  <c r="Q187" i="5"/>
  <c r="H188" i="5"/>
  <c r="G188" i="5"/>
  <c r="I188" i="5"/>
  <c r="N188" i="5"/>
  <c r="L188" i="5"/>
  <c r="M188" i="5"/>
  <c r="R148" i="5"/>
  <c r="Q148" i="5"/>
  <c r="O149" i="5"/>
  <c r="S148" i="5"/>
  <c r="I149" i="5"/>
  <c r="J149" i="5"/>
  <c r="G149" i="5"/>
  <c r="N149" i="5"/>
  <c r="H149" i="5"/>
  <c r="K149" i="5"/>
  <c r="L149" i="5"/>
  <c r="M149" i="5"/>
  <c r="I227" i="5"/>
  <c r="Q226" i="5"/>
  <c r="O227" i="5"/>
  <c r="R226" i="5"/>
  <c r="S226" i="5"/>
  <c r="J227" i="5"/>
  <c r="N227" i="5"/>
  <c r="L227" i="5"/>
  <c r="H227" i="5"/>
  <c r="K227" i="5"/>
  <c r="G227" i="5"/>
  <c r="M227" i="5"/>
  <c r="G186" i="5"/>
  <c r="G147" i="5"/>
  <c r="G225" i="5"/>
  <c r="G297" i="11"/>
  <c r="L6" i="11"/>
  <c r="M42" i="11"/>
  <c r="M78" i="11"/>
  <c r="M114" i="11"/>
  <c r="M150" i="11"/>
  <c r="M303" i="11"/>
  <c r="M339" i="11"/>
  <c r="M411" i="11"/>
  <c r="M447" i="11"/>
  <c r="M483" i="11"/>
  <c r="M519" i="11"/>
  <c r="M555" i="11"/>
  <c r="M339" i="5"/>
  <c r="M375" i="5"/>
  <c r="M231" i="5"/>
  <c r="I6" i="5"/>
  <c r="M411" i="5"/>
  <c r="I42" i="5"/>
  <c r="I78" i="5"/>
  <c r="M303" i="5"/>
  <c r="M267" i="5"/>
  <c r="O45" i="10"/>
  <c r="L6" i="10"/>
  <c r="O240" i="9"/>
  <c r="N84" i="9"/>
  <c r="O123" i="9"/>
  <c r="O279" i="9"/>
  <c r="M260" i="11" l="1"/>
  <c r="G260" i="11"/>
  <c r="H260" i="11"/>
  <c r="I260" i="11"/>
  <c r="N260" i="11"/>
  <c r="J260" i="11"/>
  <c r="L260" i="11"/>
  <c r="K260" i="11"/>
  <c r="Q259" i="11"/>
  <c r="S259" i="11"/>
  <c r="O260" i="11"/>
  <c r="R259" i="11"/>
  <c r="G258" i="11"/>
  <c r="N318" i="9"/>
  <c r="S313" i="9"/>
  <c r="R313" i="9"/>
  <c r="M299" i="11"/>
  <c r="G299" i="11"/>
  <c r="I299" i="11"/>
  <c r="M117" i="9"/>
  <c r="J299" i="11"/>
  <c r="H299" i="11"/>
  <c r="K299" i="11"/>
  <c r="N273" i="9"/>
  <c r="H33" i="10"/>
  <c r="I33" i="10" s="1"/>
  <c r="J33" i="10" s="1"/>
  <c r="N299" i="11"/>
  <c r="L299" i="11"/>
  <c r="R298" i="11"/>
  <c r="O299" i="11"/>
  <c r="Q298" i="11"/>
  <c r="S298" i="11"/>
  <c r="O78" i="10"/>
  <c r="Q68" i="10" s="1"/>
  <c r="P45" i="10"/>
  <c r="N150" i="11"/>
  <c r="N114" i="11"/>
  <c r="N78" i="11"/>
  <c r="N42" i="11"/>
  <c r="M6" i="11"/>
  <c r="N555" i="11"/>
  <c r="N519" i="11"/>
  <c r="N483" i="11"/>
  <c r="N447" i="11"/>
  <c r="N411" i="11"/>
  <c r="N339" i="11"/>
  <c r="N303" i="11"/>
  <c r="J78" i="5"/>
  <c r="N375" i="5"/>
  <c r="N303" i="5"/>
  <c r="J6" i="5"/>
  <c r="N231" i="5"/>
  <c r="J42" i="5"/>
  <c r="N267" i="5"/>
  <c r="N411" i="5"/>
  <c r="N339" i="5"/>
  <c r="M6" i="10"/>
  <c r="R155" i="9"/>
  <c r="O84" i="9"/>
  <c r="O318" i="9" l="1"/>
  <c r="Q79" i="10"/>
  <c r="Q427" i="11"/>
  <c r="Q309" i="5"/>
  <c r="Q333" i="5"/>
  <c r="Q452" i="11"/>
  <c r="Q479" i="11"/>
  <c r="Q431" i="5"/>
  <c r="Q299" i="5"/>
  <c r="Q404" i="5"/>
  <c r="Q433" i="11"/>
  <c r="Q414" i="11"/>
  <c r="Q325" i="11"/>
  <c r="Q503" i="11"/>
  <c r="Q326" i="11"/>
  <c r="Q369" i="11"/>
  <c r="Q463" i="11"/>
  <c r="Q484" i="11"/>
  <c r="Q536" i="11"/>
  <c r="Q587" i="11"/>
  <c r="Q414" i="5"/>
  <c r="Q328" i="5"/>
  <c r="Q395" i="5"/>
  <c r="Q359" i="5"/>
  <c r="Q254" i="5"/>
  <c r="Q443" i="11"/>
  <c r="Q488" i="11"/>
  <c r="Q434" i="5"/>
  <c r="Q366" i="11"/>
  <c r="Q548" i="11"/>
  <c r="Q283" i="5"/>
  <c r="Q368" i="5"/>
  <c r="Q347" i="11"/>
  <c r="Q561" i="11"/>
  <c r="Q345" i="5"/>
  <c r="Q333" i="11"/>
  <c r="Q453" i="11"/>
  <c r="Q344" i="11"/>
  <c r="Q477" i="11"/>
  <c r="Q491" i="11"/>
  <c r="Q520" i="11"/>
  <c r="Q571" i="11"/>
  <c r="Q417" i="5"/>
  <c r="Q270" i="5"/>
  <c r="Q330" i="5"/>
  <c r="Q371" i="5"/>
  <c r="Q250" i="5"/>
  <c r="Q434" i="11"/>
  <c r="Q328" i="11"/>
  <c r="Q431" i="11"/>
  <c r="Q472" i="11"/>
  <c r="Q544" i="11"/>
  <c r="Q580" i="11"/>
  <c r="Q430" i="5"/>
  <c r="Q287" i="5"/>
  <c r="Q326" i="5"/>
  <c r="Q376" i="5"/>
  <c r="Q342" i="5"/>
  <c r="Q253" i="5"/>
  <c r="Q323" i="11"/>
  <c r="Q419" i="11"/>
  <c r="Q448" i="11"/>
  <c r="Q512" i="11"/>
  <c r="Q535" i="11"/>
  <c r="Q428" i="5"/>
  <c r="Q297" i="5"/>
  <c r="Q325" i="5"/>
  <c r="Q380" i="5"/>
  <c r="Q340" i="5"/>
  <c r="Q237" i="5"/>
  <c r="Q572" i="11"/>
  <c r="Q486" i="11"/>
  <c r="Q358" i="11"/>
  <c r="Q322" i="11"/>
  <c r="Q440" i="11"/>
  <c r="Q469" i="11"/>
  <c r="Q513" i="11"/>
  <c r="Q578" i="11"/>
  <c r="Q419" i="5"/>
  <c r="Q273" i="5"/>
  <c r="Q308" i="5"/>
  <c r="Q402" i="5"/>
  <c r="Q344" i="5"/>
  <c r="Q236" i="5"/>
  <c r="Q541" i="11"/>
  <c r="Q364" i="5"/>
  <c r="Q306" i="11"/>
  <c r="Q476" i="11"/>
  <c r="Q440" i="5"/>
  <c r="Q239" i="5"/>
  <c r="Q506" i="11"/>
  <c r="Q368" i="11"/>
  <c r="Q577" i="11"/>
  <c r="Q311" i="11"/>
  <c r="Q342" i="11"/>
  <c r="Q455" i="11"/>
  <c r="Q499" i="11"/>
  <c r="Q539" i="11"/>
  <c r="Q584" i="11"/>
  <c r="Q412" i="5"/>
  <c r="Q294" i="5"/>
  <c r="Q319" i="5"/>
  <c r="Q398" i="5"/>
  <c r="Q369" i="5"/>
  <c r="Q256" i="5"/>
  <c r="Q362" i="11"/>
  <c r="Q412" i="11"/>
  <c r="Q505" i="11"/>
  <c r="Q522" i="11"/>
  <c r="Q560" i="11"/>
  <c r="Q441" i="5"/>
  <c r="Q275" i="5"/>
  <c r="Q332" i="5"/>
  <c r="Q397" i="5"/>
  <c r="Q358" i="5"/>
  <c r="Q234" i="5"/>
  <c r="Q525" i="11"/>
  <c r="Q470" i="11"/>
  <c r="Q304" i="11"/>
  <c r="Q441" i="11"/>
  <c r="Q450" i="11"/>
  <c r="Q551" i="11"/>
  <c r="Q582" i="11"/>
  <c r="Q443" i="5"/>
  <c r="Q296" i="5"/>
  <c r="Q323" i="5"/>
  <c r="Q391" i="5"/>
  <c r="Q355" i="5"/>
  <c r="Q263" i="5"/>
  <c r="Q309" i="11"/>
  <c r="Q416" i="11"/>
  <c r="Q319" i="11"/>
  <c r="Q438" i="11"/>
  <c r="Q489" i="11"/>
  <c r="Q546" i="11"/>
  <c r="Q585" i="11"/>
  <c r="Q433" i="5"/>
  <c r="Q292" i="5"/>
  <c r="Q304" i="5"/>
  <c r="Q407" i="5"/>
  <c r="Q347" i="5"/>
  <c r="Q261" i="5"/>
  <c r="Q359" i="11"/>
  <c r="Q556" i="11"/>
  <c r="Q272" i="5"/>
  <c r="Q405" i="5"/>
  <c r="Q260" i="5"/>
  <c r="Q515" i="11"/>
  <c r="Q378" i="5"/>
  <c r="Q332" i="11"/>
  <c r="Q549" i="11"/>
  <c r="Q247" i="5"/>
  <c r="Q355" i="11"/>
  <c r="Q308" i="11"/>
  <c r="Q417" i="11"/>
  <c r="Q474" i="11"/>
  <c r="Q542" i="11"/>
  <c r="Q574" i="11"/>
  <c r="Q427" i="5"/>
  <c r="Q290" i="5"/>
  <c r="Q311" i="5"/>
  <c r="Q394" i="5"/>
  <c r="Q366" i="5"/>
  <c r="Q232" i="5"/>
  <c r="Q335" i="11"/>
  <c r="Q345" i="11"/>
  <c r="Q467" i="11"/>
  <c r="Q510" i="11"/>
  <c r="Q538" i="11"/>
  <c r="Q575" i="11"/>
  <c r="Q416" i="5"/>
  <c r="Q289" i="5"/>
  <c r="Q335" i="5"/>
  <c r="Q400" i="5"/>
  <c r="Q361" i="5"/>
  <c r="Q251" i="5"/>
  <c r="Q364" i="11"/>
  <c r="Q371" i="11"/>
  <c r="Q436" i="11"/>
  <c r="Q502" i="11"/>
  <c r="Q527" i="11"/>
  <c r="Q563" i="11"/>
  <c r="Q436" i="5"/>
  <c r="Q286" i="5"/>
  <c r="Q322" i="5"/>
  <c r="Q381" i="5"/>
  <c r="Q362" i="5"/>
  <c r="Q330" i="11"/>
  <c r="Q340" i="11"/>
  <c r="Q466" i="11"/>
  <c r="Q361" i="11"/>
  <c r="Q430" i="11"/>
  <c r="Q508" i="11"/>
  <c r="Q524" i="11"/>
  <c r="Q558" i="11"/>
  <c r="F390" i="9"/>
  <c r="Q438" i="5"/>
  <c r="Q268" i="5"/>
  <c r="Q306" i="5"/>
  <c r="Q383" i="5"/>
  <c r="Q258" i="5"/>
  <c r="Q70" i="10"/>
  <c r="Q55" i="10"/>
  <c r="Q62" i="10"/>
  <c r="Q54" i="10"/>
  <c r="Q77" i="10"/>
  <c r="Q61" i="10"/>
  <c r="Q53" i="10"/>
  <c r="Q56" i="10"/>
  <c r="Q78" i="10"/>
  <c r="Q73" i="10"/>
  <c r="Q57" i="10"/>
  <c r="Q71" i="10"/>
  <c r="Q52" i="10"/>
  <c r="Q51" i="10"/>
  <c r="Q47" i="10"/>
  <c r="Q74" i="10"/>
  <c r="Q46" i="10"/>
  <c r="Q48" i="10"/>
  <c r="Q75" i="10"/>
  <c r="Q66" i="10"/>
  <c r="Q69" i="10"/>
  <c r="Q67" i="10"/>
  <c r="Q63" i="10"/>
  <c r="Q49" i="10"/>
  <c r="Q50" i="10"/>
  <c r="Q64" i="10"/>
  <c r="Q72" i="10"/>
  <c r="Q59" i="10"/>
  <c r="Q76" i="10"/>
  <c r="Q60" i="10"/>
  <c r="Q58" i="10"/>
  <c r="Q65" i="10"/>
  <c r="N6" i="11"/>
  <c r="O42" i="11"/>
  <c r="P42" i="11" s="1"/>
  <c r="O78" i="11"/>
  <c r="P78" i="11" s="1"/>
  <c r="O114" i="11"/>
  <c r="P114" i="11" s="1"/>
  <c r="O150" i="11"/>
  <c r="P150" i="11" s="1"/>
  <c r="O303" i="11"/>
  <c r="O339" i="11"/>
  <c r="O411" i="11"/>
  <c r="P411" i="11" s="1"/>
  <c r="O447" i="11"/>
  <c r="P447" i="11" s="1"/>
  <c r="O483" i="11"/>
  <c r="P483" i="11" s="1"/>
  <c r="O519" i="11"/>
  <c r="P519" i="11" s="1"/>
  <c r="O555" i="11"/>
  <c r="P555" i="11" s="1"/>
  <c r="O411" i="5"/>
  <c r="P411" i="5" s="1"/>
  <c r="K6" i="5"/>
  <c r="O267" i="5"/>
  <c r="P267" i="5" s="1"/>
  <c r="O303" i="5"/>
  <c r="P303" i="5" s="1"/>
  <c r="K42" i="5"/>
  <c r="O375" i="5"/>
  <c r="P375" i="5" s="1"/>
  <c r="O339" i="5"/>
  <c r="P339" i="5" s="1"/>
  <c r="O231" i="5"/>
  <c r="P231" i="5" s="1"/>
  <c r="K78" i="5"/>
  <c r="O156" i="9"/>
  <c r="Q313" i="9"/>
  <c r="N117" i="9"/>
  <c r="G357" i="9"/>
  <c r="N6" i="10"/>
  <c r="O117" i="9"/>
  <c r="Q126" i="9" l="1"/>
  <c r="Q92" i="9"/>
  <c r="Q85" i="9"/>
  <c r="Q286" i="9"/>
  <c r="Q94" i="9"/>
  <c r="Q125" i="9"/>
  <c r="Q86" i="9"/>
  <c r="Q95" i="9"/>
  <c r="Q89" i="9"/>
  <c r="Q91" i="9"/>
  <c r="Q114" i="9"/>
  <c r="Q104" i="9"/>
  <c r="Q97" i="9"/>
  <c r="Q116" i="9"/>
  <c r="Q98" i="9"/>
  <c r="Q99" i="9"/>
  <c r="Q111" i="9"/>
  <c r="Q101" i="9"/>
  <c r="Q102" i="9"/>
  <c r="Q103" i="9"/>
  <c r="Q96" i="9"/>
  <c r="Q115" i="9"/>
  <c r="Q106" i="9"/>
  <c r="Q107" i="9"/>
  <c r="Q108" i="9"/>
  <c r="Q100" i="9"/>
  <c r="Q88" i="9"/>
  <c r="Q112" i="9"/>
  <c r="Q113" i="9"/>
  <c r="Q289" i="9"/>
  <c r="Q308" i="9"/>
  <c r="Q298" i="9"/>
  <c r="Q287" i="9"/>
  <c r="Q305" i="9"/>
  <c r="Q292" i="9"/>
  <c r="Q293" i="9"/>
  <c r="Q285" i="9"/>
  <c r="Q304" i="9"/>
  <c r="Q291" i="9"/>
  <c r="Q311" i="9"/>
  <c r="Q296" i="9"/>
  <c r="Q297" i="9"/>
  <c r="Q290" i="9"/>
  <c r="Q310" i="9"/>
  <c r="Q295" i="9"/>
  <c r="Q282" i="9"/>
  <c r="Q302" i="9"/>
  <c r="Q283" i="9"/>
  <c r="Q303" i="9"/>
  <c r="Q294" i="9"/>
  <c r="Q281" i="9"/>
  <c r="Q301" i="9"/>
  <c r="Q288" i="9"/>
  <c r="Q307" i="9"/>
  <c r="Q144" i="9"/>
  <c r="Q132" i="9"/>
  <c r="Q150" i="9"/>
  <c r="Q142" i="9"/>
  <c r="Q130" i="9"/>
  <c r="Q147" i="9"/>
  <c r="Q131" i="9"/>
  <c r="Q148" i="9"/>
  <c r="Q136" i="9"/>
  <c r="Q154" i="9"/>
  <c r="Q129" i="9"/>
  <c r="Q146" i="9"/>
  <c r="Q134" i="9"/>
  <c r="Q152" i="9"/>
  <c r="Q135" i="9"/>
  <c r="Q153" i="9"/>
  <c r="Q141" i="9"/>
  <c r="Q133" i="9"/>
  <c r="Q151" i="9"/>
  <c r="Q138" i="9"/>
  <c r="Q140" i="9"/>
  <c r="Q127" i="9"/>
  <c r="Q145" i="9"/>
  <c r="Q137" i="9"/>
  <c r="Q143" i="9"/>
  <c r="Q90" i="9"/>
  <c r="Q110" i="9"/>
  <c r="Q93" i="9"/>
  <c r="Q105" i="9"/>
  <c r="Q117" i="9"/>
  <c r="Q87" i="9"/>
  <c r="Q109" i="9"/>
  <c r="Q309" i="9"/>
  <c r="Q280" i="9"/>
  <c r="Q306" i="9"/>
  <c r="Q299" i="9"/>
  <c r="Q284" i="9"/>
  <c r="Q300" i="9"/>
  <c r="Q312" i="9"/>
  <c r="Q128" i="9"/>
  <c r="Q156" i="9"/>
  <c r="Q139" i="9"/>
  <c r="Q149" i="9"/>
  <c r="Q124" i="9"/>
  <c r="Q155" i="9"/>
  <c r="O6" i="11"/>
  <c r="P6" i="11" s="1"/>
  <c r="L78" i="5"/>
  <c r="L42" i="5"/>
  <c r="L6" i="5"/>
  <c r="G390" i="9"/>
  <c r="H357" i="9"/>
  <c r="O6" i="10"/>
  <c r="P6" i="10" s="1"/>
  <c r="G45" i="9"/>
  <c r="G6" i="9"/>
  <c r="R40" i="10" l="1"/>
  <c r="O39" i="10"/>
  <c r="M78" i="5"/>
  <c r="M6" i="5"/>
  <c r="M42" i="5"/>
  <c r="H390" i="9"/>
  <c r="I357" i="9"/>
  <c r="H45" i="9"/>
  <c r="H6" i="9"/>
  <c r="N78" i="5" l="1"/>
  <c r="N42" i="5"/>
  <c r="N6" i="5"/>
  <c r="I390" i="9"/>
  <c r="J357" i="9"/>
  <c r="G153" i="5"/>
  <c r="F113" i="12"/>
  <c r="F185" i="12"/>
  <c r="I45" i="9"/>
  <c r="I6" i="9"/>
  <c r="O78" i="5" l="1"/>
  <c r="P78" i="5" s="1"/>
  <c r="O6" i="5"/>
  <c r="P6" i="5" s="1"/>
  <c r="O42" i="5"/>
  <c r="P42" i="5" s="1"/>
  <c r="K386" i="9"/>
  <c r="K426" i="9" s="1"/>
  <c r="J390" i="9"/>
  <c r="K357" i="9"/>
  <c r="H153" i="5"/>
  <c r="G185" i="12"/>
  <c r="H185" i="12" s="1"/>
  <c r="G113" i="12"/>
  <c r="J45" i="9"/>
  <c r="J6" i="9"/>
  <c r="L386" i="9" l="1"/>
  <c r="L426" i="9" s="1"/>
  <c r="K390" i="9"/>
  <c r="L357" i="9"/>
  <c r="G72" i="9"/>
  <c r="G79" i="9" s="1"/>
  <c r="I153" i="5"/>
  <c r="H113" i="12"/>
  <c r="I185" i="12"/>
  <c r="K45" i="9"/>
  <c r="K6" i="9"/>
  <c r="K430" i="9" l="1"/>
  <c r="L430" i="9"/>
  <c r="H72" i="9"/>
  <c r="H79" i="9" s="1"/>
  <c r="L390" i="9"/>
  <c r="M357" i="9"/>
  <c r="J153" i="5"/>
  <c r="I113" i="12"/>
  <c r="J185" i="12"/>
  <c r="L45" i="9"/>
  <c r="L6" i="9"/>
  <c r="I72" i="9" l="1"/>
  <c r="I79" i="9" s="1"/>
  <c r="M390" i="9"/>
  <c r="N357" i="9"/>
  <c r="S14" i="9"/>
  <c r="S31" i="9"/>
  <c r="S28" i="9"/>
  <c r="J39" i="9"/>
  <c r="S10" i="9"/>
  <c r="S24" i="9"/>
  <c r="I39" i="9"/>
  <c r="S8" i="10"/>
  <c r="S11" i="9"/>
  <c r="R248" i="9"/>
  <c r="S35" i="9"/>
  <c r="S21" i="9"/>
  <c r="S13" i="9"/>
  <c r="M39" i="10"/>
  <c r="S36" i="9"/>
  <c r="F39" i="9"/>
  <c r="S29" i="9"/>
  <c r="S12" i="9"/>
  <c r="S22" i="9"/>
  <c r="R260" i="9"/>
  <c r="S37" i="9"/>
  <c r="S23" i="9"/>
  <c r="R271" i="9"/>
  <c r="S38" i="9"/>
  <c r="S25" i="9"/>
  <c r="H39" i="9"/>
  <c r="S9" i="9"/>
  <c r="S33" i="10"/>
  <c r="R259" i="9"/>
  <c r="S16" i="9"/>
  <c r="R266" i="9"/>
  <c r="S34" i="9"/>
  <c r="R253" i="9"/>
  <c r="K39" i="10"/>
  <c r="S18" i="9"/>
  <c r="R247" i="9"/>
  <c r="S15" i="9"/>
  <c r="S32" i="9"/>
  <c r="R254" i="9"/>
  <c r="R243" i="9"/>
  <c r="S33" i="9"/>
  <c r="R264" i="9"/>
  <c r="R244" i="9"/>
  <c r="R246" i="9"/>
  <c r="R265" i="9"/>
  <c r="S11" i="10"/>
  <c r="S26" i="9"/>
  <c r="R258" i="9"/>
  <c r="S20" i="9"/>
  <c r="R272" i="9"/>
  <c r="S17" i="9"/>
  <c r="R251" i="9"/>
  <c r="S30" i="9"/>
  <c r="S31" i="10"/>
  <c r="S27" i="9"/>
  <c r="R257" i="9"/>
  <c r="R245" i="9"/>
  <c r="S8" i="9"/>
  <c r="R252" i="9"/>
  <c r="S19" i="9"/>
  <c r="R263" i="9"/>
  <c r="S21" i="10"/>
  <c r="S23" i="10"/>
  <c r="S9" i="10"/>
  <c r="R249" i="9"/>
  <c r="S25" i="10"/>
  <c r="R262" i="9"/>
  <c r="R256" i="9"/>
  <c r="R242" i="9"/>
  <c r="N39" i="10"/>
  <c r="S16" i="10"/>
  <c r="J39" i="10"/>
  <c r="L39" i="10"/>
  <c r="R261" i="9"/>
  <c r="F39" i="10"/>
  <c r="R268" i="9"/>
  <c r="R267" i="9"/>
  <c r="R269" i="9"/>
  <c r="I39" i="10"/>
  <c r="R250" i="9"/>
  <c r="S10" i="10"/>
  <c r="R241" i="9"/>
  <c r="H39" i="10"/>
  <c r="S36" i="10"/>
  <c r="S12" i="10"/>
  <c r="R270" i="9"/>
  <c r="R255" i="9"/>
  <c r="G39" i="10"/>
  <c r="S7" i="10"/>
  <c r="S7" i="9"/>
  <c r="G39" i="9"/>
  <c r="L39" i="9"/>
  <c r="K153" i="5"/>
  <c r="J113" i="12"/>
  <c r="K185" i="12"/>
  <c r="M45" i="9"/>
  <c r="M6" i="9"/>
  <c r="N390" i="9" l="1"/>
  <c r="O357" i="9"/>
  <c r="S92" i="9"/>
  <c r="S155" i="9"/>
  <c r="S97" i="9"/>
  <c r="R136" i="9"/>
  <c r="G156" i="9"/>
  <c r="R321" i="9"/>
  <c r="R335" i="9"/>
  <c r="S161" i="17"/>
  <c r="H78" i="9"/>
  <c r="S60" i="9"/>
  <c r="R98" i="9"/>
  <c r="S147" i="9"/>
  <c r="S141" i="17"/>
  <c r="K78" i="9"/>
  <c r="S138" i="9"/>
  <c r="R302" i="9"/>
  <c r="S269" i="9"/>
  <c r="R295" i="9"/>
  <c r="S56" i="9"/>
  <c r="S244" i="9"/>
  <c r="R92" i="9"/>
  <c r="R106" i="9"/>
  <c r="S74" i="9"/>
  <c r="S143" i="17"/>
  <c r="S114" i="9"/>
  <c r="S58" i="9"/>
  <c r="S134" i="9"/>
  <c r="S129" i="17"/>
  <c r="S129" i="9"/>
  <c r="S128" i="17"/>
  <c r="R142" i="9"/>
  <c r="R131" i="9"/>
  <c r="S132" i="9"/>
  <c r="S116" i="9"/>
  <c r="S171" i="17"/>
  <c r="S249" i="9"/>
  <c r="S144" i="9"/>
  <c r="S143" i="9"/>
  <c r="S62" i="9"/>
  <c r="R143" i="9"/>
  <c r="S127" i="17"/>
  <c r="S85" i="9"/>
  <c r="S154" i="9"/>
  <c r="R281" i="9"/>
  <c r="R102" i="9"/>
  <c r="S150" i="9"/>
  <c r="R101" i="9"/>
  <c r="R300" i="9"/>
  <c r="S112" i="9"/>
  <c r="R291" i="9"/>
  <c r="G78" i="9"/>
  <c r="R324" i="9"/>
  <c r="R128" i="9"/>
  <c r="R308" i="9"/>
  <c r="S140" i="17"/>
  <c r="R344" i="9"/>
  <c r="R336" i="9"/>
  <c r="L78" i="9"/>
  <c r="S136" i="17"/>
  <c r="S133" i="17"/>
  <c r="R377" i="9"/>
  <c r="R285" i="9"/>
  <c r="I78" i="9"/>
  <c r="R383" i="9"/>
  <c r="M351" i="9"/>
  <c r="S127" i="9"/>
  <c r="S132" i="17"/>
  <c r="S301" i="9"/>
  <c r="R97" i="9"/>
  <c r="S135" i="9"/>
  <c r="R146" i="9"/>
  <c r="S138" i="17"/>
  <c r="S61" i="9"/>
  <c r="S255" i="9"/>
  <c r="S160" i="17"/>
  <c r="S101" i="9"/>
  <c r="R95" i="9"/>
  <c r="R150" i="9"/>
  <c r="S103" i="9"/>
  <c r="S140" i="9"/>
  <c r="S145" i="17"/>
  <c r="R319" i="9"/>
  <c r="S265" i="9"/>
  <c r="S125" i="17"/>
  <c r="S144" i="17"/>
  <c r="S89" i="9"/>
  <c r="R283" i="9"/>
  <c r="S64" i="9"/>
  <c r="S67" i="9"/>
  <c r="R298" i="9"/>
  <c r="S168" i="17"/>
  <c r="R85" i="9"/>
  <c r="R301" i="9"/>
  <c r="S76" i="9"/>
  <c r="S65" i="9"/>
  <c r="R134" i="9"/>
  <c r="F78" i="9"/>
  <c r="S46" i="9"/>
  <c r="S264" i="9"/>
  <c r="S115" i="17"/>
  <c r="S251" i="9"/>
  <c r="S111" i="9"/>
  <c r="J78" i="9"/>
  <c r="S68" i="9"/>
  <c r="S88" i="9"/>
  <c r="R154" i="17"/>
  <c r="S260" i="9"/>
  <c r="R115" i="9"/>
  <c r="R303" i="9"/>
  <c r="R94" i="9"/>
  <c r="S108" i="9"/>
  <c r="S124" i="17"/>
  <c r="S299" i="9"/>
  <c r="S146" i="17"/>
  <c r="S126" i="9"/>
  <c r="S290" i="9"/>
  <c r="S259" i="9"/>
  <c r="S123" i="17"/>
  <c r="L351" i="9"/>
  <c r="R148" i="9"/>
  <c r="S107" i="9"/>
  <c r="R114" i="9"/>
  <c r="R292" i="9"/>
  <c r="S261" i="9"/>
  <c r="R342" i="9"/>
  <c r="S116" i="17"/>
  <c r="R363" i="9"/>
  <c r="R305" i="9"/>
  <c r="S102" i="9"/>
  <c r="S250" i="9"/>
  <c r="S54" i="9"/>
  <c r="S115" i="9"/>
  <c r="R350" i="9"/>
  <c r="R103" i="9"/>
  <c r="R133" i="9"/>
  <c r="R280" i="9"/>
  <c r="R366" i="9"/>
  <c r="R138" i="9"/>
  <c r="S139" i="17"/>
  <c r="R368" i="9"/>
  <c r="R116" i="9"/>
  <c r="R109" i="9"/>
  <c r="S128" i="9"/>
  <c r="R145" i="9"/>
  <c r="S152" i="9"/>
  <c r="S57" i="9"/>
  <c r="R139" i="9"/>
  <c r="S117" i="17"/>
  <c r="S142" i="9"/>
  <c r="S99" i="9"/>
  <c r="M156" i="9"/>
  <c r="S100" i="9"/>
  <c r="S72" i="9"/>
  <c r="R89" i="9"/>
  <c r="R382" i="9"/>
  <c r="S135" i="17"/>
  <c r="S131" i="17"/>
  <c r="S307" i="9"/>
  <c r="R137" i="9"/>
  <c r="R381" i="9"/>
  <c r="R182" i="17"/>
  <c r="S122" i="17"/>
  <c r="S289" i="9"/>
  <c r="S133" i="9"/>
  <c r="R129" i="9"/>
  <c r="S118" i="17"/>
  <c r="S51" i="9"/>
  <c r="S263" i="9"/>
  <c r="R347" i="9"/>
  <c r="L156" i="9"/>
  <c r="S49" i="9"/>
  <c r="S119" i="17"/>
  <c r="R132" i="9"/>
  <c r="R181" i="17"/>
  <c r="S297" i="9"/>
  <c r="R287" i="9"/>
  <c r="S55" i="9"/>
  <c r="S86" i="9"/>
  <c r="I156" i="9"/>
  <c r="S145" i="9"/>
  <c r="R330" i="9"/>
  <c r="S134" i="17"/>
  <c r="S137" i="9"/>
  <c r="R376" i="9"/>
  <c r="R307" i="9"/>
  <c r="S87" i="9"/>
  <c r="R90" i="9"/>
  <c r="S70" i="9"/>
  <c r="S151" i="9"/>
  <c r="S69" i="9"/>
  <c r="K156" i="9"/>
  <c r="R360" i="9"/>
  <c r="R304" i="9"/>
  <c r="R152" i="9"/>
  <c r="S243" i="9"/>
  <c r="S130" i="17"/>
  <c r="R147" i="9"/>
  <c r="R367" i="9"/>
  <c r="R346" i="9"/>
  <c r="R296" i="9"/>
  <c r="S282" i="9"/>
  <c r="S245" i="9"/>
  <c r="S291" i="9"/>
  <c r="R135" i="9"/>
  <c r="S262" i="9"/>
  <c r="S309" i="9"/>
  <c r="S178" i="17"/>
  <c r="R104" i="9"/>
  <c r="H351" i="9"/>
  <c r="R299" i="9"/>
  <c r="S310" i="9"/>
  <c r="R105" i="9"/>
  <c r="S303" i="9"/>
  <c r="R334" i="9"/>
  <c r="R323" i="9"/>
  <c r="G351" i="9"/>
  <c r="S126" i="17"/>
  <c r="R320" i="9"/>
  <c r="S242" i="9"/>
  <c r="S304" i="9"/>
  <c r="S258" i="9"/>
  <c r="S292" i="9"/>
  <c r="R144" i="9"/>
  <c r="R309" i="9"/>
  <c r="R384" i="9"/>
  <c r="R168" i="17"/>
  <c r="R157" i="17"/>
  <c r="S268" i="9"/>
  <c r="S120" i="17"/>
  <c r="S63" i="9"/>
  <c r="R110" i="9"/>
  <c r="S256" i="9"/>
  <c r="S59" i="9"/>
  <c r="S73" i="9"/>
  <c r="R284" i="9"/>
  <c r="R288" i="9"/>
  <c r="S254" i="9"/>
  <c r="S125" i="9"/>
  <c r="R88" i="9"/>
  <c r="R349" i="9"/>
  <c r="R286" i="9"/>
  <c r="R111" i="9"/>
  <c r="R328" i="9"/>
  <c r="S106" i="9"/>
  <c r="R86" i="9"/>
  <c r="S296" i="9"/>
  <c r="R343" i="9"/>
  <c r="R325" i="9"/>
  <c r="R290" i="9"/>
  <c r="K351" i="9"/>
  <c r="S142" i="17"/>
  <c r="S121" i="17"/>
  <c r="R130" i="9"/>
  <c r="S95" i="9"/>
  <c r="S175" i="17"/>
  <c r="R294" i="9"/>
  <c r="S146" i="9"/>
  <c r="S164" i="17"/>
  <c r="S71" i="9"/>
  <c r="R345" i="9"/>
  <c r="R387" i="9"/>
  <c r="S131" i="9"/>
  <c r="R378" i="9"/>
  <c r="S284" i="9"/>
  <c r="S77" i="9"/>
  <c r="R112" i="9"/>
  <c r="R337" i="9"/>
  <c r="R339" i="9"/>
  <c r="S311" i="9"/>
  <c r="R127" i="9"/>
  <c r="S159" i="17"/>
  <c r="R322" i="9"/>
  <c r="R108" i="9"/>
  <c r="R159" i="17"/>
  <c r="R155" i="17"/>
  <c r="S286" i="9"/>
  <c r="R369" i="9"/>
  <c r="S153" i="9"/>
  <c r="R331" i="9"/>
  <c r="R176" i="17"/>
  <c r="S293" i="9"/>
  <c r="S247" i="9"/>
  <c r="R87" i="9"/>
  <c r="S281" i="9"/>
  <c r="R297" i="9"/>
  <c r="S295" i="9"/>
  <c r="S136" i="9"/>
  <c r="R326" i="9"/>
  <c r="S124" i="9"/>
  <c r="F156" i="9"/>
  <c r="S272" i="9"/>
  <c r="S90" i="9"/>
  <c r="S110" i="9"/>
  <c r="S137" i="17"/>
  <c r="R173" i="17"/>
  <c r="R100" i="9"/>
  <c r="S148" i="9"/>
  <c r="S182" i="17"/>
  <c r="S180" i="17"/>
  <c r="R306" i="9"/>
  <c r="R164" i="17"/>
  <c r="R359" i="9"/>
  <c r="R289" i="9"/>
  <c r="S267" i="9"/>
  <c r="R332" i="9"/>
  <c r="R126" i="9"/>
  <c r="S166" i="17"/>
  <c r="S139" i="9"/>
  <c r="R333" i="9"/>
  <c r="R125" i="9"/>
  <c r="R151" i="9"/>
  <c r="R183" i="17"/>
  <c r="R282" i="9"/>
  <c r="S48" i="9"/>
  <c r="S306" i="9"/>
  <c r="R154" i="9"/>
  <c r="S288" i="9"/>
  <c r="R140" i="9"/>
  <c r="H156" i="9"/>
  <c r="S98" i="9"/>
  <c r="S283" i="9"/>
  <c r="R172" i="17"/>
  <c r="R341" i="9"/>
  <c r="R365" i="9"/>
  <c r="S149" i="9"/>
  <c r="R358" i="9"/>
  <c r="R179" i="17"/>
  <c r="R310" i="9"/>
  <c r="S271" i="9"/>
  <c r="S75" i="9"/>
  <c r="R141" i="9"/>
  <c r="S302" i="9"/>
  <c r="R329" i="9"/>
  <c r="S66" i="9"/>
  <c r="S287" i="9"/>
  <c r="S50" i="9"/>
  <c r="R362" i="9"/>
  <c r="S248" i="9"/>
  <c r="R293" i="9"/>
  <c r="S298" i="9"/>
  <c r="R388" i="9"/>
  <c r="R348" i="9"/>
  <c r="I351" i="9"/>
  <c r="S157" i="17"/>
  <c r="R375" i="9"/>
  <c r="S305" i="9"/>
  <c r="R158" i="17"/>
  <c r="R385" i="9"/>
  <c r="R165" i="17"/>
  <c r="S241" i="9"/>
  <c r="R113" i="9"/>
  <c r="F351" i="9"/>
  <c r="R364" i="9"/>
  <c r="S185" i="17"/>
  <c r="S253" i="9"/>
  <c r="R386" i="9"/>
  <c r="R338" i="9"/>
  <c r="S52" i="9"/>
  <c r="R327" i="9"/>
  <c r="R99" i="9"/>
  <c r="S246" i="9"/>
  <c r="S109" i="9"/>
  <c r="S113" i="9"/>
  <c r="R153" i="9"/>
  <c r="S294" i="9"/>
  <c r="R124" i="9"/>
  <c r="N156" i="9"/>
  <c r="R149" i="9"/>
  <c r="J156" i="9"/>
  <c r="R166" i="17"/>
  <c r="R178" i="17"/>
  <c r="R184" i="17"/>
  <c r="R177" i="17"/>
  <c r="S308" i="9"/>
  <c r="R311" i="9"/>
  <c r="R167" i="17"/>
  <c r="R171" i="17"/>
  <c r="S104" i="9"/>
  <c r="R107" i="9"/>
  <c r="S158" i="17"/>
  <c r="R340" i="9"/>
  <c r="R93" i="9"/>
  <c r="S163" i="17"/>
  <c r="R156" i="17"/>
  <c r="S170" i="17"/>
  <c r="S165" i="17"/>
  <c r="R170" i="17"/>
  <c r="S184" i="17"/>
  <c r="R162" i="17"/>
  <c r="S169" i="17"/>
  <c r="S257" i="9"/>
  <c r="S173" i="17"/>
  <c r="R389" i="9"/>
  <c r="S172" i="17"/>
  <c r="S154" i="17"/>
  <c r="S94" i="9"/>
  <c r="S156" i="17"/>
  <c r="R169" i="17"/>
  <c r="R160" i="17"/>
  <c r="S270" i="9"/>
  <c r="R163" i="17"/>
  <c r="R185" i="17"/>
  <c r="S155" i="17"/>
  <c r="S177" i="17"/>
  <c r="S174" i="17"/>
  <c r="R175" i="17"/>
  <c r="S266" i="9"/>
  <c r="J351" i="9"/>
  <c r="S93" i="9"/>
  <c r="R174" i="17"/>
  <c r="R180" i="17"/>
  <c r="S141" i="9"/>
  <c r="R161" i="17"/>
  <c r="R379" i="9"/>
  <c r="S252" i="9"/>
  <c r="S176" i="17"/>
  <c r="S285" i="9"/>
  <c r="S105" i="9"/>
  <c r="S181" i="17"/>
  <c r="S179" i="17"/>
  <c r="S162" i="17"/>
  <c r="S167" i="17"/>
  <c r="S183" i="17"/>
  <c r="K39" i="9"/>
  <c r="L153" i="5"/>
  <c r="K113" i="12"/>
  <c r="L185" i="12"/>
  <c r="N45" i="9"/>
  <c r="N6" i="9"/>
  <c r="R380" i="9" l="1"/>
  <c r="R372" i="9"/>
  <c r="R371" i="9"/>
  <c r="R370" i="9"/>
  <c r="O390" i="9"/>
  <c r="R361" i="9"/>
  <c r="R374" i="9"/>
  <c r="R373" i="9"/>
  <c r="I225" i="17"/>
  <c r="K225" i="17"/>
  <c r="L225" i="17"/>
  <c r="J225" i="17"/>
  <c r="H225" i="17"/>
  <c r="G225" i="17"/>
  <c r="F225" i="17"/>
  <c r="L186" i="17"/>
  <c r="H186" i="17"/>
  <c r="N186" i="17"/>
  <c r="I186" i="17"/>
  <c r="F186" i="17"/>
  <c r="M186" i="17"/>
  <c r="G186" i="17"/>
  <c r="K186" i="17"/>
  <c r="J186" i="17"/>
  <c r="I147" i="17"/>
  <c r="H147" i="17"/>
  <c r="J147" i="17"/>
  <c r="G147" i="17"/>
  <c r="K147" i="17"/>
  <c r="F147" i="17"/>
  <c r="M153" i="5"/>
  <c r="L113" i="12"/>
  <c r="M185" i="12"/>
  <c r="R73" i="9"/>
  <c r="R54" i="9"/>
  <c r="R66" i="9"/>
  <c r="R76" i="9"/>
  <c r="R52" i="9"/>
  <c r="R55" i="9"/>
  <c r="R49" i="9"/>
  <c r="R60" i="9"/>
  <c r="R51" i="9"/>
  <c r="R57" i="9"/>
  <c r="R71" i="9"/>
  <c r="R58" i="9"/>
  <c r="O45" i="9"/>
  <c r="O6" i="9"/>
  <c r="Q391" i="9" l="1"/>
  <c r="Q370" i="9"/>
  <c r="Q380" i="9"/>
  <c r="Q372" i="9"/>
  <c r="Q373" i="9"/>
  <c r="Q361" i="9"/>
  <c r="Q374" i="9"/>
  <c r="Q371" i="9"/>
  <c r="Q381" i="9"/>
  <c r="Q368" i="9"/>
  <c r="Q369" i="9"/>
  <c r="Q359" i="9"/>
  <c r="Q386" i="9"/>
  <c r="Q363" i="9"/>
  <c r="Q387" i="9"/>
  <c r="Q377" i="9"/>
  <c r="Q378" i="9"/>
  <c r="Q366" i="9"/>
  <c r="Q367" i="9"/>
  <c r="Q383" i="9"/>
  <c r="Q358" i="9"/>
  <c r="Q385" i="9"/>
  <c r="Q375" i="9"/>
  <c r="Q376" i="9"/>
  <c r="Q364" i="9"/>
  <c r="Q388" i="9"/>
  <c r="Q365" i="9"/>
  <c r="Q389" i="9"/>
  <c r="Q379" i="9"/>
  <c r="Q382" i="9"/>
  <c r="Q360" i="9"/>
  <c r="Q390" i="9"/>
  <c r="Q362" i="9"/>
  <c r="Q384" i="9"/>
  <c r="S72" i="10"/>
  <c r="R75" i="10"/>
  <c r="S68" i="10"/>
  <c r="R56" i="10"/>
  <c r="S64" i="10"/>
  <c r="I78" i="10"/>
  <c r="S52" i="10"/>
  <c r="R63" i="10"/>
  <c r="R53" i="10"/>
  <c r="S74" i="10"/>
  <c r="S56" i="10"/>
  <c r="R54" i="10"/>
  <c r="R47" i="10"/>
  <c r="S60" i="10"/>
  <c r="S48" i="10"/>
  <c r="S47" i="10"/>
  <c r="R52" i="10"/>
  <c r="R67" i="10"/>
  <c r="M78" i="10"/>
  <c r="R61" i="10"/>
  <c r="R66" i="10"/>
  <c r="J78" i="10"/>
  <c r="S62" i="10"/>
  <c r="K78" i="10"/>
  <c r="R73" i="10"/>
  <c r="S76" i="10"/>
  <c r="R77" i="10"/>
  <c r="S55" i="10"/>
  <c r="R51" i="10"/>
  <c r="R68" i="10"/>
  <c r="S65" i="10"/>
  <c r="R70" i="10"/>
  <c r="S71" i="10"/>
  <c r="R55" i="10"/>
  <c r="L78" i="10"/>
  <c r="R76" i="10"/>
  <c r="R74" i="10"/>
  <c r="S77" i="10"/>
  <c r="S59" i="10"/>
  <c r="S61" i="10"/>
  <c r="S73" i="10"/>
  <c r="R69" i="10"/>
  <c r="S54" i="10"/>
  <c r="R49" i="10"/>
  <c r="S53" i="10"/>
  <c r="R71" i="10"/>
  <c r="S70" i="10"/>
  <c r="R64" i="10"/>
  <c r="S49" i="10"/>
  <c r="R57" i="10"/>
  <c r="R58" i="10"/>
  <c r="S75" i="10"/>
  <c r="R60" i="10"/>
  <c r="R62" i="10"/>
  <c r="S69" i="10"/>
  <c r="S58" i="10"/>
  <c r="F78" i="10"/>
  <c r="S67" i="10"/>
  <c r="S57" i="10"/>
  <c r="R72" i="10"/>
  <c r="S50" i="10"/>
  <c r="S46" i="10"/>
  <c r="G78" i="10"/>
  <c r="H78" i="10"/>
  <c r="R50" i="10"/>
  <c r="S63" i="10"/>
  <c r="S51" i="10"/>
  <c r="S66" i="10"/>
  <c r="R46" i="10"/>
  <c r="N78" i="10"/>
  <c r="R48" i="10"/>
  <c r="R59" i="10"/>
  <c r="R65" i="10"/>
  <c r="M225" i="17"/>
  <c r="L147" i="17"/>
  <c r="R201" i="17"/>
  <c r="R202" i="17"/>
  <c r="R196" i="17"/>
  <c r="R193" i="17"/>
  <c r="R205" i="17"/>
  <c r="R203" i="17"/>
  <c r="R220" i="17"/>
  <c r="R210" i="17"/>
  <c r="R211" i="17"/>
  <c r="R213" i="17"/>
  <c r="R224" i="17"/>
  <c r="R216" i="17"/>
  <c r="R208" i="17"/>
  <c r="R207" i="17"/>
  <c r="R195" i="17"/>
  <c r="R217" i="17"/>
  <c r="R209" i="17"/>
  <c r="R214" i="17"/>
  <c r="R212" i="17"/>
  <c r="R215" i="17"/>
  <c r="R222" i="17"/>
  <c r="R204" i="17"/>
  <c r="R198" i="17"/>
  <c r="R199" i="17"/>
  <c r="R197" i="17"/>
  <c r="R206" i="17"/>
  <c r="R219" i="17"/>
  <c r="R194" i="17"/>
  <c r="R218" i="17"/>
  <c r="R223" i="17"/>
  <c r="R200" i="17"/>
  <c r="R221" i="17"/>
  <c r="N153" i="5"/>
  <c r="M113" i="12"/>
  <c r="N185" i="12"/>
  <c r="O185" i="12" s="1"/>
  <c r="P6" i="9"/>
  <c r="N225" i="17" l="1"/>
  <c r="M147" i="17"/>
  <c r="R125" i="17"/>
  <c r="R129" i="17"/>
  <c r="R117" i="17"/>
  <c r="R124" i="17"/>
  <c r="R116" i="17"/>
  <c r="R140" i="17"/>
  <c r="R119" i="17"/>
  <c r="R146" i="17"/>
  <c r="R138" i="17"/>
  <c r="R115" i="17"/>
  <c r="R128" i="17"/>
  <c r="R137" i="17"/>
  <c r="R120" i="17"/>
  <c r="R134" i="17"/>
  <c r="R136" i="17"/>
  <c r="R144" i="17"/>
  <c r="R133" i="17"/>
  <c r="R142" i="17"/>
  <c r="R141" i="17"/>
  <c r="R131" i="17"/>
  <c r="R121" i="17"/>
  <c r="R135" i="17"/>
  <c r="R130" i="17"/>
  <c r="R139" i="17"/>
  <c r="R145" i="17"/>
  <c r="R143" i="17"/>
  <c r="R127" i="17"/>
  <c r="R123" i="17"/>
  <c r="R132" i="17"/>
  <c r="R118" i="17"/>
  <c r="R126" i="17"/>
  <c r="R122" i="17"/>
  <c r="O153" i="5"/>
  <c r="P153" i="5" s="1"/>
  <c r="N113" i="12"/>
  <c r="O113" i="12" s="1"/>
  <c r="Q8" i="9"/>
  <c r="Q12" i="9"/>
  <c r="Q16" i="9"/>
  <c r="Q20" i="9"/>
  <c r="Q24" i="9"/>
  <c r="Q28" i="9"/>
  <c r="Q32" i="9"/>
  <c r="Q36" i="9"/>
  <c r="Q9" i="9"/>
  <c r="Q13" i="9"/>
  <c r="Q17" i="9"/>
  <c r="Q21" i="9"/>
  <c r="Q25" i="9"/>
  <c r="Q29" i="9"/>
  <c r="Q37" i="9"/>
  <c r="Q14" i="9"/>
  <c r="Q18" i="9"/>
  <c r="Q22" i="9"/>
  <c r="Q26" i="9"/>
  <c r="Q30" i="9"/>
  <c r="Q34" i="9"/>
  <c r="Q38" i="9"/>
  <c r="Q11" i="9"/>
  <c r="Q15" i="9"/>
  <c r="Q19" i="9"/>
  <c r="Q23" i="9"/>
  <c r="Q27" i="9"/>
  <c r="Q31" i="9"/>
  <c r="Q35" i="9"/>
  <c r="Q39" i="9"/>
  <c r="Q33" i="9"/>
  <c r="Q10" i="9"/>
  <c r="I314" i="9" l="1"/>
  <c r="O314" i="9"/>
  <c r="L314" i="9"/>
  <c r="M314" i="9"/>
  <c r="N314" i="9"/>
  <c r="J314" i="9"/>
  <c r="H314" i="9"/>
  <c r="K314" i="9"/>
  <c r="G314" i="9"/>
  <c r="N147" i="17"/>
  <c r="S13" i="10"/>
  <c r="R14" i="10"/>
  <c r="S14" i="10"/>
  <c r="R28" i="10" l="1"/>
  <c r="S28" i="10"/>
  <c r="R22" i="10"/>
  <c r="S22" i="10"/>
  <c r="G392" i="9" l="1"/>
  <c r="H392" i="9"/>
  <c r="N392" i="9"/>
  <c r="M392" i="9"/>
  <c r="K392" i="9"/>
  <c r="J392" i="9"/>
  <c r="L392" i="9"/>
  <c r="I392" i="9"/>
  <c r="R391" i="9"/>
  <c r="O392" i="9"/>
  <c r="R18" i="10"/>
  <c r="S18" i="10"/>
  <c r="R16" i="10" l="1"/>
  <c r="R23" i="10"/>
  <c r="R31" i="10"/>
  <c r="H275" i="9" l="1"/>
  <c r="M275" i="9"/>
  <c r="K275" i="9"/>
  <c r="L275" i="9"/>
  <c r="G275" i="9"/>
  <c r="R274" i="9"/>
  <c r="Q274" i="9"/>
  <c r="O275" i="9"/>
  <c r="S274" i="9"/>
  <c r="J275" i="9"/>
  <c r="I275" i="9"/>
  <c r="N275" i="9"/>
  <c r="R65" i="9"/>
  <c r="R74" i="9"/>
  <c r="M78" i="9"/>
  <c r="R75" i="9"/>
  <c r="R64" i="9"/>
  <c r="R56" i="9"/>
  <c r="G80" i="10"/>
  <c r="S79" i="10"/>
  <c r="R46" i="9"/>
  <c r="N78" i="9"/>
  <c r="M39" i="9"/>
  <c r="L80" i="10"/>
  <c r="R72" i="9"/>
  <c r="R59" i="9"/>
  <c r="S53" i="9"/>
  <c r="R53" i="9"/>
  <c r="K80" i="10"/>
  <c r="J80" i="10"/>
  <c r="R67" i="9"/>
  <c r="S47" i="9"/>
  <c r="O78" i="9"/>
  <c r="R47" i="9"/>
  <c r="R63" i="9"/>
  <c r="R48" i="9"/>
  <c r="R61" i="9"/>
  <c r="R50" i="9"/>
  <c r="R69" i="9"/>
  <c r="R77" i="9"/>
  <c r="R79" i="10"/>
  <c r="N80" i="10"/>
  <c r="O80" i="10"/>
  <c r="I80" i="10"/>
  <c r="R62" i="9"/>
  <c r="R68" i="9"/>
  <c r="R70" i="9"/>
  <c r="M80" i="10"/>
  <c r="H80" i="10"/>
  <c r="R13" i="10"/>
  <c r="Q47" i="9" l="1"/>
  <c r="Q46" i="9"/>
  <c r="J227" i="17"/>
  <c r="G227" i="17"/>
  <c r="L227" i="17"/>
  <c r="N227" i="17"/>
  <c r="K227" i="17"/>
  <c r="H227" i="17"/>
  <c r="I227" i="17"/>
  <c r="O227" i="17"/>
  <c r="Q226" i="17"/>
  <c r="R226" i="17"/>
  <c r="S226" i="17"/>
  <c r="M227" i="17"/>
  <c r="J188" i="17"/>
  <c r="K188" i="17"/>
  <c r="G188" i="17"/>
  <c r="N188" i="17"/>
  <c r="M188" i="17"/>
  <c r="I188" i="17"/>
  <c r="R187" i="17"/>
  <c r="O188" i="17"/>
  <c r="Q187" i="17"/>
  <c r="S187" i="17"/>
  <c r="H188" i="17"/>
  <c r="L188" i="17"/>
  <c r="N158" i="9"/>
  <c r="K158" i="9"/>
  <c r="G158" i="9"/>
  <c r="H158" i="9"/>
  <c r="I158" i="9"/>
  <c r="M158" i="9"/>
  <c r="L158" i="9"/>
  <c r="J158" i="9"/>
  <c r="Q157" i="9"/>
  <c r="R157" i="9"/>
  <c r="S157" i="9"/>
  <c r="O158" i="9"/>
  <c r="M149" i="17"/>
  <c r="G149" i="17"/>
  <c r="I149" i="17"/>
  <c r="L149" i="17"/>
  <c r="K149" i="17"/>
  <c r="O149" i="17"/>
  <c r="R148" i="17"/>
  <c r="Q148" i="17"/>
  <c r="S148" i="17"/>
  <c r="J149" i="17"/>
  <c r="N149" i="17"/>
  <c r="H149" i="17"/>
  <c r="Q55" i="9"/>
  <c r="Q63" i="9"/>
  <c r="Q77" i="9"/>
  <c r="Q70" i="9"/>
  <c r="Q59" i="9"/>
  <c r="Q51" i="9"/>
  <c r="Q57" i="9"/>
  <c r="Q67" i="9"/>
  <c r="Q64" i="9"/>
  <c r="Q50" i="9"/>
  <c r="Q76" i="9"/>
  <c r="Q54" i="9"/>
  <c r="Q73" i="9"/>
  <c r="Q56" i="9"/>
  <c r="Q49" i="9"/>
  <c r="Q72" i="9"/>
  <c r="Q78" i="9"/>
  <c r="Q58" i="9"/>
  <c r="Q75" i="9"/>
  <c r="Q62" i="9"/>
  <c r="Q65" i="9"/>
  <c r="Q48" i="9"/>
  <c r="Q71" i="9"/>
  <c r="Q52" i="9"/>
  <c r="Q69" i="9"/>
  <c r="Q68" i="9"/>
  <c r="Q60" i="9"/>
  <c r="Q66" i="9"/>
  <c r="Q61" i="9"/>
  <c r="Q74" i="9"/>
  <c r="Q53" i="9"/>
  <c r="R30" i="10"/>
  <c r="S30" i="10"/>
  <c r="I353" i="9" l="1"/>
  <c r="M353" i="9"/>
  <c r="N353" i="9"/>
  <c r="O353" i="9"/>
  <c r="Q352" i="9"/>
  <c r="R352" i="9"/>
  <c r="L353" i="9"/>
  <c r="G353" i="9"/>
  <c r="K353" i="9"/>
  <c r="H353" i="9"/>
  <c r="J353" i="9"/>
  <c r="S79" i="9"/>
  <c r="R79" i="9"/>
  <c r="O80" i="9"/>
  <c r="Q79" i="9"/>
  <c r="I80" i="9"/>
  <c r="K80" i="9"/>
  <c r="N80" i="9"/>
  <c r="M80" i="9"/>
  <c r="G80" i="9"/>
  <c r="J80" i="9"/>
  <c r="H80" i="9"/>
  <c r="L80" i="9"/>
  <c r="R37" i="10"/>
  <c r="S37" i="10"/>
  <c r="R38" i="10"/>
  <c r="S38" i="10"/>
  <c r="R34" i="10"/>
  <c r="S34" i="10"/>
  <c r="R29" i="10"/>
  <c r="S29" i="10"/>
  <c r="R24" i="10"/>
  <c r="S24" i="10"/>
  <c r="R17" i="10"/>
  <c r="S17" i="10"/>
  <c r="R27" i="10"/>
  <c r="S27" i="10"/>
  <c r="R32" i="10"/>
  <c r="S32" i="10"/>
  <c r="R26" i="10"/>
  <c r="S26" i="10"/>
  <c r="R20" i="10"/>
  <c r="S20" i="10"/>
  <c r="R15" i="10"/>
  <c r="S15" i="10"/>
  <c r="Q29" i="10"/>
  <c r="R35" i="10"/>
  <c r="S35" i="10"/>
  <c r="R19" i="10"/>
  <c r="S19" i="10"/>
  <c r="S40" i="10" l="1"/>
  <c r="H41" i="10"/>
  <c r="I41" i="10"/>
  <c r="L41" i="10"/>
  <c r="O41" i="10"/>
  <c r="N41" i="10"/>
  <c r="K41" i="10"/>
  <c r="J41" i="10"/>
  <c r="M41" i="10"/>
  <c r="J119" i="9"/>
  <c r="O119" i="9"/>
  <c r="R118" i="9"/>
  <c r="Q118" i="9"/>
  <c r="S118" i="9"/>
  <c r="L119" i="9"/>
  <c r="M119" i="9"/>
  <c r="G119" i="9"/>
  <c r="N119" i="9"/>
  <c r="K119" i="9"/>
  <c r="I119" i="9"/>
  <c r="H119" i="9"/>
  <c r="Q19" i="10"/>
  <c r="Q40" i="10"/>
  <c r="Q38" i="10"/>
  <c r="Q17" i="10"/>
  <c r="Q34" i="10"/>
  <c r="Q20" i="10"/>
  <c r="Q27" i="10"/>
  <c r="Q35" i="10"/>
  <c r="Q15" i="10"/>
  <c r="Q32" i="10"/>
  <c r="Q25" i="10"/>
  <c r="Q11" i="10"/>
  <c r="Q12" i="10"/>
  <c r="Q8" i="10"/>
  <c r="Q31" i="10"/>
  <c r="Q36" i="10"/>
  <c r="Q33" i="10"/>
  <c r="Q16" i="10"/>
  <c r="Q23" i="10"/>
  <c r="Q7" i="10"/>
  <c r="Q21" i="10"/>
  <c r="Q39" i="10"/>
  <c r="Q9" i="10"/>
  <c r="Q37" i="10"/>
  <c r="Q10" i="10"/>
  <c r="Q13" i="10"/>
  <c r="Q14" i="10"/>
  <c r="Q22" i="10"/>
  <c r="Q28" i="10"/>
  <c r="Q18" i="10"/>
  <c r="Q30" i="10"/>
  <c r="Q26" i="10"/>
  <c r="Q24" i="10"/>
  <c r="E212" i="19" l="1"/>
  <c r="G213" i="11" s="1"/>
  <c r="G219" i="11" l="1"/>
  <c r="F212" i="19"/>
  <c r="G212" i="19" l="1"/>
  <c r="H213" i="11"/>
  <c r="H219" i="11" l="1"/>
  <c r="I213" i="11"/>
  <c r="K221" i="11" l="1"/>
  <c r="G221" i="11"/>
  <c r="L221" i="11"/>
  <c r="J221" i="11"/>
  <c r="N221" i="11"/>
  <c r="I221" i="11"/>
  <c r="H221" i="11"/>
  <c r="M221" i="11"/>
  <c r="R220" i="11"/>
  <c r="Q220" i="11"/>
  <c r="S220" i="11"/>
  <c r="O221" i="11"/>
  <c r="I219" i="11"/>
  <c r="S40" i="9" l="1"/>
  <c r="R40" i="9"/>
  <c r="Q40" i="9"/>
  <c r="J41" i="9"/>
  <c r="I41" i="9"/>
  <c r="M41" i="9"/>
  <c r="K41" i="9"/>
  <c r="L41" i="9"/>
  <c r="O41" i="9"/>
  <c r="H41" i="9"/>
  <c r="G41" i="9"/>
  <c r="N41" i="9"/>
  <c r="R31" i="9"/>
  <c r="N39" i="9"/>
  <c r="O39" i="9"/>
  <c r="P41" i="9" s="1"/>
</calcChain>
</file>

<file path=xl/comments1.xml><?xml version="1.0" encoding="utf-8"?>
<comments xmlns="http://schemas.openxmlformats.org/spreadsheetml/2006/main">
  <authors>
    <author>Antonella Corrias</author>
    <author>Juuko Alozious</author>
  </authors>
  <commentList>
    <comment ref="N116" authorId="0" shapeId="0">
      <text>
        <r>
          <rPr>
            <b/>
            <sz val="9"/>
            <color indexed="81"/>
            <rFont val="Tahoma"/>
            <family val="2"/>
          </rPr>
          <t>Antonella Corrias:</t>
        </r>
        <r>
          <rPr>
            <sz val="9"/>
            <color indexed="81"/>
            <rFont val="Tahoma"/>
            <family val="2"/>
          </rPr>
          <t xml:space="preserve">
2012</t>
        </r>
      </text>
    </comment>
    <comment ref="N118" authorId="0" shapeId="0">
      <text>
        <r>
          <rPr>
            <b/>
            <sz val="9"/>
            <color indexed="81"/>
            <rFont val="Tahoma"/>
            <family val="2"/>
          </rPr>
          <t>Antonella Corrias:</t>
        </r>
        <r>
          <rPr>
            <sz val="9"/>
            <color indexed="81"/>
            <rFont val="Tahoma"/>
            <family val="2"/>
          </rPr>
          <t xml:space="preserve">
2012</t>
        </r>
      </text>
    </comment>
    <comment ref="N133" authorId="1" shapeId="0">
      <text>
        <r>
          <rPr>
            <b/>
            <sz val="9"/>
            <color indexed="81"/>
            <rFont val="Tahoma"/>
            <family val="2"/>
          </rPr>
          <t>Juuko Alozious:</t>
        </r>
        <r>
          <rPr>
            <sz val="9"/>
            <color indexed="81"/>
            <rFont val="Tahoma"/>
            <family val="2"/>
          </rPr>
          <t xml:space="preserve">
2012 FIGURE</t>
        </r>
      </text>
    </comment>
    <comment ref="N138" authorId="0" shapeId="0">
      <text>
        <r>
          <rPr>
            <b/>
            <sz val="9"/>
            <color indexed="81"/>
            <rFont val="Tahoma"/>
            <family val="2"/>
          </rPr>
          <t>Antonella Corrias:</t>
        </r>
        <r>
          <rPr>
            <sz val="9"/>
            <color indexed="81"/>
            <rFont val="Tahoma"/>
            <family val="2"/>
          </rPr>
          <t xml:space="preserve">
2012</t>
        </r>
      </text>
    </comment>
    <comment ref="N140" authorId="0" shapeId="0">
      <text>
        <r>
          <rPr>
            <b/>
            <sz val="9"/>
            <color indexed="81"/>
            <rFont val="Tahoma"/>
            <family val="2"/>
          </rPr>
          <t>Antonella Corrias:</t>
        </r>
        <r>
          <rPr>
            <sz val="9"/>
            <color indexed="81"/>
            <rFont val="Tahoma"/>
            <family val="2"/>
          </rPr>
          <t xml:space="preserve">
2012</t>
        </r>
      </text>
    </comment>
    <comment ref="N143" authorId="0" shapeId="0">
      <text>
        <r>
          <rPr>
            <b/>
            <sz val="9"/>
            <color indexed="81"/>
            <rFont val="Tahoma"/>
            <family val="2"/>
          </rPr>
          <t>Antonella Corrias:</t>
        </r>
        <r>
          <rPr>
            <sz val="9"/>
            <color indexed="81"/>
            <rFont val="Tahoma"/>
            <family val="2"/>
          </rPr>
          <t xml:space="preserve">
2012</t>
        </r>
      </text>
    </comment>
    <comment ref="N145" authorId="0" shapeId="0">
      <text>
        <r>
          <rPr>
            <b/>
            <sz val="9"/>
            <color indexed="81"/>
            <rFont val="Tahoma"/>
            <family val="2"/>
          </rPr>
          <t>Antonella Corrias:</t>
        </r>
        <r>
          <rPr>
            <sz val="9"/>
            <color indexed="81"/>
            <rFont val="Tahoma"/>
            <family val="2"/>
          </rPr>
          <t xml:space="preserve">
2012</t>
        </r>
      </text>
    </comment>
    <comment ref="N152" authorId="1" shapeId="0">
      <text>
        <r>
          <rPr>
            <b/>
            <sz val="9"/>
            <color indexed="81"/>
            <rFont val="Tahoma"/>
            <family val="2"/>
          </rPr>
          <t>Juuko Alozious:</t>
        </r>
        <r>
          <rPr>
            <sz val="9"/>
            <color indexed="81"/>
            <rFont val="Tahoma"/>
            <family val="2"/>
          </rPr>
          <t xml:space="preserve">
2012 FIGURE</t>
        </r>
      </text>
    </comment>
    <comment ref="N154" authorId="1" shapeId="0">
      <text>
        <r>
          <rPr>
            <b/>
            <sz val="9"/>
            <color indexed="81"/>
            <rFont val="Tahoma"/>
            <family val="2"/>
          </rPr>
          <t>Juuko Alozious:</t>
        </r>
        <r>
          <rPr>
            <sz val="9"/>
            <color indexed="81"/>
            <rFont val="Tahoma"/>
            <family val="2"/>
          </rPr>
          <t xml:space="preserve">
2012 FIGURE</t>
        </r>
      </text>
    </comment>
    <comment ref="N169" authorId="1" shapeId="0">
      <text>
        <r>
          <rPr>
            <b/>
            <sz val="9"/>
            <color indexed="81"/>
            <rFont val="Tahoma"/>
            <family val="2"/>
          </rPr>
          <t>Juuko Alozious:</t>
        </r>
        <r>
          <rPr>
            <sz val="9"/>
            <color indexed="81"/>
            <rFont val="Tahoma"/>
            <family val="2"/>
          </rPr>
          <t xml:space="preserve">
2012 FIGURE</t>
        </r>
      </text>
    </comment>
    <comment ref="N174" authorId="1" shapeId="0">
      <text>
        <r>
          <rPr>
            <b/>
            <sz val="9"/>
            <color indexed="81"/>
            <rFont val="Tahoma"/>
            <family val="2"/>
          </rPr>
          <t>Juuko Alozious:</t>
        </r>
        <r>
          <rPr>
            <sz val="9"/>
            <color indexed="81"/>
            <rFont val="Tahoma"/>
            <family val="2"/>
          </rPr>
          <t xml:space="preserve">
2012 FIGURE</t>
        </r>
      </text>
    </comment>
    <comment ref="N176" authorId="1" shapeId="0">
      <text>
        <r>
          <rPr>
            <b/>
            <sz val="9"/>
            <color indexed="81"/>
            <rFont val="Tahoma"/>
            <family val="2"/>
          </rPr>
          <t>Juuko Alozious:</t>
        </r>
        <r>
          <rPr>
            <sz val="9"/>
            <color indexed="81"/>
            <rFont val="Tahoma"/>
            <family val="2"/>
          </rPr>
          <t xml:space="preserve">
2012 FIGURE</t>
        </r>
      </text>
    </comment>
    <comment ref="N179" authorId="1" shapeId="0">
      <text>
        <r>
          <rPr>
            <b/>
            <sz val="9"/>
            <color indexed="81"/>
            <rFont val="Tahoma"/>
            <family val="2"/>
          </rPr>
          <t>Juuko Alozious:</t>
        </r>
        <r>
          <rPr>
            <sz val="9"/>
            <color indexed="81"/>
            <rFont val="Tahoma"/>
            <family val="2"/>
          </rPr>
          <t xml:space="preserve">
2012 FIGURE</t>
        </r>
      </text>
    </comment>
    <comment ref="N181" authorId="1" shapeId="0">
      <text>
        <r>
          <rPr>
            <b/>
            <sz val="9"/>
            <color indexed="81"/>
            <rFont val="Tahoma"/>
            <family val="2"/>
          </rPr>
          <t>Juuko Alozious:</t>
        </r>
        <r>
          <rPr>
            <sz val="9"/>
            <color indexed="81"/>
            <rFont val="Tahoma"/>
            <family val="2"/>
          </rPr>
          <t xml:space="preserve">
2012 FIGURE</t>
        </r>
      </text>
    </comment>
    <comment ref="N188" authorId="1" shapeId="0">
      <text>
        <r>
          <rPr>
            <b/>
            <sz val="9"/>
            <color indexed="81"/>
            <rFont val="Tahoma"/>
            <family val="2"/>
          </rPr>
          <t>Juuko Alozious:</t>
        </r>
        <r>
          <rPr>
            <sz val="9"/>
            <color indexed="81"/>
            <rFont val="Tahoma"/>
            <family val="2"/>
          </rPr>
          <t xml:space="preserve">
2012 FIGURE</t>
        </r>
      </text>
    </comment>
    <comment ref="N190" authorId="1" shapeId="0">
      <text>
        <r>
          <rPr>
            <b/>
            <sz val="9"/>
            <color indexed="81"/>
            <rFont val="Tahoma"/>
            <family val="2"/>
          </rPr>
          <t>Juuko Alozious:</t>
        </r>
        <r>
          <rPr>
            <sz val="9"/>
            <color indexed="81"/>
            <rFont val="Tahoma"/>
            <family val="2"/>
          </rPr>
          <t xml:space="preserve">
2012 FIGURE</t>
        </r>
      </text>
    </comment>
    <comment ref="N205" authorId="1" shapeId="0">
      <text>
        <r>
          <rPr>
            <b/>
            <sz val="9"/>
            <color indexed="81"/>
            <rFont val="Tahoma"/>
            <family val="2"/>
          </rPr>
          <t>Juuko Alozious:</t>
        </r>
        <r>
          <rPr>
            <sz val="9"/>
            <color indexed="81"/>
            <rFont val="Tahoma"/>
            <family val="2"/>
          </rPr>
          <t xml:space="preserve">
2012 FIGURE</t>
        </r>
      </text>
    </comment>
    <comment ref="N210" authorId="1" shapeId="0">
      <text>
        <r>
          <rPr>
            <b/>
            <sz val="9"/>
            <color indexed="81"/>
            <rFont val="Tahoma"/>
            <family val="2"/>
          </rPr>
          <t>Juuko Alozious:</t>
        </r>
        <r>
          <rPr>
            <sz val="9"/>
            <color indexed="81"/>
            <rFont val="Tahoma"/>
            <family val="2"/>
          </rPr>
          <t xml:space="preserve">
2012 FIGURE</t>
        </r>
      </text>
    </comment>
    <comment ref="N212" authorId="1" shapeId="0">
      <text>
        <r>
          <rPr>
            <b/>
            <sz val="9"/>
            <color indexed="81"/>
            <rFont val="Tahoma"/>
            <family val="2"/>
          </rPr>
          <t>Juuko Alozious:</t>
        </r>
        <r>
          <rPr>
            <sz val="9"/>
            <color indexed="81"/>
            <rFont val="Tahoma"/>
            <family val="2"/>
          </rPr>
          <t xml:space="preserve">
2012 FIGURE</t>
        </r>
      </text>
    </comment>
    <comment ref="N215" authorId="1" shapeId="0">
      <text>
        <r>
          <rPr>
            <b/>
            <sz val="9"/>
            <color indexed="81"/>
            <rFont val="Tahoma"/>
            <family val="2"/>
          </rPr>
          <t>Juuko Alozious:</t>
        </r>
        <r>
          <rPr>
            <sz val="9"/>
            <color indexed="81"/>
            <rFont val="Tahoma"/>
            <family val="2"/>
          </rPr>
          <t xml:space="preserve">
2012 FIGURE</t>
        </r>
      </text>
    </comment>
    <comment ref="N217" authorId="1" shapeId="0">
      <text>
        <r>
          <rPr>
            <b/>
            <sz val="9"/>
            <color indexed="81"/>
            <rFont val="Tahoma"/>
            <family val="2"/>
          </rPr>
          <t>Juuko Alozious:</t>
        </r>
        <r>
          <rPr>
            <sz val="9"/>
            <color indexed="81"/>
            <rFont val="Tahoma"/>
            <family val="2"/>
          </rPr>
          <t xml:space="preserve">
2012 FIGURE</t>
        </r>
      </text>
    </comment>
  </commentList>
</comments>
</file>

<file path=xl/comments2.xml><?xml version="1.0" encoding="utf-8"?>
<comments xmlns="http://schemas.openxmlformats.org/spreadsheetml/2006/main">
  <authors>
    <author>Juuko Alozious</author>
  </authors>
  <commentList>
    <comment ref="M188" authorId="0" shapeId="0">
      <text>
        <r>
          <rPr>
            <b/>
            <sz val="9"/>
            <color indexed="81"/>
            <rFont val="Tahoma"/>
            <family val="2"/>
          </rPr>
          <t>Juuko Alozious:</t>
        </r>
        <r>
          <rPr>
            <sz val="9"/>
            <color indexed="81"/>
            <rFont val="Tahoma"/>
            <family val="2"/>
          </rPr>
          <t xml:space="preserve">
2012 FIGURE</t>
        </r>
      </text>
    </comment>
    <comment ref="M190" authorId="0" shapeId="0">
      <text>
        <r>
          <rPr>
            <b/>
            <sz val="9"/>
            <color indexed="81"/>
            <rFont val="Tahoma"/>
            <family val="2"/>
          </rPr>
          <t>Juuko Alozious:</t>
        </r>
        <r>
          <rPr>
            <sz val="9"/>
            <color indexed="81"/>
            <rFont val="Tahoma"/>
            <family val="2"/>
          </rPr>
          <t xml:space="preserve">
2012 FIGURE</t>
        </r>
      </text>
    </comment>
    <comment ref="M193" authorId="0" shapeId="0">
      <text>
        <r>
          <rPr>
            <b/>
            <sz val="9"/>
            <color indexed="81"/>
            <rFont val="Tahoma"/>
            <family val="2"/>
          </rPr>
          <t>Juuko Alozious:</t>
        </r>
        <r>
          <rPr>
            <sz val="9"/>
            <color indexed="81"/>
            <rFont val="Tahoma"/>
            <family val="2"/>
          </rPr>
          <t xml:space="preserve">
2012 FIGURE</t>
        </r>
      </text>
    </comment>
    <comment ref="M201" authorId="0" shapeId="0">
      <text>
        <r>
          <rPr>
            <b/>
            <sz val="9"/>
            <color indexed="81"/>
            <rFont val="Tahoma"/>
            <family val="2"/>
          </rPr>
          <t>Juuko Alozious:</t>
        </r>
        <r>
          <rPr>
            <sz val="9"/>
            <color indexed="81"/>
            <rFont val="Tahoma"/>
            <family val="2"/>
          </rPr>
          <t xml:space="preserve">
2012 FIGURE</t>
        </r>
      </text>
    </comment>
    <comment ref="M204" authorId="0" shapeId="0">
      <text>
        <r>
          <rPr>
            <b/>
            <sz val="9"/>
            <color indexed="81"/>
            <rFont val="Tahoma"/>
            <family val="2"/>
          </rPr>
          <t>Juuko Alozious:</t>
        </r>
        <r>
          <rPr>
            <sz val="9"/>
            <color indexed="81"/>
            <rFont val="Tahoma"/>
            <family val="2"/>
          </rPr>
          <t xml:space="preserve">
2012 FIGURE</t>
        </r>
      </text>
    </comment>
    <comment ref="M205" authorId="0" shapeId="0">
      <text>
        <r>
          <rPr>
            <b/>
            <sz val="9"/>
            <color indexed="81"/>
            <rFont val="Tahoma"/>
            <family val="2"/>
          </rPr>
          <t>Juuko Alozious:</t>
        </r>
        <r>
          <rPr>
            <sz val="9"/>
            <color indexed="81"/>
            <rFont val="Tahoma"/>
            <family val="2"/>
          </rPr>
          <t xml:space="preserve">
2012 FIGURE</t>
        </r>
      </text>
    </comment>
    <comment ref="M210" authorId="0" shapeId="0">
      <text>
        <r>
          <rPr>
            <b/>
            <sz val="9"/>
            <color indexed="81"/>
            <rFont val="Tahoma"/>
            <family val="2"/>
          </rPr>
          <t>Juuko Alozious:</t>
        </r>
        <r>
          <rPr>
            <sz val="9"/>
            <color indexed="81"/>
            <rFont val="Tahoma"/>
            <family val="2"/>
          </rPr>
          <t xml:space="preserve">
2012 FIGURE</t>
        </r>
      </text>
    </comment>
    <comment ref="M212" authorId="0" shapeId="0">
      <text>
        <r>
          <rPr>
            <b/>
            <sz val="9"/>
            <color indexed="81"/>
            <rFont val="Tahoma"/>
            <family val="2"/>
          </rPr>
          <t>Juuko Alozious:</t>
        </r>
        <r>
          <rPr>
            <sz val="9"/>
            <color indexed="81"/>
            <rFont val="Tahoma"/>
            <family val="2"/>
          </rPr>
          <t xml:space="preserve">
2012 FIGURE</t>
        </r>
      </text>
    </comment>
    <comment ref="M215" authorId="0" shapeId="0">
      <text>
        <r>
          <rPr>
            <b/>
            <sz val="9"/>
            <color indexed="81"/>
            <rFont val="Tahoma"/>
            <family val="2"/>
          </rPr>
          <t>Juuko Alozious:</t>
        </r>
        <r>
          <rPr>
            <sz val="9"/>
            <color indexed="81"/>
            <rFont val="Tahoma"/>
            <family val="2"/>
          </rPr>
          <t xml:space="preserve">
2012 FIGURE</t>
        </r>
      </text>
    </comment>
    <comment ref="M217" authorId="0" shapeId="0">
      <text>
        <r>
          <rPr>
            <b/>
            <sz val="9"/>
            <color indexed="81"/>
            <rFont val="Tahoma"/>
            <family val="2"/>
          </rPr>
          <t>Juuko Alozious:</t>
        </r>
        <r>
          <rPr>
            <sz val="9"/>
            <color indexed="81"/>
            <rFont val="Tahoma"/>
            <family val="2"/>
          </rPr>
          <t xml:space="preserve">
2012 FIGURE</t>
        </r>
      </text>
    </comment>
    <comment ref="M227" authorId="0" shapeId="0">
      <text>
        <r>
          <rPr>
            <b/>
            <sz val="9"/>
            <color indexed="81"/>
            <rFont val="Tahoma"/>
            <family val="2"/>
          </rPr>
          <t>Juuko Alozious:</t>
        </r>
        <r>
          <rPr>
            <sz val="9"/>
            <color indexed="81"/>
            <rFont val="Tahoma"/>
            <family val="2"/>
          </rPr>
          <t xml:space="preserve">
2012 FIGURE</t>
        </r>
      </text>
    </comment>
    <comment ref="M229" authorId="0" shapeId="0">
      <text>
        <r>
          <rPr>
            <b/>
            <sz val="9"/>
            <color indexed="81"/>
            <rFont val="Tahoma"/>
            <family val="2"/>
          </rPr>
          <t>Juuko Alozious:</t>
        </r>
        <r>
          <rPr>
            <sz val="9"/>
            <color indexed="81"/>
            <rFont val="Tahoma"/>
            <family val="2"/>
          </rPr>
          <t xml:space="preserve">
2012 FIGURE</t>
        </r>
      </text>
    </comment>
    <comment ref="M240" authorId="0" shapeId="0">
      <text>
        <r>
          <rPr>
            <b/>
            <sz val="9"/>
            <color indexed="81"/>
            <rFont val="Tahoma"/>
            <family val="2"/>
          </rPr>
          <t>Juuko Alozious:</t>
        </r>
        <r>
          <rPr>
            <sz val="9"/>
            <color indexed="81"/>
            <rFont val="Tahoma"/>
            <family val="2"/>
          </rPr>
          <t xml:space="preserve">
2012 FIGURE</t>
        </r>
      </text>
    </comment>
    <comment ref="M243" authorId="0" shapeId="0">
      <text>
        <r>
          <rPr>
            <b/>
            <sz val="9"/>
            <color indexed="81"/>
            <rFont val="Tahoma"/>
            <family val="2"/>
          </rPr>
          <t>Juuko Alozious:</t>
        </r>
        <r>
          <rPr>
            <sz val="9"/>
            <color indexed="81"/>
            <rFont val="Tahoma"/>
            <family val="2"/>
          </rPr>
          <t xml:space="preserve">
2012 FIGURE</t>
        </r>
      </text>
    </comment>
    <comment ref="M244" authorId="0" shapeId="0">
      <text>
        <r>
          <rPr>
            <b/>
            <sz val="9"/>
            <color indexed="81"/>
            <rFont val="Tahoma"/>
            <family val="2"/>
          </rPr>
          <t>Juuko Alozious:</t>
        </r>
        <r>
          <rPr>
            <sz val="9"/>
            <color indexed="81"/>
            <rFont val="Tahoma"/>
            <family val="2"/>
          </rPr>
          <t xml:space="preserve">
2012 FIGURE</t>
        </r>
      </text>
    </comment>
    <comment ref="M249" authorId="0" shapeId="0">
      <text>
        <r>
          <rPr>
            <b/>
            <sz val="9"/>
            <color indexed="81"/>
            <rFont val="Tahoma"/>
            <family val="2"/>
          </rPr>
          <t>Juuko Alozious:</t>
        </r>
        <r>
          <rPr>
            <sz val="9"/>
            <color indexed="81"/>
            <rFont val="Tahoma"/>
            <family val="2"/>
          </rPr>
          <t xml:space="preserve">
2012 FIGURE</t>
        </r>
      </text>
    </comment>
    <comment ref="M251" authorId="0" shapeId="0">
      <text>
        <r>
          <rPr>
            <b/>
            <sz val="9"/>
            <color indexed="81"/>
            <rFont val="Tahoma"/>
            <family val="2"/>
          </rPr>
          <t>Juuko Alozious:</t>
        </r>
        <r>
          <rPr>
            <sz val="9"/>
            <color indexed="81"/>
            <rFont val="Tahoma"/>
            <family val="2"/>
          </rPr>
          <t xml:space="preserve">
2012 FIGURE</t>
        </r>
      </text>
    </comment>
    <comment ref="M254" authorId="0" shapeId="0">
      <text>
        <r>
          <rPr>
            <b/>
            <sz val="9"/>
            <color indexed="81"/>
            <rFont val="Tahoma"/>
            <family val="2"/>
          </rPr>
          <t>Juuko Alozious:</t>
        </r>
        <r>
          <rPr>
            <sz val="9"/>
            <color indexed="81"/>
            <rFont val="Tahoma"/>
            <family val="2"/>
          </rPr>
          <t xml:space="preserve">
2012 FIGURE</t>
        </r>
      </text>
    </comment>
    <comment ref="M256" authorId="0" shapeId="0">
      <text>
        <r>
          <rPr>
            <b/>
            <sz val="9"/>
            <color indexed="81"/>
            <rFont val="Tahoma"/>
            <family val="2"/>
          </rPr>
          <t>Juuko Alozious:</t>
        </r>
        <r>
          <rPr>
            <sz val="9"/>
            <color indexed="81"/>
            <rFont val="Tahoma"/>
            <family val="2"/>
          </rPr>
          <t xml:space="preserve">
2012 FIGURE</t>
        </r>
      </text>
    </comment>
    <comment ref="M265" authorId="0" shapeId="0">
      <text>
        <r>
          <rPr>
            <b/>
            <sz val="9"/>
            <color indexed="81"/>
            <rFont val="Tahoma"/>
            <family val="2"/>
          </rPr>
          <t>Juuko Alozious:</t>
        </r>
        <r>
          <rPr>
            <sz val="9"/>
            <color indexed="81"/>
            <rFont val="Tahoma"/>
            <family val="2"/>
          </rPr>
          <t xml:space="preserve">
2012 FIGURE</t>
        </r>
      </text>
    </comment>
    <comment ref="M267" authorId="0" shapeId="0">
      <text>
        <r>
          <rPr>
            <b/>
            <sz val="9"/>
            <color indexed="81"/>
            <rFont val="Tahoma"/>
            <family val="2"/>
          </rPr>
          <t>Juuko Alozious:</t>
        </r>
        <r>
          <rPr>
            <sz val="9"/>
            <color indexed="81"/>
            <rFont val="Tahoma"/>
            <family val="2"/>
          </rPr>
          <t xml:space="preserve">
2012 FIGURE</t>
        </r>
      </text>
    </comment>
    <comment ref="M278" authorId="0" shapeId="0">
      <text>
        <r>
          <rPr>
            <b/>
            <sz val="9"/>
            <color indexed="81"/>
            <rFont val="Tahoma"/>
            <family val="2"/>
          </rPr>
          <t>Juuko Alozious:</t>
        </r>
        <r>
          <rPr>
            <sz val="9"/>
            <color indexed="81"/>
            <rFont val="Tahoma"/>
            <family val="2"/>
          </rPr>
          <t xml:space="preserve">
2012 FIGURE</t>
        </r>
      </text>
    </comment>
    <comment ref="M281" authorId="0" shapeId="0">
      <text>
        <r>
          <rPr>
            <b/>
            <sz val="9"/>
            <color indexed="81"/>
            <rFont val="Tahoma"/>
            <family val="2"/>
          </rPr>
          <t>Juuko Alozious:</t>
        </r>
        <r>
          <rPr>
            <sz val="9"/>
            <color indexed="81"/>
            <rFont val="Tahoma"/>
            <family val="2"/>
          </rPr>
          <t xml:space="preserve">
2012 FIGURE</t>
        </r>
      </text>
    </comment>
    <comment ref="M282" authorId="0" shapeId="0">
      <text>
        <r>
          <rPr>
            <b/>
            <sz val="9"/>
            <color indexed="81"/>
            <rFont val="Tahoma"/>
            <family val="2"/>
          </rPr>
          <t>Juuko Alozious:</t>
        </r>
        <r>
          <rPr>
            <sz val="9"/>
            <color indexed="81"/>
            <rFont val="Tahoma"/>
            <family val="2"/>
          </rPr>
          <t xml:space="preserve">
2012 FIGURE</t>
        </r>
      </text>
    </comment>
    <comment ref="M287" authorId="0" shapeId="0">
      <text>
        <r>
          <rPr>
            <b/>
            <sz val="9"/>
            <color indexed="81"/>
            <rFont val="Tahoma"/>
            <family val="2"/>
          </rPr>
          <t>Juuko Alozious:</t>
        </r>
        <r>
          <rPr>
            <sz val="9"/>
            <color indexed="81"/>
            <rFont val="Tahoma"/>
            <family val="2"/>
          </rPr>
          <t xml:space="preserve">
2012 FIGURE</t>
        </r>
      </text>
    </comment>
    <comment ref="M289" authorId="0" shapeId="0">
      <text>
        <r>
          <rPr>
            <b/>
            <sz val="9"/>
            <color indexed="81"/>
            <rFont val="Tahoma"/>
            <family val="2"/>
          </rPr>
          <t>Juuko Alozious:</t>
        </r>
        <r>
          <rPr>
            <sz val="9"/>
            <color indexed="81"/>
            <rFont val="Tahoma"/>
            <family val="2"/>
          </rPr>
          <t xml:space="preserve">
2012 FIGURE</t>
        </r>
      </text>
    </comment>
    <comment ref="M292" authorId="0" shapeId="0">
      <text>
        <r>
          <rPr>
            <b/>
            <sz val="9"/>
            <color indexed="81"/>
            <rFont val="Tahoma"/>
            <family val="2"/>
          </rPr>
          <t>Juuko Alozious:</t>
        </r>
        <r>
          <rPr>
            <sz val="9"/>
            <color indexed="81"/>
            <rFont val="Tahoma"/>
            <family val="2"/>
          </rPr>
          <t xml:space="preserve">
2012 FIGURE</t>
        </r>
      </text>
    </comment>
    <comment ref="M294" authorId="0" shapeId="0">
      <text>
        <r>
          <rPr>
            <b/>
            <sz val="9"/>
            <color indexed="81"/>
            <rFont val="Tahoma"/>
            <family val="2"/>
          </rPr>
          <t>Juuko Alozious:</t>
        </r>
        <r>
          <rPr>
            <sz val="9"/>
            <color indexed="81"/>
            <rFont val="Tahoma"/>
            <family val="2"/>
          </rPr>
          <t xml:space="preserve">
2012 FIGURE</t>
        </r>
      </text>
    </comment>
  </commentList>
</comments>
</file>

<file path=xl/comments3.xml><?xml version="1.0" encoding="utf-8"?>
<comments xmlns="http://schemas.openxmlformats.org/spreadsheetml/2006/main">
  <authors>
    <author>Juuko Alozious</author>
  </authors>
  <commentList>
    <comment ref="N116" authorId="0" shapeId="0">
      <text>
        <r>
          <rPr>
            <b/>
            <sz val="9"/>
            <color indexed="81"/>
            <rFont val="Tahoma"/>
            <family val="2"/>
          </rPr>
          <t>Juuko Alozious:</t>
        </r>
        <r>
          <rPr>
            <sz val="9"/>
            <color indexed="81"/>
            <rFont val="Tahoma"/>
            <family val="2"/>
          </rPr>
          <t xml:space="preserve">
2012 FIGURE</t>
        </r>
      </text>
    </comment>
    <comment ref="N118" authorId="0" shapeId="0">
      <text>
        <r>
          <rPr>
            <b/>
            <sz val="9"/>
            <color indexed="81"/>
            <rFont val="Tahoma"/>
            <family val="2"/>
          </rPr>
          <t>Juuko Alozious:</t>
        </r>
        <r>
          <rPr>
            <sz val="9"/>
            <color indexed="81"/>
            <rFont val="Tahoma"/>
            <family val="2"/>
          </rPr>
          <t xml:space="preserve">
2012 FIGURE
</t>
        </r>
      </text>
    </comment>
    <comment ref="N121" authorId="0" shapeId="0">
      <text>
        <r>
          <rPr>
            <b/>
            <sz val="9"/>
            <color indexed="81"/>
            <rFont val="Tahoma"/>
            <family val="2"/>
          </rPr>
          <t>Juuko Alozious:</t>
        </r>
        <r>
          <rPr>
            <sz val="9"/>
            <color indexed="81"/>
            <rFont val="Tahoma"/>
            <family val="2"/>
          </rPr>
          <t xml:space="preserve">
2012 FIGURE</t>
        </r>
      </text>
    </comment>
    <comment ref="N129" authorId="0" shapeId="0">
      <text>
        <r>
          <rPr>
            <b/>
            <sz val="9"/>
            <color indexed="81"/>
            <rFont val="Tahoma"/>
            <family val="2"/>
          </rPr>
          <t>Juuko Alozious:</t>
        </r>
        <r>
          <rPr>
            <sz val="9"/>
            <color indexed="81"/>
            <rFont val="Tahoma"/>
            <family val="2"/>
          </rPr>
          <t xml:space="preserve">
2012 FIGURE</t>
        </r>
      </text>
    </comment>
    <comment ref="N132" authorId="0" shapeId="0">
      <text>
        <r>
          <rPr>
            <b/>
            <sz val="9"/>
            <color indexed="81"/>
            <rFont val="Tahoma"/>
            <family val="2"/>
          </rPr>
          <t>Juuko Alozious:</t>
        </r>
        <r>
          <rPr>
            <sz val="9"/>
            <color indexed="81"/>
            <rFont val="Tahoma"/>
            <family val="2"/>
          </rPr>
          <t xml:space="preserve">
2012 FIGURE</t>
        </r>
      </text>
    </comment>
    <comment ref="N133" authorId="0" shapeId="0">
      <text>
        <r>
          <rPr>
            <b/>
            <sz val="9"/>
            <color indexed="81"/>
            <rFont val="Tahoma"/>
            <family val="2"/>
          </rPr>
          <t>Juuko Alozious:</t>
        </r>
        <r>
          <rPr>
            <sz val="9"/>
            <color indexed="81"/>
            <rFont val="Tahoma"/>
            <family val="2"/>
          </rPr>
          <t xml:space="preserve">
2012 FIGURE</t>
        </r>
      </text>
    </comment>
    <comment ref="N138" authorId="0" shapeId="0">
      <text>
        <r>
          <rPr>
            <b/>
            <sz val="9"/>
            <color indexed="81"/>
            <rFont val="Tahoma"/>
            <family val="2"/>
          </rPr>
          <t>Juuko Alozious:</t>
        </r>
        <r>
          <rPr>
            <sz val="9"/>
            <color indexed="81"/>
            <rFont val="Tahoma"/>
            <family val="2"/>
          </rPr>
          <t xml:space="preserve">
2012 FIGURE</t>
        </r>
      </text>
    </comment>
    <comment ref="N140" authorId="0" shapeId="0">
      <text>
        <r>
          <rPr>
            <b/>
            <sz val="9"/>
            <color indexed="81"/>
            <rFont val="Tahoma"/>
            <family val="2"/>
          </rPr>
          <t>Juuko Alozious:</t>
        </r>
        <r>
          <rPr>
            <sz val="9"/>
            <color indexed="81"/>
            <rFont val="Tahoma"/>
            <family val="2"/>
          </rPr>
          <t xml:space="preserve">
2012 FIGURE</t>
        </r>
      </text>
    </comment>
    <comment ref="N143" authorId="0" shapeId="0">
      <text>
        <r>
          <rPr>
            <b/>
            <sz val="9"/>
            <color indexed="81"/>
            <rFont val="Tahoma"/>
            <family val="2"/>
          </rPr>
          <t>Juuko Alozious:</t>
        </r>
        <r>
          <rPr>
            <sz val="9"/>
            <color indexed="81"/>
            <rFont val="Tahoma"/>
            <family val="2"/>
          </rPr>
          <t xml:space="preserve">
2012 FIGURE</t>
        </r>
      </text>
    </comment>
    <comment ref="N145" authorId="0" shapeId="0">
      <text>
        <r>
          <rPr>
            <b/>
            <sz val="9"/>
            <color indexed="81"/>
            <rFont val="Tahoma"/>
            <family val="2"/>
          </rPr>
          <t>Juuko Alozious:</t>
        </r>
        <r>
          <rPr>
            <sz val="9"/>
            <color indexed="81"/>
            <rFont val="Tahoma"/>
            <family val="2"/>
          </rPr>
          <t xml:space="preserve">
2012 FIGURE</t>
        </r>
      </text>
    </comment>
    <comment ref="N154" authorId="0" shapeId="0">
      <text>
        <r>
          <rPr>
            <b/>
            <sz val="9"/>
            <color indexed="81"/>
            <rFont val="Tahoma"/>
            <family val="2"/>
          </rPr>
          <t>Juuko Alozious:</t>
        </r>
        <r>
          <rPr>
            <sz val="9"/>
            <color indexed="81"/>
            <rFont val="Tahoma"/>
            <family val="2"/>
          </rPr>
          <t xml:space="preserve">
2012 FIGURE</t>
        </r>
      </text>
    </comment>
    <comment ref="N156" authorId="0" shapeId="0">
      <text>
        <r>
          <rPr>
            <b/>
            <sz val="9"/>
            <color indexed="81"/>
            <rFont val="Tahoma"/>
            <family val="2"/>
          </rPr>
          <t>Juuko Alozious:</t>
        </r>
        <r>
          <rPr>
            <sz val="9"/>
            <color indexed="81"/>
            <rFont val="Tahoma"/>
            <family val="2"/>
          </rPr>
          <t xml:space="preserve">
2012 FIGURE</t>
        </r>
      </text>
    </comment>
    <comment ref="N159" authorId="0" shapeId="0">
      <text>
        <r>
          <rPr>
            <b/>
            <sz val="9"/>
            <color indexed="81"/>
            <rFont val="Tahoma"/>
            <family val="2"/>
          </rPr>
          <t>Juuko Alozious:</t>
        </r>
        <r>
          <rPr>
            <sz val="9"/>
            <color indexed="81"/>
            <rFont val="Tahoma"/>
            <family val="2"/>
          </rPr>
          <t xml:space="preserve">
2012 FIGURE</t>
        </r>
      </text>
    </comment>
    <comment ref="N167" authorId="0" shapeId="0">
      <text>
        <r>
          <rPr>
            <b/>
            <sz val="9"/>
            <color indexed="81"/>
            <rFont val="Tahoma"/>
            <family val="2"/>
          </rPr>
          <t>Juuko Alozious:</t>
        </r>
        <r>
          <rPr>
            <sz val="9"/>
            <color indexed="81"/>
            <rFont val="Tahoma"/>
            <family val="2"/>
          </rPr>
          <t xml:space="preserve">
2012 FIGURE</t>
        </r>
      </text>
    </comment>
    <comment ref="N170" authorId="0" shapeId="0">
      <text>
        <r>
          <rPr>
            <b/>
            <sz val="9"/>
            <color indexed="81"/>
            <rFont val="Tahoma"/>
            <family val="2"/>
          </rPr>
          <t>Juuko Alozious:</t>
        </r>
        <r>
          <rPr>
            <sz val="9"/>
            <color indexed="81"/>
            <rFont val="Tahoma"/>
            <family val="2"/>
          </rPr>
          <t xml:space="preserve">
2012 FIGURE</t>
        </r>
      </text>
    </comment>
    <comment ref="N171" authorId="0" shapeId="0">
      <text>
        <r>
          <rPr>
            <b/>
            <sz val="9"/>
            <color indexed="81"/>
            <rFont val="Tahoma"/>
            <family val="2"/>
          </rPr>
          <t>Juuko Alozious:</t>
        </r>
        <r>
          <rPr>
            <sz val="9"/>
            <color indexed="81"/>
            <rFont val="Tahoma"/>
            <family val="2"/>
          </rPr>
          <t xml:space="preserve">
2012 FIGURE</t>
        </r>
      </text>
    </comment>
    <comment ref="N176" authorId="0" shapeId="0">
      <text>
        <r>
          <rPr>
            <b/>
            <sz val="9"/>
            <color indexed="81"/>
            <rFont val="Tahoma"/>
            <family val="2"/>
          </rPr>
          <t>Juuko Alozious:</t>
        </r>
        <r>
          <rPr>
            <sz val="9"/>
            <color indexed="81"/>
            <rFont val="Tahoma"/>
            <family val="2"/>
          </rPr>
          <t xml:space="preserve">
2012 FIGURE</t>
        </r>
      </text>
    </comment>
    <comment ref="N178" authorId="0" shapeId="0">
      <text>
        <r>
          <rPr>
            <b/>
            <sz val="9"/>
            <color indexed="81"/>
            <rFont val="Tahoma"/>
            <family val="2"/>
          </rPr>
          <t>Juuko Alozious:</t>
        </r>
        <r>
          <rPr>
            <sz val="9"/>
            <color indexed="81"/>
            <rFont val="Tahoma"/>
            <family val="2"/>
          </rPr>
          <t xml:space="preserve">
2012 FIGURE</t>
        </r>
      </text>
    </comment>
    <comment ref="N181" authorId="0" shapeId="0">
      <text>
        <r>
          <rPr>
            <b/>
            <sz val="9"/>
            <color indexed="81"/>
            <rFont val="Tahoma"/>
            <family val="2"/>
          </rPr>
          <t>Juuko Alozious:</t>
        </r>
        <r>
          <rPr>
            <sz val="9"/>
            <color indexed="81"/>
            <rFont val="Tahoma"/>
            <family val="2"/>
          </rPr>
          <t xml:space="preserve">
2012 FIGURE</t>
        </r>
      </text>
    </comment>
    <comment ref="N183" authorId="0" shapeId="0">
      <text>
        <r>
          <rPr>
            <b/>
            <sz val="9"/>
            <color indexed="81"/>
            <rFont val="Tahoma"/>
            <family val="2"/>
          </rPr>
          <t>Juuko Alozious:</t>
        </r>
        <r>
          <rPr>
            <sz val="9"/>
            <color indexed="81"/>
            <rFont val="Tahoma"/>
            <family val="2"/>
          </rPr>
          <t xml:space="preserve">
2012 FIGURE</t>
        </r>
      </text>
    </comment>
    <comment ref="N192" authorId="0" shapeId="0">
      <text>
        <r>
          <rPr>
            <b/>
            <sz val="9"/>
            <color indexed="81"/>
            <rFont val="Tahoma"/>
            <family val="2"/>
          </rPr>
          <t>Juuko Alozious:</t>
        </r>
        <r>
          <rPr>
            <sz val="9"/>
            <color indexed="81"/>
            <rFont val="Tahoma"/>
            <family val="2"/>
          </rPr>
          <t xml:space="preserve">
2012 FIGURE</t>
        </r>
      </text>
    </comment>
    <comment ref="N194" authorId="0" shapeId="0">
      <text>
        <r>
          <rPr>
            <b/>
            <sz val="9"/>
            <color indexed="81"/>
            <rFont val="Tahoma"/>
            <family val="2"/>
          </rPr>
          <t>Juuko Alozious:</t>
        </r>
        <r>
          <rPr>
            <sz val="9"/>
            <color indexed="81"/>
            <rFont val="Tahoma"/>
            <family val="2"/>
          </rPr>
          <t xml:space="preserve">
2012 FIGURE</t>
        </r>
      </text>
    </comment>
    <comment ref="N197" authorId="0" shapeId="0">
      <text>
        <r>
          <rPr>
            <b/>
            <sz val="9"/>
            <color indexed="81"/>
            <rFont val="Tahoma"/>
            <family val="2"/>
          </rPr>
          <t>Juuko Alozious:</t>
        </r>
        <r>
          <rPr>
            <sz val="9"/>
            <color indexed="81"/>
            <rFont val="Tahoma"/>
            <family val="2"/>
          </rPr>
          <t xml:space="preserve">
2012 FIGURE</t>
        </r>
      </text>
    </comment>
    <comment ref="N205" authorId="0" shapeId="0">
      <text>
        <r>
          <rPr>
            <b/>
            <sz val="9"/>
            <color indexed="81"/>
            <rFont val="Tahoma"/>
            <family val="2"/>
          </rPr>
          <t>Juuko Alozious:</t>
        </r>
        <r>
          <rPr>
            <sz val="9"/>
            <color indexed="81"/>
            <rFont val="Tahoma"/>
            <family val="2"/>
          </rPr>
          <t xml:space="preserve">
2012 FIGURE</t>
        </r>
      </text>
    </comment>
    <comment ref="N208" authorId="0" shapeId="0">
      <text>
        <r>
          <rPr>
            <b/>
            <sz val="9"/>
            <color indexed="81"/>
            <rFont val="Tahoma"/>
            <family val="2"/>
          </rPr>
          <t>Juuko Alozious:</t>
        </r>
        <r>
          <rPr>
            <sz val="9"/>
            <color indexed="81"/>
            <rFont val="Tahoma"/>
            <family val="2"/>
          </rPr>
          <t xml:space="preserve">
2012 FIGURE</t>
        </r>
      </text>
    </comment>
    <comment ref="N209" authorId="0" shapeId="0">
      <text>
        <r>
          <rPr>
            <b/>
            <sz val="9"/>
            <color indexed="81"/>
            <rFont val="Tahoma"/>
            <family val="2"/>
          </rPr>
          <t>Juuko Alozious:</t>
        </r>
        <r>
          <rPr>
            <sz val="9"/>
            <color indexed="81"/>
            <rFont val="Tahoma"/>
            <family val="2"/>
          </rPr>
          <t xml:space="preserve">
2012 FIGURE</t>
        </r>
      </text>
    </comment>
    <comment ref="N214" authorId="0" shapeId="0">
      <text>
        <r>
          <rPr>
            <b/>
            <sz val="9"/>
            <color indexed="81"/>
            <rFont val="Tahoma"/>
            <family val="2"/>
          </rPr>
          <t>Juuko Alozious:</t>
        </r>
        <r>
          <rPr>
            <sz val="9"/>
            <color indexed="81"/>
            <rFont val="Tahoma"/>
            <family val="2"/>
          </rPr>
          <t xml:space="preserve">
2012 IGURE</t>
        </r>
      </text>
    </comment>
    <comment ref="N216" authorId="0" shapeId="0">
      <text>
        <r>
          <rPr>
            <b/>
            <sz val="9"/>
            <color indexed="81"/>
            <rFont val="Tahoma"/>
            <family val="2"/>
          </rPr>
          <t>Juuko Alozious:</t>
        </r>
        <r>
          <rPr>
            <sz val="9"/>
            <color indexed="81"/>
            <rFont val="Tahoma"/>
            <family val="2"/>
          </rPr>
          <t xml:space="preserve">
2012 FIGURE</t>
        </r>
      </text>
    </comment>
    <comment ref="N219" authorId="0" shapeId="0">
      <text>
        <r>
          <rPr>
            <b/>
            <sz val="9"/>
            <color indexed="81"/>
            <rFont val="Tahoma"/>
            <family val="2"/>
          </rPr>
          <t>Juuko Alozious:</t>
        </r>
        <r>
          <rPr>
            <sz val="9"/>
            <color indexed="81"/>
            <rFont val="Tahoma"/>
            <family val="2"/>
          </rPr>
          <t xml:space="preserve">
2012 FIGURE</t>
        </r>
      </text>
    </comment>
    <comment ref="N221" authorId="0" shapeId="0">
      <text>
        <r>
          <rPr>
            <b/>
            <sz val="9"/>
            <color indexed="81"/>
            <rFont val="Tahoma"/>
            <family val="2"/>
          </rPr>
          <t>Juuko Alozious:</t>
        </r>
        <r>
          <rPr>
            <sz val="9"/>
            <color indexed="81"/>
            <rFont val="Tahoma"/>
            <family val="2"/>
          </rPr>
          <t xml:space="preserve">
2012 FIGURE</t>
        </r>
      </text>
    </comment>
  </commentList>
</comments>
</file>

<file path=xl/sharedStrings.xml><?xml version="1.0" encoding="utf-8"?>
<sst xmlns="http://schemas.openxmlformats.org/spreadsheetml/2006/main" count="10229" uniqueCount="730">
  <si>
    <t>AT</t>
  </si>
  <si>
    <t>BE</t>
  </si>
  <si>
    <t>CH</t>
  </si>
  <si>
    <t>CY</t>
  </si>
  <si>
    <t xml:space="preserve">CZ </t>
  </si>
  <si>
    <t>DE</t>
  </si>
  <si>
    <t>DK</t>
  </si>
  <si>
    <t>EE</t>
  </si>
  <si>
    <t>ES</t>
  </si>
  <si>
    <t>FI</t>
  </si>
  <si>
    <t>FR</t>
  </si>
  <si>
    <t>GB</t>
  </si>
  <si>
    <t>GR</t>
  </si>
  <si>
    <t>HU</t>
  </si>
  <si>
    <t>IE</t>
  </si>
  <si>
    <t>IS</t>
  </si>
  <si>
    <t>IT</t>
  </si>
  <si>
    <t>LU</t>
  </si>
  <si>
    <t>LV</t>
  </si>
  <si>
    <t>MT</t>
  </si>
  <si>
    <t>NL</t>
  </si>
  <si>
    <t>NO</t>
  </si>
  <si>
    <t>PL</t>
  </si>
  <si>
    <t>PT</t>
  </si>
  <si>
    <t>SE</t>
  </si>
  <si>
    <t>SI</t>
  </si>
  <si>
    <t xml:space="preserve">SK </t>
  </si>
  <si>
    <t>TR</t>
  </si>
  <si>
    <t>HR</t>
  </si>
  <si>
    <t>LI</t>
  </si>
  <si>
    <t>BG</t>
  </si>
  <si>
    <t>RO</t>
  </si>
  <si>
    <t>C. LARGEST LIFE INSURANCE GROUPS: NAMES, PREMIUMS &amp; MARKET SHARE</t>
  </si>
  <si>
    <t xml:space="preserve">C.1.b. LIFE - SECOND GROUP: NAME </t>
  </si>
  <si>
    <t xml:space="preserve">C.1.c. LIFE - THIRD GROUP: NAME </t>
  </si>
  <si>
    <t xml:space="preserve">C.1.d. LIFE - FOURTH GROUP: NAME </t>
  </si>
  <si>
    <t xml:space="preserve">C.1.e. LIFE - FIFTH GROUP: NAME </t>
  </si>
  <si>
    <t xml:space="preserve">C.2.a. LIFE - FIRST GROUP: PREMIUMS </t>
  </si>
  <si>
    <t xml:space="preserve">C.2.b. LIFE - SECOND GROUP: PREMIUMS </t>
  </si>
  <si>
    <t xml:space="preserve">C.2.c. LIFE - THIRD GROUP: PREMIUMS </t>
  </si>
  <si>
    <t xml:space="preserve">C.3.a. LIFE - FIRST GROUP: MARKET SHARE </t>
  </si>
  <si>
    <t xml:space="preserve">C.3.b. LIFE - SECOND GROUP: MARKET SHARE </t>
  </si>
  <si>
    <t xml:space="preserve">C.3.c. LIFE - THIRD GROUP: MARKET SHARE </t>
  </si>
  <si>
    <t xml:space="preserve">C.3.d. LIFE - FOURTH GROUP: MARKET SHARE </t>
  </si>
  <si>
    <t xml:space="preserve">C.3.e. LIFE - FIFTH GROUP: MARKET SHARE </t>
  </si>
  <si>
    <t>C.3.f. LIFE: TOP 5 GROUPS' MARKET SHARE</t>
  </si>
  <si>
    <t>C.3.g. LIFE: TOP 10 GROUPS' MARKET SHARE</t>
  </si>
  <si>
    <t>C.3.h. LIFE: TOP 15 GROUPS' MARKET SHARE</t>
  </si>
  <si>
    <t>D. LARGEST NON-LIFE INSURANCE GROUPS: NAMES, PREMIUMS &amp; MARKET SHARE</t>
  </si>
  <si>
    <t xml:space="preserve">D.1.a. NON-LIFE - FIRST GROUP: NAME </t>
  </si>
  <si>
    <t xml:space="preserve">D.1.b. NON-LIFE - SECOND GROUP: NAME </t>
  </si>
  <si>
    <t xml:space="preserve">D.1.c. NON-LIFE - THIRD GROUP: NAME </t>
  </si>
  <si>
    <t xml:space="preserve">D.2.a. NON-LIFE - FIRST GROUP: PREMIUMS </t>
  </si>
  <si>
    <t xml:space="preserve">D.2.b. NON-LIFE - SECOND GROUP: PREMIUMS </t>
  </si>
  <si>
    <t xml:space="preserve">D.2.c. NON-LIFE - THIRD GROUP: PREMIUMS </t>
  </si>
  <si>
    <t xml:space="preserve">D.3.a. NON-LIFE - FIRST GROUP: MARKET SHARE </t>
  </si>
  <si>
    <t xml:space="preserve">D.3.b. NON-LIFE - SECOND GROUP: MARKET SHARE </t>
  </si>
  <si>
    <t xml:space="preserve">D.3.c. NON-LIFE - THIRD GROUP: MARKET SHARE </t>
  </si>
  <si>
    <t>D.3.f. NON-LIFE: TOP 5 GROUPS' MARKET SHARE</t>
  </si>
  <si>
    <t>D.3.g. NON-LIFE: TOP 10 GROUPS' MARKET SHARE</t>
  </si>
  <si>
    <t>D.3.h. NON-LIFE: TOP 15 GROUPS' MARKET SHARE</t>
  </si>
  <si>
    <t>UK</t>
  </si>
  <si>
    <t>national currency, million</t>
  </si>
  <si>
    <t>link to N.Q's</t>
  </si>
  <si>
    <t>Link to KFB dataset</t>
  </si>
  <si>
    <t>CZ</t>
  </si>
  <si>
    <t>SK</t>
  </si>
  <si>
    <t>Ins. Europe</t>
  </si>
  <si>
    <t>Sample</t>
  </si>
  <si>
    <t>DOMESTIC COMPANIES WITH THE HEAD OFFICE IN YOUR COUNTRY</t>
  </si>
  <si>
    <t>% Change</t>
  </si>
  <si>
    <t>% 2012/2013</t>
  </si>
  <si>
    <t>% 2005/2014</t>
  </si>
  <si>
    <t>BRANCHES OF NON-EU/EEA COMPANIES OPERATING ON YOUR MARKET</t>
  </si>
  <si>
    <t>Companies providing exclusively non-life insurance product operating on your Domestic market</t>
  </si>
  <si>
    <t>Companies providing both life and non-life insurance product operating on your Domestic market</t>
  </si>
  <si>
    <t>% 2013/2014</t>
  </si>
  <si>
    <t xml:space="preserve"> </t>
  </si>
  <si>
    <t xml:space="preserve">LIFE &amp; NON-LIFE - FIRST GROUP: NAME </t>
  </si>
  <si>
    <t xml:space="preserve">LIFE &amp; NON-LIFE - SECOND GROUP: NAME </t>
  </si>
  <si>
    <t xml:space="preserve"> LIFE &amp; NON-LIFE - THIRD GROUP: NAME </t>
  </si>
  <si>
    <t xml:space="preserve">LIFE &amp; NON-LIFE - FIRST GROUP: PREMIUMS </t>
  </si>
  <si>
    <t xml:space="preserve"> LIFE &amp; NON-LIFE - SECOND GROUP: PREMIUMS </t>
  </si>
  <si>
    <t xml:space="preserve">LIFE &amp; NON-LIFE - THIRD GROUP: PREMIUMS </t>
  </si>
  <si>
    <t xml:space="preserve">LIFE &amp; NON-LIFE - FIRST GROUP: MARKET SHARE </t>
  </si>
  <si>
    <t xml:space="preserve">LIFE &amp; NON-LIFE - SECOND GROUP: MARKET SHARE </t>
  </si>
  <si>
    <t xml:space="preserve">LIFE &amp; NON-LIFE - THIRD GROUP: MARKET SHARE </t>
  </si>
  <si>
    <t>LIFE &amp; NON-LIFE: TOP 5 GROUPS' MARKET SHARE</t>
  </si>
  <si>
    <t>LIFE &amp; NON-LIFE: TOP 10 GROUPS' MARKET SHARE</t>
  </si>
  <si>
    <t>LIFE &amp; NON-LIFE: TOP 15 GROUPS' MARKET SHARE</t>
  </si>
  <si>
    <t xml:space="preserve">LIFE - FIRST GROUP: NAME </t>
  </si>
  <si>
    <t>National Currency</t>
  </si>
  <si>
    <t>Current exchange rate</t>
  </si>
  <si>
    <t>Constant exchange rate</t>
  </si>
  <si>
    <t>Please choose an option</t>
  </si>
  <si>
    <t>Exchange rates</t>
  </si>
  <si>
    <t>Info on the entry to the euro area</t>
  </si>
  <si>
    <t xml:space="preserve">Historical data for euro area countries' pre-euro exchange rates: </t>
  </si>
  <si>
    <t>ert_h_eur_a</t>
  </si>
  <si>
    <t>Euro/ECU exchange rates - annual data [ert_bil_eur_a]</t>
  </si>
  <si>
    <t>Source</t>
  </si>
  <si>
    <t>Value at the end of the period</t>
  </si>
  <si>
    <t>National currency</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</si>
  <si>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</si>
  <si>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</si>
  <si>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</si>
  <si>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</si>
  <si>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</si>
  <si>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</si>
  <si>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</si>
  <si>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</si>
  <si>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</si>
  <si>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</si>
  <si>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</si>
  <si>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</si>
  <si>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</si>
  <si>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</si>
  <si>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</si>
  <si>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</si>
  <si>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</si>
  <si>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</si>
  <si>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</si>
  <si>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</si>
  <si>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</si>
  <si>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</si>
  <si>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</si>
  <si>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t>
  </si>
  <si>
    <t>US</t>
  </si>
  <si>
    <t>-</t>
  </si>
  <si>
    <t>% 2004/2013</t>
  </si>
  <si>
    <t>NUMBER OF LIFE AND NON-LIFE ACTIVE COMPANIES</t>
  </si>
  <si>
    <t>LARGEST LIFE INSURANCE GROUPS: NAMES, PREMIUMS &amp; MARKET SHARE</t>
  </si>
  <si>
    <t>Please choose</t>
  </si>
  <si>
    <t xml:space="preserve">  </t>
  </si>
  <si>
    <t>BRANCHES OF EU/EEA COMPANIES ESTABLISHED IN YOUR COUNTRY</t>
  </si>
  <si>
    <t xml:space="preserve"> COMPANIES OPERATING IN YOUR COUNTRY THROUGH FOS</t>
  </si>
  <si>
    <t>Market Share</t>
  </si>
  <si>
    <t>%2012/2013</t>
  </si>
  <si>
    <t>%2004/2013</t>
  </si>
  <si>
    <t xml:space="preserve"> NON-LIFE - FIRST GROUP: NAME </t>
  </si>
  <si>
    <t xml:space="preserve"> NON-LIFE - SECOND GROUP: NAME </t>
  </si>
  <si>
    <t xml:space="preserve"> NON-LIFE - THIRD GROUP: NAME </t>
  </si>
  <si>
    <t xml:space="preserve"> NON-LIFE - FIRST GROUP: PREMIUMS </t>
  </si>
  <si>
    <t>Trend</t>
  </si>
  <si>
    <t xml:space="preserve"> NON-LIFE - SECOND GROUP: PREMIUMS </t>
  </si>
  <si>
    <t xml:space="preserve"> NON-LIFE - THIRD GROUP: PREMIUMS </t>
  </si>
  <si>
    <t>NON-LIFE: TOP 5 GROUPS' MARKET SHARE</t>
  </si>
  <si>
    <t xml:space="preserve"> NON-LIFE - THIRD GROUP: MARKET SHARE </t>
  </si>
  <si>
    <t xml:space="preserve">NON-LIFE - SECOND GROUP: MARKET SHARE </t>
  </si>
  <si>
    <t xml:space="preserve">NON-LIFE - FIRST GROUP: MARKET SHARE </t>
  </si>
  <si>
    <t xml:space="preserve"> LIFE - SECOND GROUP: NAME </t>
  </si>
  <si>
    <t xml:space="preserve"> LIFE - THIRD GROUP: NAME </t>
  </si>
  <si>
    <t xml:space="preserve"> LIFE - FOURTH GROUP: NAME </t>
  </si>
  <si>
    <t xml:space="preserve"> LIFE - FIFTH GROUP: NAME </t>
  </si>
  <si>
    <t xml:space="preserve"> LIFE - FIRST GROUP: PREMIUMS </t>
  </si>
  <si>
    <t xml:space="preserve"> LIFE - SECOND GROUP: PREMIUMS </t>
  </si>
  <si>
    <t xml:space="preserve"> LIFE - THIRD GROUP: PREMIUMS </t>
  </si>
  <si>
    <t xml:space="preserve"> LIFE - FIRST GROUP: MARKET SHARE </t>
  </si>
  <si>
    <t xml:space="preserve"> LIFE - SECOND GROUP: MARKET SHARE </t>
  </si>
  <si>
    <t xml:space="preserve"> LIFE - THIRD GROUP: MARKET SHARE </t>
  </si>
  <si>
    <t xml:space="preserve"> LIFE - FOURTH GROUP: MARKET SHARE </t>
  </si>
  <si>
    <t xml:space="preserve">LIFE - FIFTH GROUP: MARKET SHARE </t>
  </si>
  <si>
    <t xml:space="preserve"> LIFE: TOP 5 GROUPS' MARKET SHARE</t>
  </si>
  <si>
    <t>LIFE: TOP 10 GROUPS' MARKET SHARE</t>
  </si>
  <si>
    <t xml:space="preserve"> LIFE: TOP 15 GROUPS' MARKET SHARE</t>
  </si>
  <si>
    <t>%2004/ 2013</t>
  </si>
  <si>
    <t xml:space="preserve"> NON-LIFE: TOP 10 GROUPS' MARKET SHARE</t>
  </si>
  <si>
    <t>NON-LIFE: TOP 15 GROUPS' MARKET SHARE</t>
  </si>
  <si>
    <t xml:space="preserve"> NUMBER OF DIRECT EMPLOYEES</t>
  </si>
  <si>
    <r>
      <t xml:space="preserve">NUMBER OF DIRECT EMPLOYEES, </t>
    </r>
    <r>
      <rPr>
        <b/>
        <i/>
        <sz val="14"/>
        <color rgb="FF002060"/>
        <rFont val="Calibri"/>
        <family val="2"/>
        <scheme val="minor"/>
      </rPr>
      <t>of which:</t>
    </r>
    <r>
      <rPr>
        <b/>
        <sz val="14"/>
        <color rgb="FF002060"/>
        <rFont val="Calibri"/>
        <family val="2"/>
        <scheme val="minor"/>
      </rPr>
      <t xml:space="preserve"> SALESFORCE</t>
    </r>
  </si>
  <si>
    <t/>
  </si>
  <si>
    <t>UNIQA</t>
  </si>
  <si>
    <t>Wiener Städtische</t>
  </si>
  <si>
    <t>VIG</t>
  </si>
  <si>
    <t>Wr. Städtische VIG</t>
  </si>
  <si>
    <t>Fortis</t>
  </si>
  <si>
    <t>AG Insurance (Fortis)</t>
  </si>
  <si>
    <t>AG Insurance</t>
  </si>
  <si>
    <t>Allianz Bulgaria Holding Group</t>
  </si>
  <si>
    <t>VIENNA INSURANCE GROUP</t>
  </si>
  <si>
    <t>Winterthur</t>
  </si>
  <si>
    <t>Swiss Life</t>
  </si>
  <si>
    <t>Axa Winterthur</t>
  </si>
  <si>
    <t>AXA Winterthur</t>
  </si>
  <si>
    <t>Laiki Cyprialife</t>
  </si>
  <si>
    <t>Eurolife</t>
  </si>
  <si>
    <t>Česká pojišťovna</t>
  </si>
  <si>
    <t>Allianz</t>
  </si>
  <si>
    <t>If Eesti Kindlustus</t>
  </si>
  <si>
    <t>IF Eesti Kindlustus</t>
  </si>
  <si>
    <t>If P&amp;C Insurance</t>
  </si>
  <si>
    <t>Mapfre</t>
  </si>
  <si>
    <t>Varma, Sampo-group</t>
  </si>
  <si>
    <t>Ilmarinen, OP-Pohjola-group</t>
  </si>
  <si>
    <t>CNP</t>
  </si>
  <si>
    <t>AXA</t>
  </si>
  <si>
    <t>Ethniki</t>
  </si>
  <si>
    <t>Croatia</t>
  </si>
  <si>
    <t>Vátryggingafélag Íslands</t>
  </si>
  <si>
    <t>Vátryggingafélag Íslands (VÍS)</t>
  </si>
  <si>
    <t>Generali</t>
  </si>
  <si>
    <t>Sogelife</t>
  </si>
  <si>
    <t>Foyer</t>
  </si>
  <si>
    <t>Balta</t>
  </si>
  <si>
    <t>BTA</t>
  </si>
  <si>
    <t>Achmea</t>
  </si>
  <si>
    <t>PZU</t>
  </si>
  <si>
    <t>PZU Życie</t>
  </si>
  <si>
    <t xml:space="preserve">PZU </t>
  </si>
  <si>
    <t>Caixa Seguros</t>
  </si>
  <si>
    <t>LF-group</t>
  </si>
  <si>
    <t>Folksam</t>
  </si>
  <si>
    <t>Zavarovalnica Triglav</t>
  </si>
  <si>
    <t>Allianz-Slovenská poisťovňa</t>
  </si>
  <si>
    <t>Allianz - Slovenská poisťovňa</t>
  </si>
  <si>
    <t>Anadolu</t>
  </si>
  <si>
    <t>Axa</t>
  </si>
  <si>
    <t>aviva</t>
  </si>
  <si>
    <t>AVIVA</t>
  </si>
  <si>
    <t>Aviva</t>
  </si>
  <si>
    <t>Lloyds Banking Group</t>
  </si>
  <si>
    <t>Ethias</t>
  </si>
  <si>
    <t>KBC</t>
  </si>
  <si>
    <t xml:space="preserve">DZI </t>
  </si>
  <si>
    <t>Bulstrad</t>
  </si>
  <si>
    <t>Vienna Insurance Group</t>
  </si>
  <si>
    <t>Bulstrad Vienna Insurance Group</t>
  </si>
  <si>
    <t>Axa Leben</t>
  </si>
  <si>
    <t>Kooperativa</t>
  </si>
  <si>
    <t>Ergo</t>
  </si>
  <si>
    <t>General</t>
  </si>
  <si>
    <t>Ergo Kindlustus</t>
  </si>
  <si>
    <t>Hansa Elukindlustus</t>
  </si>
  <si>
    <t>Swedbank Elukindlustus</t>
  </si>
  <si>
    <t>Swedbank Life Insurance SE</t>
  </si>
  <si>
    <t>Swedbank</t>
  </si>
  <si>
    <t>AXA-Winterthur</t>
  </si>
  <si>
    <t>Zurich</t>
  </si>
  <si>
    <t>Santander</t>
  </si>
  <si>
    <t>Caixa</t>
  </si>
  <si>
    <t>Ilmarinen, OP Bank group</t>
  </si>
  <si>
    <t>Crédit Agricole</t>
  </si>
  <si>
    <t>Phoenix-Metrolife Emporiki</t>
  </si>
  <si>
    <t>AIG Life</t>
  </si>
  <si>
    <t>Metlife Alico</t>
  </si>
  <si>
    <t>ING Life</t>
  </si>
  <si>
    <t>Euroherc</t>
  </si>
  <si>
    <t>Sjóvá-Almennar</t>
  </si>
  <si>
    <t>Sjóvá-Almennar (Sjóvá)</t>
  </si>
  <si>
    <t>Fondiaria-Sai</t>
  </si>
  <si>
    <t>Intesa Sanpaolo Vita</t>
  </si>
  <si>
    <t>Unipol</t>
  </si>
  <si>
    <t>La Luxembourgeoise</t>
  </si>
  <si>
    <t>Ergo Latvija</t>
  </si>
  <si>
    <t>Gjensidige</t>
  </si>
  <si>
    <t>ING</t>
  </si>
  <si>
    <t>Uvit</t>
  </si>
  <si>
    <t>Warta-KBC</t>
  </si>
  <si>
    <t>Warta</t>
  </si>
  <si>
    <t>MillenniumBcp Fortis</t>
  </si>
  <si>
    <t>Grupo Allianz / BPI</t>
  </si>
  <si>
    <t>Grupo Tranquilidade</t>
  </si>
  <si>
    <t>MillenniumBcp Ageas</t>
  </si>
  <si>
    <t>ALLIANZ</t>
  </si>
  <si>
    <t>ASTRA</t>
  </si>
  <si>
    <t>Astra</t>
  </si>
  <si>
    <t>astra</t>
  </si>
  <si>
    <t>Skandia</t>
  </si>
  <si>
    <t>Vzajemna zdravstvena zavarovalnica</t>
  </si>
  <si>
    <t>Adriatic Slovenica, Zavarovalna družba</t>
  </si>
  <si>
    <t>Zavarovalnica Maribor</t>
  </si>
  <si>
    <t xml:space="preserve">KOOPERATIVA </t>
  </si>
  <si>
    <t>KOOPERATIVA</t>
  </si>
  <si>
    <t>KOOPERATIVA (VIG)</t>
  </si>
  <si>
    <t>Axa Oyak</t>
  </si>
  <si>
    <t>axa</t>
  </si>
  <si>
    <t>standard life</t>
  </si>
  <si>
    <t>HBOs</t>
  </si>
  <si>
    <t>AIG</t>
  </si>
  <si>
    <t>Standard Life</t>
  </si>
  <si>
    <t>KBC Insurance</t>
  </si>
  <si>
    <t>Zürich Leben</t>
  </si>
  <si>
    <t>Zürich</t>
  </si>
  <si>
    <t>Universal Life</t>
  </si>
  <si>
    <t>ČSOB Pojišťovna</t>
  </si>
  <si>
    <t>Seesam Kindlustus</t>
  </si>
  <si>
    <t>Sampo Elukindlustus</t>
  </si>
  <si>
    <t>Mandatum Life</t>
  </si>
  <si>
    <t>ERGO</t>
  </si>
  <si>
    <t>Mutua madrileña</t>
  </si>
  <si>
    <t>Mutua Madrileña</t>
  </si>
  <si>
    <t>Tapiola</t>
  </si>
  <si>
    <t>LähiTapiola Group</t>
  </si>
  <si>
    <t>Crédit Agricole/Lyonnais</t>
  </si>
  <si>
    <t xml:space="preserve">Crédit Agricole </t>
  </si>
  <si>
    <t>Agrotiki</t>
  </si>
  <si>
    <t>Tryggingamiðstöðin</t>
  </si>
  <si>
    <t>Tryggingamiðstöðin (TM)</t>
  </si>
  <si>
    <t>Poste Vita</t>
  </si>
  <si>
    <t>Swiss Life Lux</t>
  </si>
  <si>
    <t>Parekss AK</t>
  </si>
  <si>
    <t>Commercial Union Życie</t>
  </si>
  <si>
    <t>Europa</t>
  </si>
  <si>
    <t>Ergo Hestia</t>
  </si>
  <si>
    <t>Groupo Tranquilidade</t>
  </si>
  <si>
    <t>Santander Totta</t>
  </si>
  <si>
    <t>PPF</t>
  </si>
  <si>
    <t>Allianz Tiriac</t>
  </si>
  <si>
    <t>Alecta</t>
  </si>
  <si>
    <t>Maribor</t>
  </si>
  <si>
    <t>AMSLICO</t>
  </si>
  <si>
    <t>Česká poisťovňa - Slovensko</t>
  </si>
  <si>
    <t>Generali Slovensko poisťovňa</t>
  </si>
  <si>
    <t>Generali Slovansko poisťovna</t>
  </si>
  <si>
    <t>Koc Allianz</t>
  </si>
  <si>
    <t>Koç Allianz</t>
  </si>
  <si>
    <t>Ak</t>
  </si>
  <si>
    <t>HBOS</t>
  </si>
  <si>
    <t>Legal &amp; General</t>
  </si>
  <si>
    <t>Prudential</t>
  </si>
  <si>
    <t>Wr. Städtische</t>
  </si>
  <si>
    <t>Wiener Städtische VIG</t>
  </si>
  <si>
    <t xml:space="preserve">AG Insurance </t>
  </si>
  <si>
    <t>DZI</t>
  </si>
  <si>
    <t>Rentenanstalt</t>
  </si>
  <si>
    <t>Winterthur Leben</t>
  </si>
  <si>
    <t>AXA Leben</t>
  </si>
  <si>
    <t>PFA Pension</t>
  </si>
  <si>
    <t>Danica</t>
  </si>
  <si>
    <t>Varma, Sampo Life, Kaleva</t>
  </si>
  <si>
    <t>Ilmarinen, Suomi, OP Life</t>
  </si>
  <si>
    <t>Interamerican Life</t>
  </si>
  <si>
    <t>EFG EUROLIFE</t>
  </si>
  <si>
    <t>Zagreb</t>
  </si>
  <si>
    <t>Grawe</t>
  </si>
  <si>
    <t>Irish Life</t>
  </si>
  <si>
    <t>Bank of Ireland Life</t>
  </si>
  <si>
    <t>SJAL Líf</t>
  </si>
  <si>
    <t>Baltikums dzīvība</t>
  </si>
  <si>
    <t>Ergo dzīvība</t>
  </si>
  <si>
    <t>SEB dzīvība</t>
  </si>
  <si>
    <t>Storebrand</t>
  </si>
  <si>
    <t>KLP</t>
  </si>
  <si>
    <t>Vital</t>
  </si>
  <si>
    <t>PZU Zycie</t>
  </si>
  <si>
    <t>Pzu Życie</t>
  </si>
  <si>
    <t>ING ASIGURARI DE VIATA</t>
  </si>
  <si>
    <t>Allianz SP</t>
  </si>
  <si>
    <t>Anadolu Hayat</t>
  </si>
  <si>
    <t>Anadolu Hayat ve Emeklilik</t>
  </si>
  <si>
    <t>Anadolu Hayat Emeklilik</t>
  </si>
  <si>
    <t>Ziraat Hayat ve Emeklilik</t>
  </si>
  <si>
    <t>Norwich Union</t>
  </si>
  <si>
    <t>HBOS Financial Services</t>
  </si>
  <si>
    <t>Aviva Plc</t>
  </si>
  <si>
    <t>MetLife Group</t>
  </si>
  <si>
    <t>Nationale - Nederlanden</t>
  </si>
  <si>
    <t>Komerční pojišťovna</t>
  </si>
  <si>
    <t>Pojišťovna ČS</t>
  </si>
  <si>
    <t>Danica Pension</t>
  </si>
  <si>
    <t>Seesam Elukindlustus</t>
  </si>
  <si>
    <t>Ühispanga Elukindlustus</t>
  </si>
  <si>
    <t>SEB Ühispanga Elukindlustus</t>
  </si>
  <si>
    <t>Sampo Life</t>
  </si>
  <si>
    <t>SEB Elu- ja Pensionikindlustus</t>
  </si>
  <si>
    <t>Caifor</t>
  </si>
  <si>
    <t>Ilmarinen, Suomi, Suomi Oy</t>
  </si>
  <si>
    <t>CREDIT AGRICOLE</t>
  </si>
  <si>
    <t>EFG Life</t>
  </si>
  <si>
    <t>Aegon</t>
  </si>
  <si>
    <t>OTP Garancia</t>
  </si>
  <si>
    <t>Generali-Providencia</t>
  </si>
  <si>
    <t>Allianz Hungaria</t>
  </si>
  <si>
    <t>New Ireland</t>
  </si>
  <si>
    <t>Friends First</t>
  </si>
  <si>
    <t>Ark Life</t>
  </si>
  <si>
    <t>BankofIreland Life</t>
  </si>
  <si>
    <t>Bank of Ireland life</t>
  </si>
  <si>
    <t>BOI Life</t>
  </si>
  <si>
    <t>Zurich Life</t>
  </si>
  <si>
    <t>Lift. Islands</t>
  </si>
  <si>
    <t>KB-Líf</t>
  </si>
  <si>
    <t>Okkar-Líf</t>
  </si>
  <si>
    <t>Mediolanum Vita</t>
  </si>
  <si>
    <t>Le Foyer</t>
  </si>
  <si>
    <t>SwissLife</t>
  </si>
  <si>
    <t>Cardif</t>
  </si>
  <si>
    <t>Balta dzīvība</t>
  </si>
  <si>
    <t>Sampo dzīvība</t>
  </si>
  <si>
    <t>ASR</t>
  </si>
  <si>
    <t>Eureko</t>
  </si>
  <si>
    <t>SNS Reaal</t>
  </si>
  <si>
    <t>DLG</t>
  </si>
  <si>
    <t>DNB Livsforsikring</t>
  </si>
  <si>
    <t>Europa Życie</t>
  </si>
  <si>
    <t xml:space="preserve">Europa </t>
  </si>
  <si>
    <t>ASIROM</t>
  </si>
  <si>
    <t>AIG LIFE</t>
  </si>
  <si>
    <t>SHB</t>
  </si>
  <si>
    <t>SEB</t>
  </si>
  <si>
    <t>KAD</t>
  </si>
  <si>
    <t>Modra zavarovalnica</t>
  </si>
  <si>
    <t>Amslico</t>
  </si>
  <si>
    <t>Yapı Kredi Emeklilik</t>
  </si>
  <si>
    <t>Aviva Hayat ve Emeklilik</t>
  </si>
  <si>
    <t>Başak Emeklilik</t>
  </si>
  <si>
    <t>Başak Groupama</t>
  </si>
  <si>
    <t>ERGO Austria</t>
  </si>
  <si>
    <t>Dexia</t>
  </si>
  <si>
    <t>Orel Life</t>
  </si>
  <si>
    <t>AIG life</t>
  </si>
  <si>
    <t>Basler</t>
  </si>
  <si>
    <t>Basler Leben</t>
  </si>
  <si>
    <t>Helvetia Leben</t>
  </si>
  <si>
    <t>Universal</t>
  </si>
  <si>
    <t>Tryg</t>
  </si>
  <si>
    <t>Nordea Liv og Pension</t>
  </si>
  <si>
    <t>PensionDanmark</t>
  </si>
  <si>
    <t>Pension Danmark</t>
  </si>
  <si>
    <t xml:space="preserve">PensionDanmark </t>
  </si>
  <si>
    <t>Nordea Liv A/S</t>
  </si>
  <si>
    <t>SEB Elukindlustus</t>
  </si>
  <si>
    <t>BNP Paribas</t>
  </si>
  <si>
    <t>Merkur</t>
  </si>
  <si>
    <t>AEGON</t>
  </si>
  <si>
    <t>Groupama Garancia</t>
  </si>
  <si>
    <t>Hibernian Life</t>
  </si>
  <si>
    <t>Hibernian Aviva</t>
  </si>
  <si>
    <t>Líft. Íslands</t>
  </si>
  <si>
    <t>A.I.P.</t>
  </si>
  <si>
    <t>Intesa Sanpaolo</t>
  </si>
  <si>
    <t>La Luxembourgeoise Vie</t>
  </si>
  <si>
    <t>Seesam Life</t>
  </si>
  <si>
    <t>Amplico Life</t>
  </si>
  <si>
    <t>Warta Życie</t>
  </si>
  <si>
    <t>Open Life</t>
  </si>
  <si>
    <t>BCR Life Ins</t>
  </si>
  <si>
    <t>Alico</t>
  </si>
  <si>
    <t>KD Življenje, zavarovalnica</t>
  </si>
  <si>
    <t>Yapi Klredi Emeklilik</t>
  </si>
  <si>
    <t>Garanti Emeklilik</t>
  </si>
  <si>
    <t>AvivaSa</t>
  </si>
  <si>
    <t>Lloyds TSB</t>
  </si>
  <si>
    <t>Allianz Elementar</t>
  </si>
  <si>
    <t>ERGO AUSTRIA</t>
  </si>
  <si>
    <t>DEXIA</t>
  </si>
  <si>
    <t>Belfius</t>
  </si>
  <si>
    <t>Orel life</t>
  </si>
  <si>
    <t>Bulstrad Life</t>
  </si>
  <si>
    <t>SyVZK</t>
  </si>
  <si>
    <t>Uniqa</t>
  </si>
  <si>
    <t>American Life</t>
  </si>
  <si>
    <t>Talanx</t>
  </si>
  <si>
    <t>R+V</t>
  </si>
  <si>
    <t>Kommunernes Pensionsforsikring</t>
  </si>
  <si>
    <t>Nordea Liv &amp; Pension</t>
  </si>
  <si>
    <t>Ergo Elukindlustus</t>
  </si>
  <si>
    <t>Compensa Life</t>
  </si>
  <si>
    <t>BBVA</t>
  </si>
  <si>
    <t>Ibercaja</t>
  </si>
  <si>
    <t>Nordea Life</t>
  </si>
  <si>
    <t>Fennia</t>
  </si>
  <si>
    <t>EFG Eurolife</t>
  </si>
  <si>
    <t>EFG Eurolife Life</t>
  </si>
  <si>
    <t>ERB Eurolife Life</t>
  </si>
  <si>
    <t>Eagle Star Life</t>
  </si>
  <si>
    <t>Líftrmidstödin</t>
  </si>
  <si>
    <t>Liftrmidstödin</t>
  </si>
  <si>
    <t>Mediolanum</t>
  </si>
  <si>
    <t xml:space="preserve">Dexia </t>
  </si>
  <si>
    <t>Swiss Life (Lux)</t>
  </si>
  <si>
    <t>Nordea Liv</t>
  </si>
  <si>
    <t>INGNN</t>
  </si>
  <si>
    <t xml:space="preserve">Aviva </t>
  </si>
  <si>
    <t>Axa Portugal</t>
  </si>
  <si>
    <t>Totta Seguros</t>
  </si>
  <si>
    <t>BPI</t>
  </si>
  <si>
    <t>OMNIASIG ASIGURARI DE VIATA</t>
  </si>
  <si>
    <t>Asiban</t>
  </si>
  <si>
    <t>Generali (PPF)</t>
  </si>
  <si>
    <t>Trygg-Hansa</t>
  </si>
  <si>
    <t>AMF</t>
  </si>
  <si>
    <t>Merkur zavarovalnica</t>
  </si>
  <si>
    <t>Generali Slovensko</t>
  </si>
  <si>
    <t>Komunálna</t>
  </si>
  <si>
    <t>Komunálna poisťovňa</t>
  </si>
  <si>
    <t>Koc Allianz Hayat ve Emeklilik</t>
  </si>
  <si>
    <t>Basak Emeklilik</t>
  </si>
  <si>
    <t>Halk Hayat Emeklilik</t>
  </si>
  <si>
    <t>GRAWE</t>
  </si>
  <si>
    <t>Bulstrad life</t>
  </si>
  <si>
    <t>GENERALI</t>
  </si>
  <si>
    <t>Patria</t>
  </si>
  <si>
    <t>Helvetia</t>
  </si>
  <si>
    <t>Allianz Suisse Leben</t>
  </si>
  <si>
    <t>Allianz Suisse</t>
  </si>
  <si>
    <t>Interlife</t>
  </si>
  <si>
    <t>Prime</t>
  </si>
  <si>
    <t>Codan</t>
  </si>
  <si>
    <t>Industriens Pension</t>
  </si>
  <si>
    <t>Sampension</t>
  </si>
  <si>
    <t>ERGO Elukindlustus</t>
  </si>
  <si>
    <t>ERGO Life Insurance SE</t>
  </si>
  <si>
    <t>Segurcaixa</t>
  </si>
  <si>
    <t>BNP/Paribas</t>
  </si>
  <si>
    <t>Credit Mutuel</t>
  </si>
  <si>
    <t>Agram Life</t>
  </si>
  <si>
    <t>Kvarner VIG</t>
  </si>
  <si>
    <t>AEGON Magyarország</t>
  </si>
  <si>
    <t>MPÉ Hungarian Post Life</t>
  </si>
  <si>
    <t>Eagel Star Life</t>
  </si>
  <si>
    <t>Vörður líftryggingar hf.</t>
  </si>
  <si>
    <t>UGF</t>
  </si>
  <si>
    <t>La Luxembouregeoise</t>
  </si>
  <si>
    <t>Cardif Lux Vie</t>
  </si>
  <si>
    <t>Vital Link</t>
  </si>
  <si>
    <t>SpareBank 1</t>
  </si>
  <si>
    <t>SpareBank1</t>
  </si>
  <si>
    <t>Oslo Pensjonsforsikring</t>
  </si>
  <si>
    <t>Allianz Życie</t>
  </si>
  <si>
    <t>Nationwide</t>
  </si>
  <si>
    <t>ALLIANZ Życie Polska</t>
  </si>
  <si>
    <t>Crédito Agricola</t>
  </si>
  <si>
    <t>ALLIANZ - TIRIAC</t>
  </si>
  <si>
    <t>NLB Vita življenjska zavarovalnica</t>
  </si>
  <si>
    <t>Kontinuita</t>
  </si>
  <si>
    <t>Poist.Slov.sporit.</t>
  </si>
  <si>
    <t>AIG Hayat</t>
  </si>
  <si>
    <t>Axa Versicherungen AG</t>
  </si>
  <si>
    <t>AXA Versicherungen AG</t>
  </si>
  <si>
    <t>Laiki Insurance</t>
  </si>
  <si>
    <t>If Eesti kindlustus</t>
  </si>
  <si>
    <t>If Insurance</t>
  </si>
  <si>
    <t>OP-Pohjola-group</t>
  </si>
  <si>
    <t>Groupama</t>
  </si>
  <si>
    <t>Hibernian</t>
  </si>
  <si>
    <t>Hbernian Aviva</t>
  </si>
  <si>
    <t>RSA</t>
  </si>
  <si>
    <t>Vatryggingafélag</t>
  </si>
  <si>
    <t>Sjova-Almennar</t>
  </si>
  <si>
    <t>If</t>
  </si>
  <si>
    <t>Grupo Caixa</t>
  </si>
  <si>
    <t>RBS</t>
  </si>
  <si>
    <t>General Insurance</t>
  </si>
  <si>
    <t>Topdanmark</t>
  </si>
  <si>
    <t>ERGO Kindlustus</t>
  </si>
  <si>
    <t>Pohjola-group</t>
  </si>
  <si>
    <t>OP-group</t>
  </si>
  <si>
    <t>LähiTapiola-group</t>
  </si>
  <si>
    <t>COVEA</t>
  </si>
  <si>
    <t>Interamerican General</t>
  </si>
  <si>
    <t>Interamerican Non-Life</t>
  </si>
  <si>
    <t>Quinn Direct</t>
  </si>
  <si>
    <t>Quinn Insurance</t>
  </si>
  <si>
    <t>FBD</t>
  </si>
  <si>
    <t>If Skade</t>
  </si>
  <si>
    <t>AFA</t>
  </si>
  <si>
    <t>Adriatic Slovenica, Zavarovalna hiša</t>
  </si>
  <si>
    <t>Kooperativa poisťovňa</t>
  </si>
  <si>
    <t>Armeec</t>
  </si>
  <si>
    <t>Mobiliar</t>
  </si>
  <si>
    <t>Pancyprian</t>
  </si>
  <si>
    <t>Seesam  Kindlustus</t>
  </si>
  <si>
    <t>Hansa Varakindlustus</t>
  </si>
  <si>
    <t>Swedbank Vara</t>
  </si>
  <si>
    <t>Swedbank Varakindlustus</t>
  </si>
  <si>
    <t>Swedbank P&amp;C Insurance AS</t>
  </si>
  <si>
    <t>Tapiola-group</t>
  </si>
  <si>
    <t>AGF/Allianz</t>
  </si>
  <si>
    <t>GROUPAMA</t>
  </si>
  <si>
    <t>Intersalonika</t>
  </si>
  <si>
    <t>Intersalonica</t>
  </si>
  <si>
    <t>Jadransko</t>
  </si>
  <si>
    <t>OTP  Garancia</t>
  </si>
  <si>
    <t>Tryggingamidstodin</t>
  </si>
  <si>
    <t>Tryggingamiðstöðin ™</t>
  </si>
  <si>
    <t>CZ Groep</t>
  </si>
  <si>
    <t>Vesta</t>
  </si>
  <si>
    <t>Terra</t>
  </si>
  <si>
    <t>Eika</t>
  </si>
  <si>
    <t>Ergo-Hestia</t>
  </si>
  <si>
    <t>VIG-Viena Insurance Group</t>
  </si>
  <si>
    <t>OMNIASIG</t>
  </si>
  <si>
    <t>Czech ins.co.</t>
  </si>
  <si>
    <t>Generali Slovenská poisťovňa</t>
  </si>
  <si>
    <t xml:space="preserve"> LARGEST NON-LIFE INSURANCE GROUPS: NAMES, PREMIUMS &amp; MARKET SHARE</t>
  </si>
  <si>
    <t>For FR, there was a change of calculation in 2005.</t>
  </si>
  <si>
    <t>For IT, there was a change of calculation in 2007.</t>
  </si>
  <si>
    <t>Table 1.</t>
  </si>
  <si>
    <t>For CZ,  data for 2004 and 2005 is not available.</t>
  </si>
  <si>
    <t>Branches of non-EU/EEA companies operating on your market.</t>
  </si>
  <si>
    <t>SUBSIDIARIES OF NON-EU/EEA COMPANIES</t>
  </si>
  <si>
    <t>Subsidiaries of non-EU/EEA companies.</t>
  </si>
  <si>
    <t>Subsidiaries of EU/EEA companies.</t>
  </si>
  <si>
    <t>Companies providing exclusively non-life insurance product operating on your Domestic market.</t>
  </si>
  <si>
    <t>Table 7.</t>
  </si>
  <si>
    <t>For DE, there are no composite companies due to obligatory legal separation of life, health and property &amp; casualty business.</t>
  </si>
  <si>
    <t>Table 6.</t>
  </si>
  <si>
    <t>Table 4.</t>
  </si>
  <si>
    <t xml:space="preserve"> Largest Life and Non-Life insurance groups on total market.</t>
  </si>
  <si>
    <t>Tables</t>
  </si>
  <si>
    <t>For DE, tables B, C and D: companies under Federal supervision (excluding Pensionskassen and funeral expenses funds, including non-EEA branches); excluding companies under Land supervision, pension funds, EEA branches and companies operating through FOS; gross earned premiums instead of gross written premiums</t>
  </si>
  <si>
    <t>Table 2.</t>
  </si>
  <si>
    <t>Table 3.</t>
  </si>
  <si>
    <t>For DE, figures exclude "Pensionskassen".</t>
  </si>
  <si>
    <t>Companies operating in your country through FOS.</t>
  </si>
  <si>
    <t>Companies providing both life and non-life insurance product operating on your Domestic market.</t>
  </si>
  <si>
    <t>Number of domestic companies with the head office in your country.</t>
  </si>
  <si>
    <t>Number of employees.</t>
  </si>
  <si>
    <t>General comments</t>
  </si>
  <si>
    <t>For FI, 2004 and 2005 figures are estimates.</t>
  </si>
  <si>
    <t>For SI, figures are for  SIA members only (including branches of companies from EU/EEA countries).</t>
  </si>
  <si>
    <t>Number of direct employees, of which: salesforce.</t>
  </si>
  <si>
    <t>(in unit numbers)</t>
  </si>
  <si>
    <t xml:space="preserve">NUMBER OF PEOPLE EMPLOYED IN INSURANCE INDUSTRY AT YEAR-END </t>
  </si>
  <si>
    <t>Table 1</t>
  </si>
  <si>
    <t>Table 2</t>
  </si>
  <si>
    <t>Table 3</t>
  </si>
  <si>
    <t>Table 4</t>
  </si>
  <si>
    <t>Table 5</t>
  </si>
  <si>
    <t>Table 6</t>
  </si>
  <si>
    <t>Table 7</t>
  </si>
  <si>
    <t>Table 8</t>
  </si>
  <si>
    <t>Table 9</t>
  </si>
  <si>
    <t>Table 10</t>
  </si>
  <si>
    <t>Table 11</t>
  </si>
  <si>
    <t>Table 12</t>
  </si>
  <si>
    <t>Table 13</t>
  </si>
  <si>
    <t>Table 14</t>
  </si>
  <si>
    <t>Table 15</t>
  </si>
  <si>
    <t>Table 16</t>
  </si>
  <si>
    <t>For CZ, figures before 2009 are not available (not published by the regulator).</t>
  </si>
  <si>
    <t>For CH,  2014 figure is net of «run off» companies.</t>
  </si>
  <si>
    <t>Bâloise</t>
  </si>
  <si>
    <t>Allianz-Suisse</t>
  </si>
  <si>
    <t>Generali CEE</t>
  </si>
  <si>
    <t>KP</t>
  </si>
  <si>
    <t>NN</t>
  </si>
  <si>
    <t>ČSOBP</t>
  </si>
  <si>
    <t>OP Group</t>
  </si>
  <si>
    <t>CREDIT MUTUEL</t>
  </si>
  <si>
    <t>Metlife</t>
  </si>
  <si>
    <t>Wiener VIG</t>
  </si>
  <si>
    <t xml:space="preserve">Groupama </t>
  </si>
  <si>
    <t>VÍS</t>
  </si>
  <si>
    <t>Sjóvá</t>
  </si>
  <si>
    <t xml:space="preserve">TM </t>
  </si>
  <si>
    <t>Halk Hayat ve Emeklilik</t>
  </si>
  <si>
    <t>Allianz Yaşam ve Emeklilik</t>
  </si>
  <si>
    <t>Zavarovalnica Triglav, d. d.</t>
  </si>
  <si>
    <t>Adriatic Slovenica, Zavarovalna družba d. d.</t>
  </si>
  <si>
    <t>Vzajemna zdravstvena zavarovalnica, d. v. z.</t>
  </si>
  <si>
    <t>Modra zavarovalnica, d. d.</t>
  </si>
  <si>
    <t>Zavarovalnica Maribor, d. d.</t>
  </si>
  <si>
    <t>NLB Vita življenjska zavarovalnica d. d.</t>
  </si>
  <si>
    <t>Grupo Fidelidade</t>
  </si>
  <si>
    <t>For DE, figures refer to companies under Federal supervision (including "Pensionskassen", funeral expenses funds and non-EEA branches), excluding companies under Land supervision and pension funds.</t>
  </si>
  <si>
    <t>For DE, figures refer to licensed EEA companies only.</t>
  </si>
  <si>
    <t>For DE, figures in tables 4, 5 and 6 refer to gross earned premiums and not gross written premiums.</t>
  </si>
  <si>
    <t>For NL, figures refer to licenced companies and exclude funeral in kind insurers which were 26 in 2014.</t>
  </si>
  <si>
    <t>Largest life &amp; non-life insurance groups on total market.</t>
  </si>
  <si>
    <t>Largest life insurance groups on total market.</t>
  </si>
  <si>
    <t>For DE, figures in tables 6, 7 and 8 refer to gross earned premiums and not gross written premiums.</t>
  </si>
  <si>
    <t xml:space="preserve"> Largest Non-Life insurance groups on total market.</t>
  </si>
  <si>
    <t>For DE, figures refer to field staff employed in insurance companies (and not in the insurance industry) as per end of year.</t>
  </si>
  <si>
    <t>LARGEST LIFE &amp; NON-LIFE INSURANCE GROUPS ON TOTAL MARKET</t>
  </si>
  <si>
    <t>TOTAL NUMBER OF COMPANIES ON YOUR DOMESTIC MARKET</t>
  </si>
  <si>
    <t>TOTAL NUMBER OF COMPANIES OPERATING ON YOUR TOTAL MARKET</t>
  </si>
  <si>
    <t>Companies providing exclusively life insurance products operating on your Domestic market.</t>
  </si>
  <si>
    <t>Companies providing exclusively life insurance products operating on your Domestic market</t>
  </si>
  <si>
    <t>For DE, these figures are are also included in Table 1 figures.</t>
  </si>
  <si>
    <t>For FI,  2009 to 2013 figures are estimates. This applies to figures and items in tables 1 to 12.</t>
  </si>
  <si>
    <t>For FI,  2009 to 2013 figures are estimates. This applies to figures and items in tables 1 to 16.</t>
  </si>
  <si>
    <t>For FR, figures are for number of licensed companies and not number of active companies.</t>
  </si>
  <si>
    <t>For MT, figures are from the National Statistics Office and are defined as Insurance, reinsurance and pension funding, except compulsory social security.</t>
  </si>
  <si>
    <t>For CZ, VIG refers to the sum of Kooperativa, Česká podnikatelská pojišťovna (ČPP) and Pojišťovna České spořitelny (PČS). Generali CEE refers to the sum of Česká pojišťovna (ČP), Generali  and ČP Zdraví.</t>
  </si>
  <si>
    <t xml:space="preserve">For DE, figures and items in all tables under this category refer to companies under Federal supervision (excluding "Pensionskassen" and funeral expenses funds, but including non-EEA branches). They also exclude companies under Land supervision, pension funds, EEA branches and companies operating through FOS. </t>
  </si>
  <si>
    <t xml:space="preserve">For LV, figures from 2011 refer to the total market. </t>
  </si>
  <si>
    <t xml:space="preserve">Figures in grey are estimates based on Insurance Europe's calculations.
</t>
  </si>
  <si>
    <t>Structural data explanation notes and comments</t>
  </si>
  <si>
    <t>Companies</t>
  </si>
  <si>
    <t>Insurance Europe totals include all the figures reported in that year. Sample totals include only countries reporting figures for the entire series (2004-2014).</t>
  </si>
  <si>
    <t>SUBSIDIARIES OF EU/EEA COMPANIES</t>
  </si>
  <si>
    <t xml:space="preserve">Winterthur </t>
  </si>
  <si>
    <t>Mobliliar</t>
  </si>
  <si>
    <t>Sampension KP A/S</t>
  </si>
  <si>
    <t>Tryg Forsikring A/S</t>
  </si>
  <si>
    <t>Codan Forsikring A/S</t>
  </si>
  <si>
    <t>Topdanmark Forsikring A/S</t>
  </si>
  <si>
    <t>Varma</t>
  </si>
  <si>
    <t>Ilmarinen</t>
  </si>
  <si>
    <t>Elo</t>
  </si>
  <si>
    <t>Tapiola Pension</t>
  </si>
  <si>
    <t>Fennia Pension</t>
  </si>
  <si>
    <t>Sampo Group</t>
  </si>
  <si>
    <t>Osiguranje Zagreb</t>
  </si>
  <si>
    <t>Agram</t>
  </si>
  <si>
    <t>MPÉ Hungarian Post Life/ AEGON</t>
  </si>
  <si>
    <t>TM</t>
  </si>
  <si>
    <t>2,153</t>
  </si>
  <si>
    <t>1,596</t>
  </si>
  <si>
    <t>1,487</t>
  </si>
  <si>
    <t>Gjensidige Baltic</t>
  </si>
  <si>
    <t>Ergo Latvija dzīvība</t>
  </si>
  <si>
    <t>Seesam Life Latvia</t>
  </si>
  <si>
    <t>Swedbank Life</t>
  </si>
  <si>
    <t>VGZ</t>
  </si>
  <si>
    <t>NN Group</t>
  </si>
  <si>
    <t>DL Group</t>
  </si>
  <si>
    <t>Vivat</t>
  </si>
  <si>
    <t xml:space="preserve">Storebrand </t>
  </si>
  <si>
    <t>GNB Seguros</t>
  </si>
  <si>
    <t>Santander Totta Seguros</t>
  </si>
  <si>
    <t>Grupo Allianz Portugal</t>
  </si>
  <si>
    <r>
      <t xml:space="preserve">Unless otherwise stated, figures refer to </t>
    </r>
    <r>
      <rPr>
        <b/>
        <sz val="12"/>
        <color rgb="FF002060"/>
        <rFont val="Calibri"/>
        <family val="2"/>
        <scheme val="minor"/>
      </rPr>
      <t>Domestic market</t>
    </r>
    <r>
      <rPr>
        <sz val="12"/>
        <color theme="1" tint="0.249977111117893"/>
        <rFont val="Calibri"/>
        <family val="2"/>
        <scheme val="minor"/>
      </rPr>
      <t>, ie domestic companies (including subsidiaries) and branches of non EU/EEA countries companies.</t>
    </r>
  </si>
  <si>
    <t>Employment</t>
  </si>
  <si>
    <r>
      <t>For DE,  figures  refer to employees subject to social security contributions in primary insurance and reinsurance companies and insurance intermediation firms as at 30 June of the respective year. Furthermore,</t>
    </r>
    <r>
      <rPr>
        <sz val="12"/>
        <color rgb="FFFF0000"/>
        <rFont val="Calibri"/>
        <family val="2"/>
        <scheme val="minor"/>
      </rPr>
      <t xml:space="preserve"> due to a statistical special effect</t>
    </r>
    <r>
      <rPr>
        <sz val="12"/>
        <color theme="1" tint="0.249977111117893"/>
        <rFont val="Calibri"/>
        <family val="2"/>
        <scheme val="minor"/>
      </rPr>
      <t xml:space="preserve">, the 2014 figure cannot be compared with the 2013 figure. </t>
    </r>
  </si>
  <si>
    <t>Table 8.</t>
  </si>
  <si>
    <t>Table 10.</t>
  </si>
  <si>
    <t>For DE, figures include Health, P&amp;C and reinsurance companies under Federal supervision (including non-EEA branches), excluding companies under Land supervision.</t>
  </si>
  <si>
    <t>For BE, a small number of persons (70 in 2014) are employed in insurance companies that do not fall under the scope of the joint committee of reinsurance companies. These employees are not considered in the given statistics.</t>
  </si>
  <si>
    <t>For BE, a small number of persons (70 in 2013) are employed in insurance companies that don't fall under the scope of the joint committee of reinsurance companies. These employees are not considered in the given statistics.</t>
  </si>
  <si>
    <t>For DE, these figures cannot be calculated by using the total number of companies on the German market  and the number of non-EU/EEA companies operating on the German market. These numbers come from different sources.   </t>
  </si>
  <si>
    <t>Table 5.</t>
  </si>
  <si>
    <t>For DE, figures include "Pensionskassen", funeral expenses funds but exclude companies under Land supervision and pension funds.</t>
  </si>
  <si>
    <t>Table 11.</t>
  </si>
  <si>
    <t>Total number of companies on your Domestic market.</t>
  </si>
  <si>
    <t>Total number of companies on your Total market.</t>
  </si>
  <si>
    <t xml:space="preserve">For DE, including "Pensionskassen", funeral expenses funds, excluding companies under Land supervision and pension funds. </t>
  </si>
  <si>
    <t>The number of companies operating on Total market includes multiple counts of companies operating through FOS.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</si>
</sst>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0.0"/>
  </numFmts>
  <fonts count="42" x14ac:knownFonts="1">
    <font>
      <sz val="10"/>
      <name val="Arial"/>
    </font>
    <font>
      <sz val="11"/>
      <color theme="1"/>
      <name val="Calibri"/>
      <family val="2"/>
      <scheme val="minor"/>
    </font>
    <font>
      <sz val="10"/>
      <name val="Arial"/>
      <family val="2"/>
    </font>
    <font>
      <sz val="10"/>
      <name val="Calibri"/>
      <family val="2"/>
      <scheme val="minor"/>
    </font>
    <font>
      <sz val="8"/>
      <name val="Calibri"/>
      <family val="2"/>
      <scheme val="minor"/>
    </font>
    <font>
      <b/>
      <sz val="11"/>
      <name val="Calibri"/>
      <family val="2"/>
      <scheme val="minor"/>
    </font>
    <font>
      <sz val="11"/>
      <name val="Calibri"/>
      <family val="2"/>
      <scheme val="minor"/>
    </font>
    <font>
      <b/>
      <sz val="11"/>
      <color theme="1" tint="0.34998626667073579"/>
      <name val="Calibri"/>
      <family val="2"/>
      <scheme val="minor"/>
    </font>
    <font>
      <b/>
      <sz val="14"/>
      <name val="Calibri"/>
      <family val="2"/>
      <scheme val="minor"/>
    </font>
    <font>
      <sz val="11"/>
      <color rgb="FFFF0000"/>
      <name val="Calibri"/>
      <family val="2"/>
      <scheme val="minor"/>
    </font>
    <font>
      <sz val="10"/>
      <color theme="1" tint="0.34998626667073579"/>
      <name val="Calibri"/>
      <family val="2"/>
      <scheme val="minor"/>
    </font>
    <font>
      <sz val="10"/>
      <name val="Arial"/>
      <family val="2"/>
    </font>
    <font>
      <b/>
      <sz val="11"/>
      <color theme="1"/>
      <name val="Calibri"/>
      <family val="2"/>
      <scheme val="minor"/>
    </font>
    <font>
      <sz val="9"/>
      <color indexed="81"/>
      <name val="Tahoma"/>
      <family val="2"/>
    </font>
    <font>
      <b/>
      <sz val="9"/>
      <color indexed="81"/>
      <name val="Tahoma"/>
      <family val="2"/>
    </font>
    <font>
      <b/>
      <sz val="11"/>
      <color rgb="FF002060"/>
      <name val="Calibri"/>
      <family val="2"/>
      <scheme val="minor"/>
    </font>
    <font>
      <sz val="11"/>
      <color rgb="FF002060"/>
      <name val="Calibri"/>
      <family val="2"/>
      <scheme val="minor"/>
    </font>
    <font>
      <sz val="10"/>
      <color rgb="FF002060"/>
      <name val="Calibri"/>
      <family val="2"/>
      <scheme val="minor"/>
    </font>
    <font>
      <b/>
      <sz val="14"/>
      <color rgb="FF002060"/>
      <name val="Calibri"/>
      <family val="2"/>
      <scheme val="minor"/>
    </font>
    <font>
      <b/>
      <i/>
      <sz val="11"/>
      <name val="Calibri"/>
      <family val="2"/>
      <scheme val="minor"/>
    </font>
    <font>
      <i/>
      <sz val="11"/>
      <name val="Calibri"/>
      <family val="2"/>
      <scheme val="minor"/>
    </font>
    <font>
      <b/>
      <sz val="14"/>
      <color theme="0"/>
      <name val="Calibri"/>
      <family val="2"/>
      <scheme val="minor"/>
    </font>
    <font>
      <b/>
      <sz val="11"/>
      <color theme="6" tint="-0.249977111117893"/>
      <name val="Calibri"/>
      <family val="2"/>
      <scheme val="minor"/>
    </font>
    <font>
      <u/>
      <sz val="10"/>
      <color indexed="12"/>
      <name val="Bookman Old Style"/>
      <family val="1"/>
    </font>
    <font>
      <u/>
      <sz val="10"/>
      <color indexed="12"/>
      <name val="Calibri"/>
      <family val="2"/>
      <scheme val="minor"/>
    </font>
    <font>
      <sz val="10"/>
      <color theme="1" tint="0.499984740745262"/>
      <name val="Calibri"/>
      <family val="2"/>
      <scheme val="minor"/>
    </font>
    <font>
      <b/>
      <sz val="10"/>
      <name val="Arial"/>
      <family val="2"/>
    </font>
    <font>
      <b/>
      <i/>
      <sz val="14"/>
      <color rgb="FF002060"/>
      <name val="Calibri"/>
      <family val="2"/>
      <scheme val="minor"/>
    </font>
    <font>
      <sz val="11"/>
      <color theme="0"/>
      <name val="Calibri"/>
      <family val="2"/>
      <scheme val="minor"/>
    </font>
    <font>
      <b/>
      <sz val="12"/>
      <color rgb="FF002060"/>
      <name val="Calibri"/>
      <family val="2"/>
      <scheme val="minor"/>
    </font>
    <font>
      <sz val="12"/>
      <color theme="1"/>
      <name val="Calibri"/>
      <family val="2"/>
      <scheme val="minor"/>
    </font>
    <font>
      <b/>
      <u/>
      <sz val="12"/>
      <color rgb="FF002060"/>
      <name val="Calibri"/>
      <family val="2"/>
      <scheme val="minor"/>
    </font>
    <font>
      <b/>
      <sz val="12"/>
      <color theme="1"/>
      <name val="Calibri"/>
      <family val="2"/>
      <scheme val="minor"/>
    </font>
    <font>
      <sz val="12"/>
      <color theme="1" tint="0.249977111117893"/>
      <name val="Calibri"/>
      <family val="2"/>
      <scheme val="minor"/>
    </font>
    <font>
      <b/>
      <sz val="10"/>
      <name val="Calibri"/>
      <family val="2"/>
      <scheme val="minor"/>
    </font>
    <font>
      <b/>
      <sz val="9"/>
      <name val="Calibri"/>
      <family val="2"/>
      <scheme val="minor"/>
    </font>
    <font>
      <sz val="10"/>
      <color theme="0" tint="-0.499984740745262"/>
      <name val="Calibri"/>
      <family val="2"/>
      <scheme val="minor"/>
    </font>
    <font>
      <sz val="11"/>
      <color theme="0" tint="-0.499984740745262"/>
      <name val="Calibri"/>
      <family val="2"/>
      <scheme val="minor"/>
    </font>
    <font>
      <sz val="10"/>
      <color theme="1"/>
      <name val="Arial"/>
      <family val="2"/>
      <charset val="186"/>
    </font>
    <font>
      <b/>
      <sz val="8.5"/>
      <name val="Arial"/>
      <family val="2"/>
    </font>
    <font>
      <sz val="11"/>
      <color rgb="FFC00000"/>
      <name val="Calibri"/>
      <family val="2"/>
      <scheme val="minor"/>
    </font>
    <font>
      <sz val="12"/>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s>
  <borders count="4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right/>
      <top style="thin">
        <color theme="4"/>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style="double">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double">
        <color theme="4"/>
      </bottom>
      <diagonal/>
    </border>
    <border>
      <left style="thin">
        <color theme="4" tint="0.59996337778862885"/>
      </left>
      <right style="thin">
        <color theme="4" tint="0.59996337778862885"/>
      </right>
      <top style="thin">
        <color theme="4"/>
      </top>
      <bottom/>
      <diagonal/>
    </border>
    <border>
      <left style="thin">
        <color theme="4" tint="0.59996337778862885"/>
      </left>
      <right style="thin">
        <color theme="4" tint="0.59996337778862885"/>
      </right>
      <top/>
      <bottom/>
      <diagonal/>
    </border>
    <border>
      <left style="thin">
        <color theme="4" tint="0.59996337778862885"/>
      </left>
      <right style="thin">
        <color theme="4" tint="0.59996337778862885"/>
      </right>
      <top/>
      <bottom style="thin">
        <color theme="4"/>
      </bottom>
      <diagonal/>
    </border>
    <border>
      <left style="thin">
        <color theme="4" tint="0.59996337778862885"/>
      </left>
      <right style="thin">
        <color theme="4"/>
      </right>
      <top style="thin">
        <color theme="4"/>
      </top>
      <bottom/>
      <diagonal/>
    </border>
    <border>
      <left style="thin">
        <color theme="4" tint="0.59996337778862885"/>
      </left>
      <right style="thin">
        <color theme="4"/>
      </right>
      <top/>
      <bottom/>
      <diagonal/>
    </border>
    <border>
      <left style="thin">
        <color theme="4" tint="0.59996337778862885"/>
      </left>
      <right style="thin">
        <color theme="4"/>
      </right>
      <top/>
      <bottom style="thin">
        <color theme="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indexed="64"/>
      </right>
      <top style="thin">
        <color indexed="64"/>
      </top>
      <bottom style="thin">
        <color indexed="64"/>
      </bottom>
      <diagonal/>
    </border>
    <border>
      <left style="thin">
        <color theme="4"/>
      </left>
      <right/>
      <top style="double">
        <color theme="4"/>
      </top>
      <bottom style="thin">
        <color theme="4"/>
      </bottom>
      <diagonal/>
    </border>
    <border>
      <left/>
      <right/>
      <top style="double">
        <color theme="4"/>
      </top>
      <bottom style="thin">
        <color theme="4"/>
      </bottom>
      <diagonal/>
    </border>
    <border>
      <left/>
      <right style="thin">
        <color theme="4"/>
      </right>
      <top style="double">
        <color theme="4"/>
      </top>
      <bottom style="thin">
        <color theme="4"/>
      </bottom>
      <diagonal/>
    </border>
    <border>
      <left/>
      <right style="thin">
        <color theme="4"/>
      </right>
      <top style="thin">
        <color theme="4"/>
      </top>
      <bottom style="double">
        <color theme="4"/>
      </bottom>
      <diagonal/>
    </border>
    <border>
      <left/>
      <right/>
      <top style="thin">
        <color rgb="FF0070C0"/>
      </top>
      <bottom/>
      <diagonal/>
    </border>
    <border>
      <left/>
      <right style="thin">
        <color theme="4" tint="0.59996337778862885"/>
      </right>
      <top style="thin">
        <color theme="4"/>
      </top>
      <bottom/>
      <diagonal/>
    </border>
    <border>
      <left/>
      <right style="thin">
        <color theme="4" tint="0.59996337778862885"/>
      </right>
      <top/>
      <bottom/>
      <diagonal/>
    </border>
    <border>
      <left style="thin">
        <color theme="4"/>
      </left>
      <right style="thin">
        <color theme="4" tint="0.59996337778862885"/>
      </right>
      <top style="thin">
        <color theme="4"/>
      </top>
      <bottom/>
      <diagonal/>
    </border>
    <border>
      <left style="thin">
        <color theme="4"/>
      </left>
      <right style="thin">
        <color theme="4" tint="0.59996337778862885"/>
      </right>
      <top/>
      <bottom/>
      <diagonal/>
    </border>
    <border>
      <left style="thin">
        <color theme="4"/>
      </left>
      <right style="thin">
        <color theme="4" tint="0.59996337778862885"/>
      </right>
      <top/>
      <bottom style="thin">
        <color theme="4"/>
      </bottom>
      <diagonal/>
    </border>
    <border>
      <left style="thin">
        <color theme="4"/>
      </left>
      <right style="thin">
        <color theme="4"/>
      </right>
      <top style="double">
        <color theme="4"/>
      </top>
      <bottom style="double">
        <color theme="4"/>
      </bottom>
      <diagonal/>
    </border>
  </borders>
  <cellStyleXfs count="6">
    <xf numFmtId="0" fontId="0" fillId="0" borderId="0"/>
    <xf numFmtId="9" fontId="2" fillId="0" borderId="0" applyFont="0" applyFill="0" applyBorder="0" applyAlignment="0" applyProtection="0"/>
    <xf numFmtId="43" fontId="11" fillId="0" borderId="0" applyFont="0" applyFill="0" applyBorder="0" applyAlignment="0" applyProtection="0"/>
    <xf numFmtId="0" fontId="12" fillId="0" borderId="4" applyNumberFormat="0" applyFill="0" applyAlignment="0" applyProtection="0"/>
    <xf numFmtId="0" fontId="23" fillId="0" borderId="0" applyNumberFormat="0" applyFill="0" applyBorder="0" applyAlignment="0" applyProtection="0">
      <alignment vertical="top"/>
      <protection locked="0"/>
    </xf>
    <xf numFmtId="0" fontId="38" fillId="0" borderId="0"/>
  </cellStyleXfs>
  <cellXfs count="214">
    <xf numFmtId="0" fontId="0" fillId="0" borderId="0" xfId="0"/>
    <xf numFmtId="0" fontId="3" fillId="0" borderId="0" xfId="0" applyFont="1"/>
    <xf numFmtId="0" fontId="4" fillId="0" borderId="0" xfId="0" applyFont="1" applyBorder="1"/>
    <xf numFmtId="0" fontId="6" fillId="0" borderId="0" xfId="0" applyFont="1"/>
    <xf numFmtId="0" fontId="7" fillId="0" borderId="0" xfId="0" applyFont="1" applyBorder="1" applyAlignment="1"/>
    <xf numFmtId="0" fontId="6" fillId="0" borderId="0" xfId="0" applyFont="1" applyBorder="1"/>
    <xf numFmtId="0" fontId="6" fillId="0" borderId="0" xfId="0" applyFont="1" applyAlignment="1">
      <alignment vertical="center"/>
    </xf>
    <xf numFmtId="0" fontId="3" fillId="0" borderId="0" xfId="0" applyFont="1" applyFill="1" applyBorder="1"/>
    <xf numFmtId="0" fontId="10" fillId="0" borderId="0" xfId="0" applyFont="1"/>
    <xf numFmtId="0" fontId="6" fillId="0" borderId="0" xfId="0" applyFont="1" applyBorder="1" applyAlignment="1"/>
    <xf numFmtId="0" fontId="6" fillId="0" borderId="0" xfId="0" applyFont="1" applyAlignment="1"/>
    <xf numFmtId="0" fontId="6" fillId="0" borderId="0" xfId="0" applyFont="1" applyFill="1"/>
    <xf numFmtId="0" fontId="6" fillId="0" borderId="0" xfId="0" applyFont="1" applyFill="1" applyBorder="1"/>
    <xf numFmtId="1" fontId="6" fillId="0" borderId="0" xfId="0" applyNumberFormat="1" applyFont="1" applyFill="1" applyBorder="1"/>
    <xf numFmtId="0" fontId="15" fillId="2" borderId="7" xfId="3" applyFont="1" applyFill="1" applyBorder="1" applyAlignment="1">
      <alignment horizontal="center" vertical="center"/>
    </xf>
    <xf numFmtId="0" fontId="16" fillId="0" borderId="0" xfId="0" applyFont="1"/>
    <xf numFmtId="0" fontId="5" fillId="3" borderId="6" xfId="3" applyFont="1" applyFill="1" applyBorder="1" applyAlignment="1">
      <alignment horizontal="center"/>
    </xf>
    <xf numFmtId="0" fontId="5" fillId="3" borderId="17" xfId="3" applyFont="1" applyFill="1" applyBorder="1" applyAlignment="1">
      <alignment horizontal="center"/>
    </xf>
    <xf numFmtId="0" fontId="5" fillId="2" borderId="8"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164" fontId="6" fillId="0" borderId="6" xfId="1" applyNumberFormat="1" applyFont="1" applyBorder="1" applyAlignment="1">
      <alignment horizontal="center"/>
    </xf>
    <xf numFmtId="164" fontId="5" fillId="0" borderId="0" xfId="3" applyNumberFormat="1" applyFont="1" applyBorder="1" applyAlignment="1">
      <alignment horizontal="center"/>
    </xf>
    <xf numFmtId="164" fontId="17" fillId="0" borderId="0" xfId="1" applyNumberFormat="1" applyFont="1" applyBorder="1" applyAlignment="1">
      <alignment horizontal="center"/>
    </xf>
    <xf numFmtId="0" fontId="5" fillId="3" borderId="14" xfId="3" applyFont="1" applyFill="1" applyBorder="1" applyAlignment="1">
      <alignment horizontal="center"/>
    </xf>
    <xf numFmtId="164" fontId="19" fillId="0" borderId="10" xfId="3" applyNumberFormat="1" applyFont="1" applyBorder="1" applyAlignment="1">
      <alignment horizontal="center"/>
    </xf>
    <xf numFmtId="164" fontId="19" fillId="0" borderId="15" xfId="3" applyNumberFormat="1" applyFont="1" applyBorder="1" applyAlignment="1">
      <alignment horizontal="center"/>
    </xf>
    <xf numFmtId="1" fontId="5" fillId="3" borderId="16" xfId="3" applyNumberFormat="1" applyFont="1" applyFill="1" applyBorder="1" applyAlignment="1">
      <alignment horizontal="center"/>
    </xf>
    <xf numFmtId="0" fontId="5" fillId="3" borderId="18" xfId="3" applyFont="1" applyFill="1" applyBorder="1" applyAlignment="1">
      <alignment horizontal="center"/>
    </xf>
    <xf numFmtId="0" fontId="5" fillId="3" borderId="3" xfId="3" applyFont="1" applyFill="1" applyBorder="1" applyAlignment="1">
      <alignment horizontal="center"/>
    </xf>
    <xf numFmtId="164" fontId="6" fillId="0" borderId="0" xfId="1" applyNumberFormat="1" applyFont="1" applyBorder="1" applyAlignment="1">
      <alignment horizontal="center"/>
    </xf>
    <xf numFmtId="0" fontId="6" fillId="0" borderId="20" xfId="3" applyFont="1" applyFill="1" applyBorder="1" applyAlignment="1">
      <alignment horizontal="center" vertical="top" wrapText="1"/>
    </xf>
    <xf numFmtId="0" fontId="6" fillId="0" borderId="19" xfId="3" applyFont="1" applyFill="1" applyBorder="1" applyAlignment="1">
      <alignment horizontal="center" vertical="top"/>
    </xf>
    <xf numFmtId="0" fontId="6" fillId="0" borderId="19" xfId="3" applyFont="1" applyFill="1" applyBorder="1" applyAlignment="1">
      <alignment horizontal="center" vertical="top" wrapText="1"/>
    </xf>
    <xf numFmtId="0" fontId="6" fillId="0" borderId="20" xfId="3" applyFont="1" applyFill="1" applyBorder="1" applyAlignment="1">
      <alignment horizontal="center" vertical="top"/>
    </xf>
    <xf numFmtId="0" fontId="6" fillId="0" borderId="21" xfId="3" applyFont="1" applyFill="1" applyBorder="1" applyAlignment="1">
      <alignment horizontal="center" vertical="top"/>
    </xf>
    <xf numFmtId="0" fontId="6" fillId="0" borderId="21" xfId="3" applyFont="1" applyFill="1" applyBorder="1" applyAlignment="1">
      <alignment horizontal="center" vertical="top" wrapText="1"/>
    </xf>
    <xf numFmtId="0" fontId="6" fillId="0" borderId="22" xfId="3" applyFont="1" applyFill="1" applyBorder="1" applyAlignment="1">
      <alignment horizontal="center" vertical="top" wrapText="1"/>
    </xf>
    <xf numFmtId="0" fontId="6" fillId="0" borderId="23" xfId="3" applyFont="1" applyFill="1" applyBorder="1" applyAlignment="1">
      <alignment horizontal="center" vertical="top" wrapText="1"/>
    </xf>
    <xf numFmtId="0" fontId="6" fillId="0" borderId="24" xfId="3" applyFont="1" applyFill="1" applyBorder="1" applyAlignment="1">
      <alignment horizontal="center" vertical="top" wrapText="1"/>
    </xf>
    <xf numFmtId="0" fontId="8" fillId="0" borderId="0" xfId="0" applyFont="1" applyAlignment="1">
      <alignment vertical="center"/>
    </xf>
    <xf numFmtId="0" fontId="7" fillId="0" borderId="0" xfId="0" applyFont="1" applyBorder="1" applyAlignment="1">
      <alignment vertical="center"/>
    </xf>
    <xf numFmtId="0" fontId="5" fillId="3" borderId="6" xfId="3" applyFont="1" applyFill="1" applyBorder="1" applyAlignment="1">
      <alignment horizontal="center" vertical="center"/>
    </xf>
    <xf numFmtId="0" fontId="3" fillId="0" borderId="0" xfId="0" applyFont="1" applyAlignment="1">
      <alignment vertical="center"/>
    </xf>
    <xf numFmtId="1" fontId="6" fillId="0" borderId="20" xfId="3" applyNumberFormat="1" applyFont="1" applyFill="1" applyBorder="1" applyAlignment="1">
      <alignment horizontal="center" vertical="top" wrapText="1"/>
    </xf>
    <xf numFmtId="1" fontId="6" fillId="0" borderId="23" xfId="3" applyNumberFormat="1" applyFont="1" applyFill="1" applyBorder="1" applyAlignment="1">
      <alignment horizontal="center" vertical="top" wrapText="1"/>
    </xf>
    <xf numFmtId="9" fontId="6" fillId="0" borderId="19" xfId="3" applyNumberFormat="1" applyFont="1" applyFill="1" applyBorder="1" applyAlignment="1">
      <alignment horizontal="center" vertical="top" wrapText="1"/>
    </xf>
    <xf numFmtId="9" fontId="6" fillId="0" borderId="22" xfId="3" applyNumberFormat="1" applyFont="1" applyFill="1" applyBorder="1" applyAlignment="1">
      <alignment horizontal="center" vertical="top" wrapText="1"/>
    </xf>
    <xf numFmtId="9" fontId="6" fillId="0" borderId="20" xfId="3" applyNumberFormat="1" applyFont="1" applyFill="1" applyBorder="1" applyAlignment="1">
      <alignment horizontal="center" vertical="top" wrapText="1"/>
    </xf>
    <xf numFmtId="9" fontId="6" fillId="0" borderId="23" xfId="3" applyNumberFormat="1" applyFont="1" applyFill="1" applyBorder="1" applyAlignment="1">
      <alignment horizontal="center" vertical="top" wrapText="1"/>
    </xf>
    <xf numFmtId="9" fontId="6" fillId="0" borderId="21" xfId="3" applyNumberFormat="1" applyFont="1" applyFill="1" applyBorder="1" applyAlignment="1">
      <alignment horizontal="center" vertical="top" wrapText="1"/>
    </xf>
    <xf numFmtId="9" fontId="6" fillId="0" borderId="24" xfId="3" applyNumberFormat="1" applyFont="1" applyFill="1" applyBorder="1" applyAlignment="1">
      <alignment horizontal="center" vertical="top" wrapText="1"/>
    </xf>
    <xf numFmtId="165" fontId="6" fillId="0" borderId="19" xfId="2" applyNumberFormat="1" applyFont="1" applyFill="1" applyBorder="1" applyAlignment="1">
      <alignment horizontal="center" vertical="top" wrapText="1"/>
    </xf>
    <xf numFmtId="165" fontId="6" fillId="0" borderId="20" xfId="2" applyNumberFormat="1" applyFont="1" applyFill="1" applyBorder="1" applyAlignment="1">
      <alignment horizontal="center" vertical="top" wrapText="1"/>
    </xf>
    <xf numFmtId="165" fontId="6" fillId="0" borderId="23" xfId="2" applyNumberFormat="1" applyFont="1" applyFill="1" applyBorder="1" applyAlignment="1">
      <alignment horizontal="center" vertical="top" wrapText="1"/>
    </xf>
    <xf numFmtId="165" fontId="6" fillId="0" borderId="21" xfId="2" applyNumberFormat="1" applyFont="1" applyFill="1" applyBorder="1" applyAlignment="1">
      <alignment horizontal="center" vertical="top" wrapText="1"/>
    </xf>
    <xf numFmtId="9" fontId="6" fillId="0" borderId="0" xfId="3" applyNumberFormat="1" applyFont="1" applyFill="1" applyBorder="1" applyAlignment="1">
      <alignment horizontal="center" vertical="top" wrapText="1"/>
    </xf>
    <xf numFmtId="0" fontId="22" fillId="0" borderId="0" xfId="0" applyFont="1"/>
    <xf numFmtId="0" fontId="24" fillId="0" borderId="0" xfId="4" applyFont="1" applyAlignment="1" applyProtection="1"/>
    <xf numFmtId="0" fontId="3" fillId="0" borderId="2" xfId="0" applyFont="1" applyBorder="1"/>
    <xf numFmtId="0" fontId="3" fillId="0" borderId="1" xfId="0" applyFont="1" applyBorder="1"/>
    <xf numFmtId="0" fontId="3" fillId="0" borderId="28" xfId="0" applyFont="1" applyBorder="1"/>
    <xf numFmtId="0" fontId="6" fillId="0" borderId="0" xfId="0" applyNumberFormat="1" applyFont="1" applyFill="1" applyBorder="1" applyAlignment="1"/>
    <xf numFmtId="0" fontId="5" fillId="0" borderId="0" xfId="0" applyNumberFormat="1" applyFont="1" applyFill="1" applyBorder="1" applyAlignment="1"/>
    <xf numFmtId="0" fontId="25" fillId="0" borderId="0" xfId="0" applyFont="1" applyFill="1"/>
    <xf numFmtId="0" fontId="3" fillId="0" borderId="0" xfId="0" applyNumberFormat="1" applyFont="1" applyFill="1" applyBorder="1" applyAlignment="1"/>
    <xf numFmtId="0" fontId="25" fillId="3" borderId="0" xfId="0" applyFont="1" applyFill="1"/>
    <xf numFmtId="166" fontId="0" fillId="0" borderId="3" xfId="0" applyNumberFormat="1" applyBorder="1" applyAlignment="1">
      <alignment horizontal="center"/>
    </xf>
    <xf numFmtId="0" fontId="26" fillId="0" borderId="3" xfId="0" applyFont="1" applyBorder="1" applyAlignment="1">
      <alignment horizontal="center"/>
    </xf>
    <xf numFmtId="0" fontId="6" fillId="0" borderId="0" xfId="0" applyFont="1" applyAlignment="1">
      <alignment horizontal="right"/>
    </xf>
    <xf numFmtId="0" fontId="16" fillId="0" borderId="0" xfId="0" applyFont="1" applyAlignment="1">
      <alignment horizontal="right"/>
    </xf>
    <xf numFmtId="1" fontId="5" fillId="3" borderId="18" xfId="3" applyNumberFormat="1" applyFont="1" applyFill="1" applyBorder="1" applyAlignment="1">
      <alignment horizontal="center"/>
    </xf>
    <xf numFmtId="164" fontId="20" fillId="0" borderId="10" xfId="3" applyNumberFormat="1" applyFont="1" applyBorder="1" applyAlignment="1">
      <alignment horizontal="center"/>
    </xf>
    <xf numFmtId="164" fontId="19" fillId="0" borderId="0" xfId="3" applyNumberFormat="1" applyFont="1" applyBorder="1" applyAlignment="1">
      <alignment horizontal="center"/>
    </xf>
    <xf numFmtId="165" fontId="6" fillId="0" borderId="19" xfId="2" applyNumberFormat="1" applyFont="1" applyFill="1" applyBorder="1" applyAlignment="1">
      <alignment horizontal="left" indent="1"/>
    </xf>
    <xf numFmtId="165" fontId="6" fillId="0" borderId="20" xfId="2" applyNumberFormat="1" applyFont="1" applyFill="1" applyBorder="1" applyAlignment="1">
      <alignment horizontal="left" indent="1"/>
    </xf>
    <xf numFmtId="165" fontId="5" fillId="3" borderId="16" xfId="2" applyNumberFormat="1" applyFont="1" applyFill="1" applyBorder="1" applyAlignment="1">
      <alignment horizontal="center"/>
    </xf>
    <xf numFmtId="43" fontId="3" fillId="0" borderId="0" xfId="0" applyNumberFormat="1" applyFont="1"/>
    <xf numFmtId="165" fontId="9" fillId="0" borderId="20" xfId="2" applyNumberFormat="1" applyFont="1" applyFill="1" applyBorder="1" applyAlignment="1">
      <alignment horizontal="center" vertical="top" wrapText="1"/>
    </xf>
    <xf numFmtId="3" fontId="6" fillId="0" borderId="22" xfId="3" applyNumberFormat="1" applyFont="1" applyFill="1" applyBorder="1" applyAlignment="1">
      <alignment horizontal="center" vertical="top" wrapText="1"/>
    </xf>
    <xf numFmtId="3" fontId="6" fillId="0" borderId="23" xfId="3" applyNumberFormat="1" applyFont="1" applyFill="1" applyBorder="1" applyAlignment="1">
      <alignment horizontal="center" vertical="top" wrapText="1"/>
    </xf>
    <xf numFmtId="43" fontId="6" fillId="0" borderId="0" xfId="0" applyNumberFormat="1" applyFont="1"/>
    <xf numFmtId="43" fontId="6" fillId="0" borderId="0" xfId="0" applyNumberFormat="1" applyFont="1" applyBorder="1"/>
    <xf numFmtId="43" fontId="6" fillId="0" borderId="0" xfId="0" applyNumberFormat="1" applyFont="1" applyBorder="1" applyAlignment="1"/>
    <xf numFmtId="0" fontId="6" fillId="0" borderId="0" xfId="0" applyNumberFormat="1" applyFont="1" applyAlignment="1"/>
    <xf numFmtId="165" fontId="5" fillId="3" borderId="18" xfId="2" applyNumberFormat="1" applyFont="1" applyFill="1" applyBorder="1" applyAlignment="1">
      <alignment horizontal="center"/>
    </xf>
    <xf numFmtId="0" fontId="5" fillId="3" borderId="13" xfId="3" applyFont="1" applyFill="1" applyBorder="1" applyAlignment="1">
      <alignment horizontal="center"/>
    </xf>
    <xf numFmtId="165" fontId="5" fillId="3" borderId="17" xfId="2" applyNumberFormat="1" applyFont="1" applyFill="1" applyBorder="1" applyAlignment="1">
      <alignment horizontal="center"/>
    </xf>
    <xf numFmtId="0" fontId="5" fillId="3" borderId="29" xfId="3" applyFont="1" applyFill="1" applyBorder="1" applyAlignment="1">
      <alignment horizontal="center"/>
    </xf>
    <xf numFmtId="164" fontId="20" fillId="0" borderId="30" xfId="3" applyNumberFormat="1" applyFont="1" applyBorder="1" applyAlignment="1">
      <alignment horizontal="right"/>
    </xf>
    <xf numFmtId="164" fontId="20" fillId="0" borderId="31" xfId="3" applyNumberFormat="1" applyFont="1" applyBorder="1" applyAlignment="1">
      <alignment horizontal="right"/>
    </xf>
    <xf numFmtId="164" fontId="20" fillId="0" borderId="8" xfId="3" applyNumberFormat="1" applyFont="1" applyBorder="1" applyAlignment="1">
      <alignment horizontal="right"/>
    </xf>
    <xf numFmtId="164" fontId="20" fillId="0" borderId="9" xfId="3" applyNumberFormat="1" applyFont="1" applyBorder="1" applyAlignment="1">
      <alignment horizontal="right"/>
    </xf>
    <xf numFmtId="165" fontId="5" fillId="3" borderId="16" xfId="3" applyNumberFormat="1" applyFont="1" applyFill="1" applyBorder="1" applyAlignment="1">
      <alignment horizontal="center"/>
    </xf>
    <xf numFmtId="1" fontId="6" fillId="0" borderId="6" xfId="1" applyNumberFormat="1" applyFont="1" applyBorder="1" applyAlignment="1">
      <alignment horizontal="center"/>
    </xf>
    <xf numFmtId="164" fontId="6" fillId="0" borderId="0" xfId="1" applyNumberFormat="1" applyFont="1" applyBorder="1" applyAlignment="1">
      <alignment horizontal="right"/>
    </xf>
    <xf numFmtId="164" fontId="6" fillId="0" borderId="0" xfId="1" applyNumberFormat="1" applyFont="1" applyAlignment="1">
      <alignment horizontal="right"/>
    </xf>
    <xf numFmtId="165" fontId="5" fillId="3" borderId="11" xfId="2" applyNumberFormat="1" applyFont="1" applyFill="1" applyBorder="1" applyAlignment="1">
      <alignment horizontal="center"/>
    </xf>
    <xf numFmtId="0" fontId="28" fillId="5" borderId="0" xfId="0" applyFont="1" applyFill="1"/>
    <xf numFmtId="0" fontId="29" fillId="0" borderId="0" xfId="0" applyFont="1"/>
    <xf numFmtId="0" fontId="30" fillId="0" borderId="0" xfId="0" applyFont="1"/>
    <xf numFmtId="0" fontId="31" fillId="0" borderId="0" xfId="0" applyFont="1"/>
    <xf numFmtId="0" fontId="32" fillId="0" borderId="0" xfId="0" applyFont="1"/>
    <xf numFmtId="0" fontId="29" fillId="0" borderId="0" xfId="0" applyFont="1" applyAlignment="1"/>
    <xf numFmtId="0" fontId="33" fillId="0" borderId="0" xfId="0" applyFont="1"/>
    <xf numFmtId="0" fontId="34" fillId="0" borderId="0" xfId="0" applyFont="1"/>
    <xf numFmtId="0" fontId="35" fillId="0" borderId="0" xfId="0" applyFont="1"/>
    <xf numFmtId="165" fontId="6" fillId="0" borderId="0" xfId="2" applyNumberFormat="1" applyFont="1" applyFill="1" applyBorder="1" applyAlignment="1">
      <alignment horizontal="center"/>
    </xf>
    <xf numFmtId="165" fontId="6" fillId="3" borderId="19" xfId="2" applyNumberFormat="1" applyFont="1" applyFill="1" applyBorder="1" applyAlignment="1">
      <alignment horizontal="center" vertical="top" wrapText="1"/>
    </xf>
    <xf numFmtId="165" fontId="6" fillId="3" borderId="20" xfId="2" applyNumberFormat="1" applyFont="1" applyFill="1" applyBorder="1" applyAlignment="1">
      <alignment horizontal="center" vertical="top" wrapText="1"/>
    </xf>
    <xf numFmtId="165" fontId="6" fillId="6" borderId="19" xfId="2" applyNumberFormat="1" applyFont="1" applyFill="1" applyBorder="1" applyAlignment="1">
      <alignment horizontal="center" vertical="top" wrapText="1"/>
    </xf>
    <xf numFmtId="165" fontId="6" fillId="6" borderId="20" xfId="2" applyNumberFormat="1" applyFont="1" applyFill="1" applyBorder="1" applyAlignment="1">
      <alignment horizontal="center" vertical="top" wrapText="1"/>
    </xf>
    <xf numFmtId="165" fontId="6" fillId="6" borderId="23" xfId="2" applyNumberFormat="1" applyFont="1" applyFill="1" applyBorder="1" applyAlignment="1">
      <alignment horizontal="center" vertical="top" wrapText="1"/>
    </xf>
    <xf numFmtId="165" fontId="9" fillId="6" borderId="20" xfId="2" applyNumberFormat="1" applyFont="1" applyFill="1" applyBorder="1" applyAlignment="1">
      <alignment horizontal="center" vertical="top" wrapText="1"/>
    </xf>
    <xf numFmtId="165" fontId="6" fillId="6" borderId="21" xfId="2" applyNumberFormat="1" applyFont="1" applyFill="1" applyBorder="1" applyAlignment="1">
      <alignment horizontal="center" vertical="top" wrapText="1"/>
    </xf>
    <xf numFmtId="165" fontId="9" fillId="6" borderId="23" xfId="2" applyNumberFormat="1" applyFont="1" applyFill="1" applyBorder="1" applyAlignment="1">
      <alignment horizontal="center" vertical="top" wrapText="1"/>
    </xf>
    <xf numFmtId="0" fontId="6" fillId="6" borderId="19" xfId="3" applyFont="1" applyFill="1" applyBorder="1" applyAlignment="1">
      <alignment horizontal="center" vertical="top" wrapText="1"/>
    </xf>
    <xf numFmtId="0" fontId="6" fillId="6" borderId="20" xfId="3" applyFont="1" applyFill="1" applyBorder="1" applyAlignment="1">
      <alignment horizontal="center" vertical="top" wrapText="1"/>
    </xf>
    <xf numFmtId="0" fontId="6" fillId="6" borderId="23" xfId="3" applyFont="1" applyFill="1" applyBorder="1" applyAlignment="1">
      <alignment horizontal="center" vertical="top" wrapText="1"/>
    </xf>
    <xf numFmtId="0" fontId="9" fillId="6" borderId="20" xfId="3" applyFont="1" applyFill="1" applyBorder="1" applyAlignment="1">
      <alignment horizontal="center" vertical="top" wrapText="1"/>
    </xf>
    <xf numFmtId="1" fontId="6" fillId="6" borderId="20" xfId="3" applyNumberFormat="1" applyFont="1" applyFill="1" applyBorder="1" applyAlignment="1">
      <alignment horizontal="center" vertical="top" wrapText="1"/>
    </xf>
    <xf numFmtId="0" fontId="6" fillId="6" borderId="21" xfId="3" applyFont="1" applyFill="1" applyBorder="1" applyAlignment="1">
      <alignment horizontal="center" vertical="top" wrapText="1"/>
    </xf>
    <xf numFmtId="3" fontId="6" fillId="6" borderId="23" xfId="3" applyNumberFormat="1" applyFont="1" applyFill="1" applyBorder="1" applyAlignment="1">
      <alignment horizontal="center" vertical="top" wrapText="1"/>
    </xf>
    <xf numFmtId="165" fontId="1" fillId="0" borderId="20" xfId="2" applyNumberFormat="1" applyFont="1" applyFill="1" applyBorder="1" applyAlignment="1">
      <alignment horizontal="left" indent="1"/>
    </xf>
    <xf numFmtId="165" fontId="37" fillId="0" borderId="19" xfId="2" applyNumberFormat="1" applyFont="1" applyFill="1" applyBorder="1" applyAlignment="1">
      <alignment horizontal="center" vertical="top" wrapText="1"/>
    </xf>
    <xf numFmtId="0" fontId="5" fillId="2" borderId="5" xfId="3" applyFont="1" applyFill="1" applyBorder="1" applyAlignment="1">
      <alignment horizontal="center" vertical="center"/>
    </xf>
    <xf numFmtId="165" fontId="37" fillId="0" borderId="20" xfId="2" applyNumberFormat="1" applyFont="1" applyFill="1" applyBorder="1" applyAlignment="1">
      <alignment horizontal="center" vertical="top" wrapText="1"/>
    </xf>
    <xf numFmtId="165" fontId="6" fillId="3" borderId="35" xfId="2" applyNumberFormat="1" applyFont="1" applyFill="1" applyBorder="1" applyAlignment="1">
      <alignment horizontal="center" vertical="top" wrapText="1"/>
    </xf>
    <xf numFmtId="165" fontId="37" fillId="3" borderId="34" xfId="2" applyNumberFormat="1" applyFont="1" applyFill="1" applyBorder="1" applyAlignment="1">
      <alignment horizontal="center" vertical="top" wrapText="1"/>
    </xf>
    <xf numFmtId="165" fontId="37" fillId="3" borderId="35" xfId="2" applyNumberFormat="1" applyFont="1" applyFill="1" applyBorder="1" applyAlignment="1">
      <alignment horizontal="center" vertical="top" wrapText="1"/>
    </xf>
    <xf numFmtId="165" fontId="6" fillId="0" borderId="20" xfId="2" applyNumberFormat="1" applyFont="1" applyFill="1" applyBorder="1" applyAlignment="1">
      <alignment horizontal="right" vertical="top" wrapText="1"/>
    </xf>
    <xf numFmtId="165" fontId="6" fillId="0" borderId="36" xfId="2" applyNumberFormat="1" applyFont="1" applyFill="1" applyBorder="1" applyAlignment="1">
      <alignment horizontal="center" vertical="top" wrapText="1"/>
    </xf>
    <xf numFmtId="165" fontId="6" fillId="0" borderId="37" xfId="2" applyNumberFormat="1" applyFont="1" applyFill="1" applyBorder="1" applyAlignment="1">
      <alignment horizontal="center" vertical="top" wrapText="1"/>
    </xf>
    <xf numFmtId="165" fontId="37" fillId="0" borderId="37" xfId="2" applyNumberFormat="1" applyFont="1" applyFill="1" applyBorder="1" applyAlignment="1">
      <alignment horizontal="center" vertical="top" wrapText="1"/>
    </xf>
    <xf numFmtId="165" fontId="6" fillId="0" borderId="38" xfId="2" applyNumberFormat="1" applyFont="1" applyFill="1" applyBorder="1" applyAlignment="1">
      <alignment horizontal="center" vertical="top" wrapText="1"/>
    </xf>
    <xf numFmtId="9" fontId="6" fillId="0" borderId="36" xfId="2" applyNumberFormat="1" applyFont="1" applyFill="1" applyBorder="1" applyAlignment="1">
      <alignment horizontal="center" vertical="top" wrapText="1"/>
    </xf>
    <xf numFmtId="9" fontId="6" fillId="0" borderId="19" xfId="2" applyNumberFormat="1" applyFont="1" applyFill="1" applyBorder="1" applyAlignment="1">
      <alignment horizontal="center" vertical="top" wrapText="1"/>
    </xf>
    <xf numFmtId="9" fontId="6" fillId="0" borderId="37" xfId="2" applyNumberFormat="1" applyFont="1" applyFill="1" applyBorder="1" applyAlignment="1">
      <alignment horizontal="center" vertical="top" wrapText="1"/>
    </xf>
    <xf numFmtId="9" fontId="6" fillId="0" borderId="20" xfId="2" applyNumberFormat="1" applyFont="1" applyFill="1" applyBorder="1" applyAlignment="1">
      <alignment horizontal="center" vertical="top" wrapText="1"/>
    </xf>
    <xf numFmtId="9" fontId="37" fillId="0" borderId="37" xfId="2" applyNumberFormat="1" applyFont="1" applyFill="1" applyBorder="1" applyAlignment="1">
      <alignment horizontal="center" vertical="top" wrapText="1"/>
    </xf>
    <xf numFmtId="9" fontId="37" fillId="0" borderId="20" xfId="2" applyNumberFormat="1" applyFont="1" applyFill="1" applyBorder="1" applyAlignment="1">
      <alignment horizontal="center" vertical="top" wrapText="1"/>
    </xf>
    <xf numFmtId="9" fontId="6" fillId="0" borderId="38" xfId="2" applyNumberFormat="1" applyFont="1" applyFill="1" applyBorder="1" applyAlignment="1">
      <alignment horizontal="center" vertical="top" wrapText="1"/>
    </xf>
    <xf numFmtId="9" fontId="6" fillId="0" borderId="21" xfId="2" applyNumberFormat="1" applyFont="1" applyFill="1" applyBorder="1" applyAlignment="1">
      <alignment horizontal="center" vertical="top" wrapText="1"/>
    </xf>
    <xf numFmtId="165" fontId="37" fillId="0" borderId="20" xfId="2" applyNumberFormat="1" applyFont="1" applyFill="1" applyBorder="1" applyAlignment="1">
      <alignment horizontal="left" indent="1"/>
    </xf>
    <xf numFmtId="165" fontId="37" fillId="0" borderId="19" xfId="2" applyNumberFormat="1" applyFont="1" applyFill="1" applyBorder="1" applyAlignment="1">
      <alignment horizontal="left" indent="1"/>
    </xf>
    <xf numFmtId="0" fontId="5" fillId="3" borderId="29" xfId="3" applyFont="1" applyFill="1" applyBorder="1" applyAlignment="1">
      <alignment horizontal="center"/>
    </xf>
    <xf numFmtId="0" fontId="5" fillId="2" borderId="9" xfId="3" applyFont="1" applyFill="1" applyBorder="1" applyAlignment="1">
      <alignment horizontal="center" vertical="center"/>
    </xf>
    <xf numFmtId="0" fontId="5" fillId="2" borderId="9" xfId="3" applyFont="1" applyFill="1" applyBorder="1" applyAlignment="1">
      <alignment horizontal="center" vertical="center"/>
    </xf>
    <xf numFmtId="164" fontId="20" fillId="0" borderId="15" xfId="3" applyNumberFormat="1" applyFont="1" applyBorder="1" applyAlignment="1">
      <alignment horizontal="center"/>
    </xf>
    <xf numFmtId="165" fontId="6" fillId="3" borderId="22" xfId="2" applyNumberFormat="1" applyFont="1" applyFill="1" applyBorder="1" applyAlignment="1">
      <alignment horizontal="center" vertical="top" wrapText="1"/>
    </xf>
    <xf numFmtId="165" fontId="6" fillId="3" borderId="23" xfId="2" applyNumberFormat="1" applyFont="1" applyFill="1" applyBorder="1" applyAlignment="1">
      <alignment horizontal="center" vertical="top" wrapText="1"/>
    </xf>
    <xf numFmtId="165" fontId="37" fillId="3" borderId="23" xfId="2" applyNumberFormat="1" applyFont="1" applyFill="1" applyBorder="1" applyAlignment="1">
      <alignment horizontal="center" vertical="top" wrapText="1"/>
    </xf>
    <xf numFmtId="165" fontId="6" fillId="3" borderId="24" xfId="2" applyNumberFormat="1" applyFont="1" applyFill="1" applyBorder="1" applyAlignment="1">
      <alignment horizontal="center" vertical="top" wrapText="1"/>
    </xf>
    <xf numFmtId="9" fontId="5" fillId="3" borderId="6" xfId="3" applyNumberFormat="1" applyFont="1" applyFill="1" applyBorder="1" applyAlignment="1">
      <alignment horizontal="center" vertical="center"/>
    </xf>
    <xf numFmtId="9" fontId="6" fillId="3" borderId="22" xfId="2" applyNumberFormat="1" applyFont="1" applyFill="1" applyBorder="1" applyAlignment="1">
      <alignment horizontal="center" vertical="top" wrapText="1"/>
    </xf>
    <xf numFmtId="9" fontId="6" fillId="3" borderId="23" xfId="2" applyNumberFormat="1" applyFont="1" applyFill="1" applyBorder="1" applyAlignment="1">
      <alignment horizontal="center" vertical="top" wrapText="1"/>
    </xf>
    <xf numFmtId="9" fontId="37" fillId="3" borderId="23" xfId="2" applyNumberFormat="1" applyFont="1" applyFill="1" applyBorder="1" applyAlignment="1">
      <alignment horizontal="center" vertical="top" wrapText="1"/>
    </xf>
    <xf numFmtId="9" fontId="6" fillId="3" borderId="24" xfId="2" applyNumberFormat="1" applyFont="1" applyFill="1" applyBorder="1" applyAlignment="1">
      <alignment horizontal="center" vertical="top" wrapText="1"/>
    </xf>
    <xf numFmtId="0" fontId="15" fillId="2" borderId="7" xfId="3" applyNumberFormat="1" applyFont="1" applyFill="1" applyBorder="1" applyAlignment="1">
      <alignment horizontal="center" vertical="center"/>
    </xf>
    <xf numFmtId="9" fontId="6" fillId="3" borderId="19" xfId="2" applyNumberFormat="1" applyFont="1" applyFill="1" applyBorder="1" applyAlignment="1">
      <alignment horizontal="center" vertical="top" wrapText="1"/>
    </xf>
    <xf numFmtId="9" fontId="6" fillId="3" borderId="20" xfId="2" applyNumberFormat="1" applyFont="1" applyFill="1" applyBorder="1" applyAlignment="1">
      <alignment horizontal="center" vertical="top" wrapText="1"/>
    </xf>
    <xf numFmtId="9" fontId="6" fillId="3" borderId="21" xfId="2" applyNumberFormat="1" applyFont="1" applyFill="1" applyBorder="1" applyAlignment="1">
      <alignment horizontal="center" vertical="top" wrapText="1"/>
    </xf>
    <xf numFmtId="165" fontId="6" fillId="3" borderId="21" xfId="2" applyNumberFormat="1" applyFont="1" applyFill="1" applyBorder="1" applyAlignment="1">
      <alignment horizontal="center" vertical="top" wrapText="1"/>
    </xf>
    <xf numFmtId="0" fontId="5" fillId="2" borderId="8" xfId="3" applyNumberFormat="1" applyFont="1" applyFill="1" applyBorder="1" applyAlignment="1">
      <alignment horizontal="center" vertical="center"/>
    </xf>
    <xf numFmtId="0" fontId="5" fillId="2" borderId="9" xfId="3" applyNumberFormat="1" applyFont="1" applyFill="1" applyBorder="1" applyAlignment="1">
      <alignment horizontal="center" vertical="center"/>
    </xf>
    <xf numFmtId="165" fontId="37" fillId="3" borderId="19" xfId="2" applyNumberFormat="1" applyFont="1" applyFill="1" applyBorder="1" applyAlignment="1">
      <alignment horizontal="left" indent="1"/>
    </xf>
    <xf numFmtId="165" fontId="6" fillId="3" borderId="20" xfId="2" applyNumberFormat="1" applyFont="1" applyFill="1" applyBorder="1" applyAlignment="1">
      <alignment horizontal="left" indent="1"/>
    </xf>
    <xf numFmtId="165" fontId="37" fillId="3" borderId="20" xfId="2" applyNumberFormat="1" applyFont="1" applyFill="1" applyBorder="1" applyAlignment="1">
      <alignment horizontal="left" indent="1"/>
    </xf>
    <xf numFmtId="165" fontId="5" fillId="3" borderId="39" xfId="2" applyNumberFormat="1" applyFont="1" applyFill="1" applyBorder="1" applyAlignment="1">
      <alignment horizontal="center"/>
    </xf>
    <xf numFmtId="0" fontId="39" fillId="0" borderId="0" xfId="0" applyFont="1" applyAlignment="1">
      <alignment vertical="center"/>
    </xf>
    <xf numFmtId="0" fontId="5" fillId="2" borderId="12" xfId="3" applyFont="1" applyFill="1" applyBorder="1" applyAlignment="1">
      <alignment horizontal="center" vertical="center"/>
    </xf>
    <xf numFmtId="0" fontId="6" fillId="0" borderId="0" xfId="0" applyFont="1" applyAlignment="1">
      <alignment horizontal="center"/>
    </xf>
    <xf numFmtId="164" fontId="19" fillId="0" borderId="31" xfId="3" applyNumberFormat="1" applyFont="1" applyBorder="1" applyAlignment="1">
      <alignment horizontal="center"/>
    </xf>
    <xf numFmtId="165" fontId="40" fillId="6" borderId="23" xfId="2" applyNumberFormat="1" applyFont="1" applyFill="1" applyBorder="1" applyAlignment="1">
      <alignment horizontal="center" vertical="top" wrapText="1"/>
    </xf>
    <xf numFmtId="165" fontId="9" fillId="0" borderId="23" xfId="2" applyNumberFormat="1" applyFont="1" applyFill="1" applyBorder="1" applyAlignment="1">
      <alignment horizontal="center" vertical="top" wrapText="1"/>
    </xf>
    <xf numFmtId="165" fontId="37" fillId="0" borderId="21" xfId="2" applyNumberFormat="1" applyFont="1" applyFill="1" applyBorder="1" applyAlignment="1">
      <alignment horizontal="center" vertical="top" wrapText="1"/>
    </xf>
    <xf numFmtId="0" fontId="5" fillId="2" borderId="9" xfId="3" applyFont="1" applyFill="1" applyBorder="1" applyAlignment="1">
      <alignment horizontal="center" vertical="center"/>
    </xf>
    <xf numFmtId="165" fontId="37" fillId="0" borderId="23" xfId="2" applyNumberFormat="1" applyFont="1" applyFill="1" applyBorder="1" applyAlignment="1">
      <alignment horizontal="center" vertical="top" wrapText="1"/>
    </xf>
    <xf numFmtId="165" fontId="5" fillId="3" borderId="18" xfId="3" applyNumberFormat="1" applyFont="1" applyFill="1" applyBorder="1" applyAlignment="1">
      <alignment horizontal="center"/>
    </xf>
    <xf numFmtId="0" fontId="6" fillId="0" borderId="14" xfId="0" applyFont="1" applyBorder="1"/>
    <xf numFmtId="0" fontId="6" fillId="0" borderId="10" xfId="0" applyFont="1" applyBorder="1"/>
    <xf numFmtId="164" fontId="6" fillId="0" borderId="9" xfId="1" applyNumberFormat="1" applyFont="1" applyBorder="1" applyAlignment="1">
      <alignment horizontal="center"/>
    </xf>
    <xf numFmtId="165" fontId="6" fillId="0" borderId="22" xfId="2" applyNumberFormat="1" applyFont="1" applyFill="1" applyBorder="1" applyAlignment="1">
      <alignment horizontal="center" vertical="top" wrapText="1"/>
    </xf>
    <xf numFmtId="0" fontId="5" fillId="2" borderId="9" xfId="3" applyFont="1" applyFill="1" applyBorder="1" applyAlignment="1">
      <alignment horizontal="center" vertical="center"/>
    </xf>
    <xf numFmtId="0" fontId="15" fillId="0" borderId="7" xfId="3" applyFont="1" applyFill="1" applyBorder="1" applyAlignment="1">
      <alignment horizontal="center" vertical="center"/>
    </xf>
    <xf numFmtId="0" fontId="15" fillId="0" borderId="9" xfId="3" applyFont="1" applyFill="1" applyBorder="1" applyAlignment="1">
      <alignment horizontal="center" vertical="center"/>
    </xf>
    <xf numFmtId="165" fontId="6" fillId="0" borderId="7" xfId="2" applyNumberFormat="1" applyFont="1" applyFill="1" applyBorder="1" applyAlignment="1">
      <alignment horizontal="center"/>
    </xf>
    <xf numFmtId="165" fontId="6" fillId="0" borderId="9" xfId="2" applyNumberFormat="1" applyFont="1" applyFill="1" applyBorder="1" applyAlignment="1">
      <alignment horizontal="center"/>
    </xf>
    <xf numFmtId="0" fontId="5" fillId="3" borderId="16" xfId="3" applyFont="1" applyFill="1" applyBorder="1" applyAlignment="1">
      <alignment horizontal="center"/>
    </xf>
    <xf numFmtId="0" fontId="5" fillId="3" borderId="32" xfId="3" applyFont="1" applyFill="1" applyBorder="1" applyAlignment="1">
      <alignment horizontal="center"/>
    </xf>
    <xf numFmtId="0" fontId="5" fillId="3" borderId="29" xfId="3" applyFont="1" applyFill="1" applyBorder="1" applyAlignment="1">
      <alignment horizontal="center"/>
    </xf>
    <xf numFmtId="0" fontId="5" fillId="3" borderId="31" xfId="3" applyFont="1" applyFill="1" applyBorder="1" applyAlignment="1">
      <alignment horizontal="center"/>
    </xf>
    <xf numFmtId="0" fontId="5" fillId="2" borderId="7" xfId="3" applyFont="1" applyFill="1" applyBorder="1" applyAlignment="1">
      <alignment horizontal="center" vertical="center"/>
    </xf>
    <xf numFmtId="0" fontId="5" fillId="2" borderId="9" xfId="3" applyFont="1" applyFill="1" applyBorder="1" applyAlignment="1">
      <alignment horizontal="center" vertical="center"/>
    </xf>
    <xf numFmtId="0" fontId="18" fillId="5" borderId="25" xfId="0" applyFont="1" applyFill="1" applyBorder="1" applyAlignment="1">
      <alignment horizontal="center" vertical="center"/>
    </xf>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8" fillId="0" borderId="11" xfId="3" applyFont="1" applyBorder="1" applyAlignment="1">
      <alignment horizontal="center" vertical="center"/>
    </xf>
    <xf numFmtId="0" fontId="18" fillId="0" borderId="5" xfId="3" applyFont="1" applyBorder="1" applyAlignment="1">
      <alignment horizontal="center" vertical="center"/>
    </xf>
    <xf numFmtId="0" fontId="18" fillId="0" borderId="12" xfId="3" applyFont="1" applyBorder="1" applyAlignment="1">
      <alignment horizontal="center" vertical="center"/>
    </xf>
    <xf numFmtId="0" fontId="18" fillId="0" borderId="7" xfId="3" applyFont="1" applyBorder="1" applyAlignment="1">
      <alignment horizontal="center" vertical="center"/>
    </xf>
    <xf numFmtId="0" fontId="18" fillId="0" borderId="8" xfId="3" applyFont="1" applyBorder="1" applyAlignment="1">
      <alignment horizontal="center" vertical="center"/>
    </xf>
    <xf numFmtId="0" fontId="18" fillId="0" borderId="9" xfId="3" applyFont="1" applyBorder="1" applyAlignment="1">
      <alignment horizontal="center" vertical="center"/>
    </xf>
    <xf numFmtId="0" fontId="18" fillId="0" borderId="26" xfId="0" applyFont="1" applyBorder="1" applyAlignment="1">
      <alignment horizontal="left" vertical="center" indent="15"/>
    </xf>
    <xf numFmtId="0" fontId="18" fillId="0" borderId="27" xfId="0" applyFont="1" applyBorder="1" applyAlignment="1">
      <alignment horizontal="left" vertical="center" indent="15"/>
    </xf>
    <xf numFmtId="0" fontId="21" fillId="4" borderId="0" xfId="0" applyFont="1" applyFill="1" applyBorder="1" applyAlignment="1">
      <alignment horizontal="center" vertical="center"/>
    </xf>
    <xf numFmtId="9" fontId="18" fillId="0" borderId="7" xfId="3" applyNumberFormat="1" applyFont="1" applyBorder="1" applyAlignment="1">
      <alignment horizontal="center" vertical="center"/>
    </xf>
    <xf numFmtId="9" fontId="18" fillId="0" borderId="8" xfId="3" applyNumberFormat="1" applyFont="1" applyBorder="1" applyAlignment="1">
      <alignment horizontal="center" vertical="center"/>
    </xf>
    <xf numFmtId="9" fontId="18" fillId="0" borderId="9" xfId="3" applyNumberFormat="1"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6" fillId="0" borderId="33" xfId="0" applyFont="1" applyBorder="1" applyAlignment="1">
      <alignment horizontal="center"/>
    </xf>
  </cellXfs>
  <cellStyles count="6">
    <cellStyle name="Comma" xfId="2" builtinId="3"/>
    <cellStyle name="Hyperlink" xfId="4" builtinId="8"/>
    <cellStyle name="Normal" xfId="0" builtinId="0"/>
    <cellStyle name="Normal 2" xfId="5"/>
    <cellStyle name="Percent" xfId="1" builtinId="5"/>
    <cellStyle name="Total" xfId="3" builtinId="25"/>
  </cellStyles>
  <dxfs count="1042">
    <dxf>
      <font>
        <color theme="0" tint="-0.24994659260841701"/>
      </font>
    </dxf>
    <dxf>
      <font>
        <color theme="0" tint="-0.2499465926084170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strike val="0"/>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strike val="0"/>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3"/>
      </font>
      <fill>
        <patternFill patternType="none">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u val="none"/>
        <color theme="3"/>
      </font>
      <fill>
        <patternFill patternType="none">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border>
        <left style="thin">
          <color theme="3"/>
        </left>
        <right style="thin">
          <color theme="3"/>
        </right>
        <top style="thin">
          <color theme="3"/>
        </top>
        <bottom style="thin">
          <color theme="3"/>
        </bottom>
        <vertical style="thin">
          <color theme="3"/>
        </vertical>
        <horizontal style="thin">
          <color theme="3"/>
        </horizontal>
      </border>
    </dxf>
    <dxf>
      <font>
        <color theme="3"/>
      </font>
      <border>
        <left style="thin">
          <color theme="3"/>
        </left>
        <right style="thin">
          <color theme="3"/>
        </right>
        <top style="thin">
          <color theme="3"/>
        </top>
        <bottom style="thin">
          <color theme="3"/>
        </bottom>
        <vertical style="thin">
          <color theme="3"/>
        </vertical>
        <horizontal style="thin">
          <color theme="3"/>
        </horizontal>
      </border>
    </dxf>
    <dxf>
      <font>
        <color theme="3"/>
      </font>
      <border>
        <left style="thin">
          <color theme="3"/>
        </left>
        <right style="thin">
          <color theme="3"/>
        </right>
        <top style="thin">
          <color theme="3"/>
        </top>
        <bottom style="thin">
          <color theme="3"/>
        </bottom>
        <vertical style="thin">
          <color theme="3"/>
        </vertical>
        <horizontal style="thin">
          <color theme="3"/>
        </horizontal>
      </border>
    </dxf>
    <dxf>
      <font>
        <color theme="3"/>
      </font>
      <fill>
        <patternFill patternType="none">
          <fgColor indexed="64"/>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fill>
        <patternFill patternType="none">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fill>
        <patternFill patternType="none">
          <fgColor indexed="64"/>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border>
        <left style="thin">
          <color theme="3"/>
        </left>
        <right style="thin">
          <color theme="3"/>
        </right>
        <top style="thin">
          <color theme="3"/>
        </top>
        <bottom style="thin">
          <color theme="3"/>
        </bottom>
        <vertical style="thin">
          <color theme="3"/>
        </vertical>
        <horizontal style="thin">
          <color theme="3"/>
        </horizontal>
      </border>
    </dxf>
    <dxf>
      <font>
        <color theme="3"/>
      </font>
      <fill>
        <patternFill patternType="none">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border>
        <left style="thin">
          <color theme="3"/>
        </left>
        <right style="thin">
          <color theme="3"/>
        </right>
        <top style="thin">
          <color theme="3"/>
        </top>
        <bottom style="thin">
          <color theme="3"/>
        </bottom>
        <vertical style="thin">
          <color theme="3"/>
        </vertical>
        <horizontal style="thin">
          <color theme="3"/>
        </horizontal>
      </border>
    </dxf>
    <dxf>
      <font>
        <b/>
        <i val="0"/>
        <color theme="3"/>
      </font>
      <fill>
        <patternFill>
          <bgColor theme="5"/>
        </patternFill>
      </fill>
      <border>
        <left style="thin">
          <color theme="3"/>
        </left>
        <right style="thin">
          <color theme="3"/>
        </right>
        <top style="thin">
          <color theme="3"/>
        </top>
        <bottom style="thin">
          <color theme="3"/>
        </bottom>
        <vertical style="thin">
          <color theme="3"/>
        </vertical>
        <horizontal style="thin">
          <color theme="3"/>
        </horizontal>
      </border>
    </dxf>
    <dxf>
      <font>
        <b val="0"/>
        <i val="0"/>
        <strike val="0"/>
        <u val="none"/>
        <color theme="3"/>
      </font>
      <fill>
        <patternFill patternType="none">
          <bgColor auto="1"/>
        </patternFill>
      </fill>
      <border>
        <left style="thin">
          <color theme="3"/>
        </left>
        <right style="thin">
          <color theme="3"/>
        </right>
        <top style="thin">
          <color theme="3"/>
        </top>
        <bottom style="thin">
          <color theme="3"/>
        </bottom>
        <vertical style="thin">
          <color theme="3"/>
        </vertical>
        <horizontal style="thin">
          <color theme="3"/>
        </horizontal>
      </border>
    </dxf>
    <dxf>
      <font>
        <color theme="3"/>
      </font>
      <fill>
        <patternFill patternType="solid">
          <fgColor theme="4" tint="0.79995117038483843"/>
          <bgColor theme="5"/>
        </patternFill>
      </fill>
      <border>
        <bottom style="thin">
          <color theme="4"/>
        </bottom>
      </border>
    </dxf>
    <dxf>
      <font>
        <color theme="3"/>
      </font>
      <fill>
        <patternFill patternType="solid">
          <fgColor theme="4" tint="0.79995117038483843"/>
          <bgColor theme="5"/>
        </patternFill>
      </fill>
      <border>
        <bottom style="thin">
          <color theme="4"/>
        </bottom>
      </border>
    </dxf>
    <dxf>
      <font>
        <color theme="3"/>
      </font>
    </dxf>
    <dxf>
      <font>
        <color theme="3"/>
      </font>
    </dxf>
    <dxf>
      <font>
        <b/>
        <i val="0"/>
        <color theme="3"/>
      </font>
      <border>
        <bottom style="thin">
          <color theme="4" tint="0.39997558519241921"/>
        </bottom>
      </border>
    </dxf>
    <dxf>
      <font>
        <color theme="3"/>
      </font>
    </dxf>
    <dxf>
      <font>
        <color theme="3"/>
      </font>
    </dxf>
    <dxf>
      <font>
        <b val="0"/>
        <i val="0"/>
        <color theme="3"/>
      </font>
    </dxf>
    <dxf>
      <font>
        <color theme="3"/>
      </font>
    </dxf>
    <dxf>
      <font>
        <color theme="3"/>
      </font>
    </dxf>
    <dxf>
      <font>
        <b val="0"/>
        <i val="0"/>
        <color theme="3"/>
      </font>
      <fill>
        <patternFill>
          <bgColor theme="6" tint="0.79998168889431442"/>
        </patternFill>
      </fill>
    </dxf>
    <dxf>
      <font>
        <b val="0"/>
        <i val="0"/>
        <color theme="3"/>
      </font>
      <fill>
        <patternFill>
          <bgColor theme="6" tint="0.79998168889431442"/>
        </patternFill>
      </fill>
      <border>
        <top style="thin">
          <color theme="4"/>
        </top>
        <bottom style="thin">
          <color theme="4"/>
        </bottom>
      </border>
    </dxf>
    <dxf>
      <font>
        <color theme="3"/>
      </font>
    </dxf>
    <dxf>
      <font>
        <color theme="3"/>
      </font>
    </dxf>
    <dxf>
      <font>
        <b val="0"/>
        <i val="0"/>
        <color theme="3"/>
      </font>
      <fill>
        <patternFill patternType="solid">
          <fgColor theme="0" tint="-0.1498764000366222"/>
          <bgColor theme="6" tint="0.79998168889431442"/>
        </patternFill>
      </fill>
    </dxf>
    <dxf>
      <font>
        <color theme="3"/>
      </font>
    </dxf>
    <dxf>
      <font>
        <color theme="3"/>
      </font>
    </dxf>
    <dxf>
      <font>
        <color theme="4"/>
      </font>
      <fill>
        <patternFill patternType="none">
          <fgColor indexed="64"/>
          <bgColor auto="1"/>
        </patternFill>
      </fill>
      <border>
        <left style="thin">
          <color theme="4"/>
        </left>
        <right style="thin">
          <color theme="4"/>
        </right>
      </border>
    </dxf>
    <dxf>
      <font>
        <color theme="3"/>
      </font>
    </dxf>
    <dxf>
      <font>
        <color theme="3"/>
      </font>
      <fill>
        <patternFill patternType="none">
          <fgColor indexed="64"/>
          <bgColor auto="1"/>
        </patternFill>
      </fill>
    </dxf>
    <dxf>
      <font>
        <color theme="3"/>
      </font>
    </dxf>
    <dxf>
      <font>
        <color theme="3"/>
      </font>
    </dxf>
    <dxf>
      <font>
        <b/>
        <i val="0"/>
        <color theme="3"/>
      </font>
      <fill>
        <patternFill patternType="solid">
          <fgColor theme="4" tint="0.79995117038483843"/>
          <bgColor theme="5"/>
        </patternFill>
      </fill>
      <border>
        <top style="thin">
          <color theme="4"/>
        </top>
      </border>
    </dxf>
    <dxf>
      <font>
        <b/>
        <i val="0"/>
        <color theme="3"/>
      </font>
      <fill>
        <patternFill patternType="solid">
          <fgColor theme="4" tint="0.79995117038483843"/>
          <bgColor theme="5"/>
        </patternFill>
      </fill>
      <border>
        <bottom style="thin">
          <color theme="3"/>
        </bottom>
      </border>
    </dxf>
    <dxf>
      <font>
        <color theme="3"/>
      </font>
    </dxf>
  </dxfs>
  <tableStyles count="2" defaultTableStyle="TableStyleMedium9" defaultPivotStyle="PivotStyleLight16">
    <tableStyle name="PivotStyle_EKsL_LKF" table="0" count="25">
      <tableStyleElement type="wholeTable" dxfId="1041"/>
      <tableStyleElement type="headerRow" dxfId="1040"/>
      <tableStyleElement type="totalRow" dxfId="1039"/>
      <tableStyleElement type="firstColumn" dxfId="1038"/>
      <tableStyleElement type="lastColumn" dxfId="1037"/>
      <tableStyleElement type="firstRowStripe" dxfId="1036"/>
      <tableStyleElement type="secondRowStripe" dxfId="1035"/>
      <tableStyleElement type="firstColumnStripe" dxfId="1034"/>
      <tableStyleElement type="secondColumnStripe" dxfId="1033"/>
      <tableStyleElement type="firstHeaderCell" dxfId="1032"/>
      <tableStyleElement type="firstSubtotalColumn" dxfId="1031"/>
      <tableStyleElement type="secondSubtotalColumn" dxfId="1030"/>
      <tableStyleElement type="thirdSubtotalColumn" dxfId="1029"/>
      <tableStyleElement type="firstSubtotalRow" dxfId="1028"/>
      <tableStyleElement type="secondSubtotalRow" dxfId="1027"/>
      <tableStyleElement type="thirdSubtotalRow" dxfId="1026"/>
      <tableStyleElement type="blankRow" dxfId="1025"/>
      <tableStyleElement type="firstColumnSubheading" dxfId="1024"/>
      <tableStyleElement type="secondColumnSubheading" dxfId="1023"/>
      <tableStyleElement type="thirdColumnSubheading" dxfId="1022"/>
      <tableStyleElement type="firstRowSubheading" dxfId="1021"/>
      <tableStyleElement type="secondRowSubheading" dxfId="1020"/>
      <tableStyleElement type="thirdRowSubheading" dxfId="1019"/>
      <tableStyleElement type="pageFieldLabels" dxfId="1018"/>
      <tableStyleElement type="pageFieldValues" dxfId="1017"/>
    </tableStyle>
    <tableStyle name="Tabel_EKsL_LKF_1" pivot="0" count="13">
      <tableStyleElement type="wholeTable" dxfId="1016"/>
      <tableStyleElement type="headerRow" dxfId="1015"/>
      <tableStyleElement type="totalRow" dxfId="1014"/>
      <tableStyleElement type="firstColumn" dxfId="1013"/>
      <tableStyleElement type="lastColumn" dxfId="1012"/>
      <tableStyleElement type="firstRowStripe" dxfId="1011"/>
      <tableStyleElement type="secondRowStripe" dxfId="1010"/>
      <tableStyleElement type="firstColumnStripe" dxfId="1009"/>
      <tableStyleElement type="secondColumnStripe" dxfId="1008"/>
      <tableStyleElement type="firstHeaderCell" dxfId="1007"/>
      <tableStyleElement type="lastHeaderCell" dxfId="1006"/>
      <tableStyleElement type="firstTotalCell" dxfId="1005"/>
      <tableStyleElement type="lastTotalCell" dxfId="1004"/>
    </tableStyle>
  </tableStyles>
  <colors>
    <mruColors>
      <color rgb="FFC2DDF0"/>
      <color rgb="FF9DC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appsso.eurostat.ec.europa.eu/nui/show.do?dataset=ert_bil_eur_a&amp;lang=en" TargetMode="External"/><Relationship Id="rId1" Type="http://schemas.openxmlformats.org/officeDocument/2006/relationships/hyperlink" Target="http://www.ecb.europa.eu/euro/intro/html/map.en.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fitToPage="1"/>
  </sheetPr>
  <dimension ref="B2:V432"/>
  <sheetViews>
    <sheetView showGridLines="0" zoomScale="80" zoomScaleNormal="80" workbookViewId="0">
      <pane xSplit="5" ySplit="3" topLeftCell="F421" activePane="bottomRight" state="frozen"/>
      <selection pane="topRight" activeCell="D1" sqref="D1"/>
      <selection pane="bottomLeft" activeCell="A4" sqref="A4"/>
      <selection pane="bottomRight" activeCell="K173" sqref="K173"/>
    </sheetView>
  </sheetViews>
  <sheetFormatPr defaultColWidth="9.140625" defaultRowHeight="15" x14ac:dyDescent="0.25"/>
  <cols>
    <col min="1" max="1" width="9.140625" style="3"/>
    <col min="2" max="2" width="10.7109375" style="3" customWidth="1"/>
    <col min="3" max="4" width="14.140625" style="3" customWidth="1"/>
    <col min="5" max="5" width="13" style="3" customWidth="1"/>
    <col min="6" max="15" width="18.28515625" style="11" customWidth="1"/>
    <col min="16" max="16" width="17" style="3" customWidth="1"/>
    <col min="17" max="18" width="18.28515625" style="3" hidden="1" customWidth="1"/>
    <col min="19" max="19" width="19.7109375" style="3" hidden="1" customWidth="1"/>
    <col min="20" max="22" width="19" style="3" customWidth="1"/>
    <col min="23" max="16384" width="9.140625" style="3"/>
  </cols>
  <sheetData>
    <row r="2" spans="3:22" ht="18.75" x14ac:dyDescent="0.25">
      <c r="E2" s="195" t="s">
        <v>130</v>
      </c>
      <c r="F2" s="196"/>
      <c r="G2" s="196"/>
      <c r="H2" s="196"/>
      <c r="I2" s="196"/>
      <c r="J2" s="196"/>
      <c r="K2" s="196"/>
      <c r="L2" s="196"/>
      <c r="M2" s="196"/>
      <c r="N2" s="196"/>
      <c r="O2" s="196"/>
      <c r="P2" s="197"/>
    </row>
    <row r="3" spans="3:22" x14ac:dyDescent="0.25">
      <c r="E3" s="12"/>
    </row>
    <row r="4" spans="3:22" x14ac:dyDescent="0.25">
      <c r="P4" s="11"/>
    </row>
    <row r="5" spans="3:22" ht="19.5" customHeight="1" x14ac:dyDescent="0.25">
      <c r="C5" s="185" t="s">
        <v>615</v>
      </c>
      <c r="D5" s="186"/>
      <c r="E5" s="201" t="s">
        <v>69</v>
      </c>
      <c r="F5" s="202"/>
      <c r="G5" s="202"/>
      <c r="H5" s="202"/>
      <c r="I5" s="202"/>
      <c r="J5" s="202"/>
      <c r="K5" s="202"/>
      <c r="L5" s="202"/>
      <c r="M5" s="202"/>
      <c r="N5" s="202"/>
      <c r="O5" s="202"/>
      <c r="P5" s="203"/>
    </row>
    <row r="6" spans="3:22" x14ac:dyDescent="0.25">
      <c r="C6" s="193" t="s">
        <v>143</v>
      </c>
      <c r="D6" s="194" t="s">
        <v>143</v>
      </c>
      <c r="E6" s="14">
        <v>1</v>
      </c>
      <c r="F6" s="18">
        <v>2004</v>
      </c>
      <c r="G6" s="18">
        <f t="shared" ref="G6:P6" si="0">F6+1</f>
        <v>2005</v>
      </c>
      <c r="H6" s="18">
        <f t="shared" si="0"/>
        <v>2006</v>
      </c>
      <c r="I6" s="18">
        <f t="shared" si="0"/>
        <v>2007</v>
      </c>
      <c r="J6" s="18">
        <f t="shared" si="0"/>
        <v>2008</v>
      </c>
      <c r="K6" s="18">
        <f t="shared" si="0"/>
        <v>2009</v>
      </c>
      <c r="L6" s="18">
        <f t="shared" si="0"/>
        <v>2010</v>
      </c>
      <c r="M6" s="18">
        <f t="shared" si="0"/>
        <v>2011</v>
      </c>
      <c r="N6" s="18">
        <f t="shared" si="0"/>
        <v>2012</v>
      </c>
      <c r="O6" s="18">
        <f t="shared" si="0"/>
        <v>2013</v>
      </c>
      <c r="P6" s="18">
        <f t="shared" si="0"/>
        <v>2014</v>
      </c>
      <c r="Q6" s="20" t="s">
        <v>136</v>
      </c>
      <c r="R6" s="21" t="s">
        <v>76</v>
      </c>
      <c r="S6" s="21" t="s">
        <v>72</v>
      </c>
      <c r="T6" s="20" t="s">
        <v>136</v>
      </c>
      <c r="U6" s="21" t="s">
        <v>76</v>
      </c>
      <c r="V6" s="21" t="s">
        <v>72</v>
      </c>
    </row>
    <row r="7" spans="3:22" x14ac:dyDescent="0.25">
      <c r="C7" s="187"/>
      <c r="D7" s="188"/>
      <c r="E7" s="43" t="s">
        <v>0</v>
      </c>
      <c r="F7" s="53">
        <v>58</v>
      </c>
      <c r="G7" s="53">
        <v>58</v>
      </c>
      <c r="H7" s="53">
        <v>56</v>
      </c>
      <c r="I7" s="53">
        <v>56</v>
      </c>
      <c r="J7" s="53">
        <v>56</v>
      </c>
      <c r="K7" s="53">
        <v>56</v>
      </c>
      <c r="L7" s="53">
        <v>57</v>
      </c>
      <c r="M7" s="53">
        <v>57</v>
      </c>
      <c r="N7" s="54">
        <v>53</v>
      </c>
      <c r="O7" s="54">
        <v>51</v>
      </c>
      <c r="P7" s="129">
        <v>51</v>
      </c>
      <c r="Q7" s="22">
        <f>P7/$P$39</f>
        <v>1.7299864314789689E-2</v>
      </c>
      <c r="R7" s="22">
        <f>IF(OR(P7=0,O7=0),"n.a.",P7/O7-1)</f>
        <v>0</v>
      </c>
      <c r="S7" s="22">
        <f>IF(OR(P7=0,G7=0),"n.a.",P7/G7-1)</f>
        <v>-0.12068965517241381</v>
      </c>
      <c r="T7" s="22">
        <f>P7/$P$39</f>
        <v>1.7299864314789689E-2</v>
      </c>
      <c r="U7" s="22">
        <f>IF(OR(P7=0,O7=0),"n.a",P7/O7-1)</f>
        <v>0</v>
      </c>
      <c r="V7" s="22">
        <f>IF(OR(P7=0,G7=0),"n.a.",P7/G7-1)</f>
        <v>-0.12068965517241381</v>
      </c>
    </row>
    <row r="8" spans="3:22" x14ac:dyDescent="0.25">
      <c r="C8" s="187"/>
      <c r="D8" s="188"/>
      <c r="E8" s="43" t="s">
        <v>1</v>
      </c>
      <c r="F8" s="54">
        <v>0</v>
      </c>
      <c r="G8" s="54">
        <v>0</v>
      </c>
      <c r="H8" s="54">
        <v>0</v>
      </c>
      <c r="I8" s="54">
        <v>0</v>
      </c>
      <c r="J8" s="54">
        <v>0</v>
      </c>
      <c r="K8" s="54">
        <v>0</v>
      </c>
      <c r="L8" s="54">
        <v>0</v>
      </c>
      <c r="M8" s="54"/>
      <c r="N8" s="54"/>
      <c r="O8" s="54"/>
      <c r="P8" s="128"/>
      <c r="Q8" s="22">
        <f t="shared" ref="Q8:Q39" si="1">P8/$P$39</f>
        <v>0</v>
      </c>
      <c r="R8" s="22" t="str">
        <f>IF(OR(P8=0,O8=0),"n.a.",P8/O8-1)</f>
        <v>n.a.</v>
      </c>
      <c r="S8" s="22" t="str">
        <f t="shared" ref="S8:S38" si="2">IF(OR(P8=0,G8=0),"n.a.",P8/G8-1)</f>
        <v>n.a.</v>
      </c>
      <c r="T8" s="22">
        <f t="shared" ref="T8:T40" si="3">P8/$P$39</f>
        <v>0</v>
      </c>
      <c r="U8" s="22" t="str">
        <f t="shared" ref="U8:U40" si="4">IF(OR(P8=0,O8=0),"n.a",P8/O8-1)</f>
        <v>n.a</v>
      </c>
      <c r="V8" s="22" t="str">
        <f t="shared" ref="V8:V40" si="5">IF(OR(P8=0,G8=0),"n.a.",P8/G8-1)</f>
        <v>n.a.</v>
      </c>
    </row>
    <row r="9" spans="3:22" x14ac:dyDescent="0.25">
      <c r="C9" s="187"/>
      <c r="D9" s="188"/>
      <c r="E9" s="43" t="s">
        <v>30</v>
      </c>
      <c r="F9" s="127">
        <v>37</v>
      </c>
      <c r="G9" s="127">
        <v>37</v>
      </c>
      <c r="H9" s="54">
        <v>37</v>
      </c>
      <c r="I9" s="54">
        <v>37</v>
      </c>
      <c r="J9" s="54">
        <v>37</v>
      </c>
      <c r="K9" s="54">
        <v>36</v>
      </c>
      <c r="L9" s="54">
        <v>35</v>
      </c>
      <c r="M9" s="54">
        <v>34</v>
      </c>
      <c r="N9" s="54">
        <v>33</v>
      </c>
      <c r="O9" s="127">
        <v>33</v>
      </c>
      <c r="P9" s="130">
        <v>33</v>
      </c>
      <c r="Q9" s="22">
        <f t="shared" si="1"/>
        <v>1.1194029850746268E-2</v>
      </c>
      <c r="R9" s="22">
        <f t="shared" ref="R9:R37" si="6">IF(OR(P9=0,O9=0),"n.a.",P9/O9-1)</f>
        <v>0</v>
      </c>
      <c r="S9" s="22">
        <f t="shared" si="2"/>
        <v>-0.10810810810810811</v>
      </c>
      <c r="T9" s="22">
        <f t="shared" si="3"/>
        <v>1.1194029850746268E-2</v>
      </c>
      <c r="U9" s="22">
        <f t="shared" si="4"/>
        <v>0</v>
      </c>
      <c r="V9" s="22">
        <f t="shared" si="5"/>
        <v>-0.10810810810810811</v>
      </c>
    </row>
    <row r="10" spans="3:22" x14ac:dyDescent="0.25">
      <c r="C10" s="187"/>
      <c r="D10" s="188"/>
      <c r="E10" s="43" t="s">
        <v>2</v>
      </c>
      <c r="F10" s="54">
        <v>139</v>
      </c>
      <c r="G10" s="54">
        <v>139</v>
      </c>
      <c r="H10" s="54">
        <v>139</v>
      </c>
      <c r="I10" s="54">
        <v>139</v>
      </c>
      <c r="J10" s="54">
        <v>144</v>
      </c>
      <c r="K10" s="54">
        <v>147</v>
      </c>
      <c r="L10" s="54">
        <v>145</v>
      </c>
      <c r="M10" s="54">
        <v>142</v>
      </c>
      <c r="N10" s="54">
        <v>143</v>
      </c>
      <c r="O10" s="54">
        <v>142</v>
      </c>
      <c r="P10" s="128">
        <v>154</v>
      </c>
      <c r="Q10" s="22">
        <f t="shared" si="1"/>
        <v>5.2238805970149252E-2</v>
      </c>
      <c r="R10" s="22">
        <f t="shared" si="6"/>
        <v>8.4507042253521236E-2</v>
      </c>
      <c r="S10" s="22">
        <f t="shared" si="2"/>
        <v>0.1079136690647482</v>
      </c>
      <c r="T10" s="22">
        <f t="shared" si="3"/>
        <v>5.2238805970149252E-2</v>
      </c>
      <c r="U10" s="22">
        <f t="shared" si="4"/>
        <v>8.4507042253521236E-2</v>
      </c>
      <c r="V10" s="22">
        <f t="shared" si="5"/>
        <v>0.1079136690647482</v>
      </c>
    </row>
    <row r="11" spans="3:22" x14ac:dyDescent="0.25">
      <c r="C11" s="187"/>
      <c r="D11" s="188"/>
      <c r="E11" s="43" t="s">
        <v>3</v>
      </c>
      <c r="F11" s="54">
        <v>26</v>
      </c>
      <c r="G11" s="54">
        <v>26</v>
      </c>
      <c r="H11" s="54">
        <v>26</v>
      </c>
      <c r="I11" s="54">
        <v>26</v>
      </c>
      <c r="J11" s="54">
        <v>26</v>
      </c>
      <c r="K11" s="54">
        <v>26</v>
      </c>
      <c r="L11" s="54">
        <v>26</v>
      </c>
      <c r="M11" s="54">
        <v>27</v>
      </c>
      <c r="N11" s="54">
        <v>27</v>
      </c>
      <c r="O11" s="54">
        <v>27</v>
      </c>
      <c r="P11" s="130">
        <v>27</v>
      </c>
      <c r="Q11" s="22">
        <f t="shared" si="1"/>
        <v>9.1587516960651288E-3</v>
      </c>
      <c r="R11" s="22">
        <f t="shared" si="6"/>
        <v>0</v>
      </c>
      <c r="S11" s="22">
        <f t="shared" si="2"/>
        <v>3.8461538461538547E-2</v>
      </c>
      <c r="T11" s="22">
        <f t="shared" si="3"/>
        <v>9.1587516960651288E-3</v>
      </c>
      <c r="U11" s="22">
        <f t="shared" si="4"/>
        <v>0</v>
      </c>
      <c r="V11" s="22">
        <f t="shared" si="5"/>
        <v>3.8461538461538547E-2</v>
      </c>
    </row>
    <row r="12" spans="3:22" x14ac:dyDescent="0.25">
      <c r="C12" s="187"/>
      <c r="D12" s="188"/>
      <c r="E12" s="43" t="s">
        <v>65</v>
      </c>
      <c r="F12" s="54">
        <v>33</v>
      </c>
      <c r="G12" s="54">
        <v>33</v>
      </c>
      <c r="H12" s="54">
        <v>33</v>
      </c>
      <c r="I12" s="54">
        <v>34</v>
      </c>
      <c r="J12" s="54">
        <v>36</v>
      </c>
      <c r="K12" s="54">
        <v>36</v>
      </c>
      <c r="L12" s="54">
        <v>36</v>
      </c>
      <c r="M12" s="54">
        <v>36</v>
      </c>
      <c r="N12" s="54">
        <v>35</v>
      </c>
      <c r="O12" s="54">
        <v>34</v>
      </c>
      <c r="P12" s="130">
        <v>33</v>
      </c>
      <c r="Q12" s="22">
        <f t="shared" si="1"/>
        <v>1.1194029850746268E-2</v>
      </c>
      <c r="R12" s="22">
        <f t="shared" si="6"/>
        <v>-2.9411764705882359E-2</v>
      </c>
      <c r="S12" s="22">
        <f t="shared" si="2"/>
        <v>0</v>
      </c>
      <c r="T12" s="22">
        <f t="shared" si="3"/>
        <v>1.1194029850746268E-2</v>
      </c>
      <c r="U12" s="22">
        <f t="shared" si="4"/>
        <v>-2.9411764705882359E-2</v>
      </c>
      <c r="V12" s="22">
        <f t="shared" si="5"/>
        <v>0</v>
      </c>
    </row>
    <row r="13" spans="3:22" x14ac:dyDescent="0.25">
      <c r="C13" s="187"/>
      <c r="D13" s="188"/>
      <c r="E13" s="43" t="s">
        <v>5</v>
      </c>
      <c r="F13" s="54"/>
      <c r="G13" s="54"/>
      <c r="H13" s="54"/>
      <c r="I13" s="54"/>
      <c r="J13" s="54"/>
      <c r="K13" s="54"/>
      <c r="L13" s="54"/>
      <c r="M13" s="54"/>
      <c r="N13" s="54"/>
      <c r="O13" s="54"/>
      <c r="P13" s="128"/>
      <c r="Q13" s="22">
        <f t="shared" si="1"/>
        <v>0</v>
      </c>
      <c r="R13" s="22" t="str">
        <f t="shared" si="6"/>
        <v>n.a.</v>
      </c>
      <c r="S13" s="22" t="str">
        <f t="shared" si="2"/>
        <v>n.a.</v>
      </c>
      <c r="T13" s="22">
        <f t="shared" si="3"/>
        <v>0</v>
      </c>
      <c r="U13" s="22" t="str">
        <f t="shared" si="4"/>
        <v>n.a</v>
      </c>
      <c r="V13" s="22" t="str">
        <f t="shared" si="5"/>
        <v>n.a.</v>
      </c>
    </row>
    <row r="14" spans="3:22" x14ac:dyDescent="0.25">
      <c r="C14" s="187"/>
      <c r="D14" s="188"/>
      <c r="E14" s="43" t="s">
        <v>6</v>
      </c>
      <c r="F14" s="54">
        <v>192</v>
      </c>
      <c r="G14" s="54">
        <v>189</v>
      </c>
      <c r="H14" s="54">
        <v>182</v>
      </c>
      <c r="I14" s="54">
        <v>179</v>
      </c>
      <c r="J14" s="54">
        <v>174</v>
      </c>
      <c r="K14" s="54">
        <v>159</v>
      </c>
      <c r="L14" s="54">
        <v>152</v>
      </c>
      <c r="M14" s="54">
        <v>142</v>
      </c>
      <c r="N14" s="54">
        <v>132</v>
      </c>
      <c r="O14" s="54">
        <v>115</v>
      </c>
      <c r="P14" s="128">
        <v>110</v>
      </c>
      <c r="Q14" s="22">
        <f t="shared" si="1"/>
        <v>3.7313432835820892E-2</v>
      </c>
      <c r="R14" s="22">
        <f t="shared" si="6"/>
        <v>-4.3478260869565188E-2</v>
      </c>
      <c r="S14" s="22">
        <f t="shared" si="2"/>
        <v>-0.41798941798941802</v>
      </c>
      <c r="T14" s="22">
        <f t="shared" si="3"/>
        <v>3.7313432835820892E-2</v>
      </c>
      <c r="U14" s="22">
        <f t="shared" si="4"/>
        <v>-4.3478260869565188E-2</v>
      </c>
      <c r="V14" s="22">
        <f t="shared" si="5"/>
        <v>-0.41798941798941802</v>
      </c>
    </row>
    <row r="15" spans="3:22" x14ac:dyDescent="0.25">
      <c r="C15" s="187"/>
      <c r="D15" s="188"/>
      <c r="E15" s="43" t="s">
        <v>7</v>
      </c>
      <c r="F15" s="54">
        <v>8</v>
      </c>
      <c r="G15" s="54">
        <v>8</v>
      </c>
      <c r="H15" s="54">
        <v>8</v>
      </c>
      <c r="I15" s="54">
        <v>8</v>
      </c>
      <c r="J15" s="54">
        <v>8</v>
      </c>
      <c r="K15" s="54">
        <v>7</v>
      </c>
      <c r="L15" s="54">
        <v>8</v>
      </c>
      <c r="M15" s="54">
        <v>8</v>
      </c>
      <c r="N15" s="54">
        <v>8</v>
      </c>
      <c r="O15" s="54">
        <v>8</v>
      </c>
      <c r="P15" s="128">
        <v>8</v>
      </c>
      <c r="Q15" s="22">
        <f t="shared" si="1"/>
        <v>2.7137042062415195E-3</v>
      </c>
      <c r="R15" s="22">
        <f t="shared" si="6"/>
        <v>0</v>
      </c>
      <c r="S15" s="22">
        <f t="shared" si="2"/>
        <v>0</v>
      </c>
      <c r="T15" s="22">
        <f t="shared" si="3"/>
        <v>2.7137042062415195E-3</v>
      </c>
      <c r="U15" s="22">
        <f t="shared" si="4"/>
        <v>0</v>
      </c>
      <c r="V15" s="22">
        <f t="shared" si="5"/>
        <v>0</v>
      </c>
    </row>
    <row r="16" spans="3:22" x14ac:dyDescent="0.25">
      <c r="C16" s="187"/>
      <c r="D16" s="188"/>
      <c r="E16" s="43" t="s">
        <v>8</v>
      </c>
      <c r="F16" s="54">
        <v>318</v>
      </c>
      <c r="G16" s="54">
        <v>305</v>
      </c>
      <c r="H16" s="54">
        <v>298</v>
      </c>
      <c r="I16" s="54">
        <v>297</v>
      </c>
      <c r="J16" s="54">
        <v>296</v>
      </c>
      <c r="K16" s="54">
        <v>294</v>
      </c>
      <c r="L16" s="54">
        <v>287</v>
      </c>
      <c r="M16" s="54">
        <v>279</v>
      </c>
      <c r="N16" s="54">
        <v>270</v>
      </c>
      <c r="O16" s="54">
        <v>264</v>
      </c>
      <c r="P16" s="128">
        <v>255</v>
      </c>
      <c r="Q16" s="22">
        <f t="shared" si="1"/>
        <v>8.6499321573948434E-2</v>
      </c>
      <c r="R16" s="22">
        <f t="shared" si="6"/>
        <v>-3.4090909090909061E-2</v>
      </c>
      <c r="S16" s="22">
        <f t="shared" si="2"/>
        <v>-0.16393442622950816</v>
      </c>
      <c r="T16" s="22">
        <f t="shared" si="3"/>
        <v>8.6499321573948434E-2</v>
      </c>
      <c r="U16" s="22">
        <f t="shared" si="4"/>
        <v>-3.4090909090909061E-2</v>
      </c>
      <c r="V16" s="22">
        <f t="shared" si="5"/>
        <v>-0.16393442622950816</v>
      </c>
    </row>
    <row r="17" spans="3:22" x14ac:dyDescent="0.25">
      <c r="C17" s="187"/>
      <c r="D17" s="188"/>
      <c r="E17" s="43" t="s">
        <v>9</v>
      </c>
      <c r="F17" s="54">
        <v>46</v>
      </c>
      <c r="G17" s="54">
        <v>44</v>
      </c>
      <c r="H17" s="54">
        <v>45</v>
      </c>
      <c r="I17" s="54">
        <v>41</v>
      </c>
      <c r="J17" s="54">
        <v>41</v>
      </c>
      <c r="K17" s="54">
        <v>39</v>
      </c>
      <c r="L17" s="54">
        <v>39</v>
      </c>
      <c r="M17" s="54">
        <v>39</v>
      </c>
      <c r="N17" s="54">
        <v>43</v>
      </c>
      <c r="O17" s="54">
        <v>58</v>
      </c>
      <c r="P17" s="128">
        <v>57</v>
      </c>
      <c r="Q17" s="22">
        <f t="shared" si="1"/>
        <v>1.9335142469470826E-2</v>
      </c>
      <c r="R17" s="22">
        <f>IF(OR(P17=0,O17=0),"n.a.",P17/O17-1)</f>
        <v>-1.7241379310344862E-2</v>
      </c>
      <c r="S17" s="22">
        <f t="shared" si="2"/>
        <v>0.29545454545454541</v>
      </c>
      <c r="T17" s="22">
        <f t="shared" si="3"/>
        <v>1.9335142469470826E-2</v>
      </c>
      <c r="U17" s="22">
        <f t="shared" si="4"/>
        <v>-1.7241379310344862E-2</v>
      </c>
      <c r="V17" s="22">
        <f t="shared" si="5"/>
        <v>0.29545454545454541</v>
      </c>
    </row>
    <row r="18" spans="3:22" x14ac:dyDescent="0.25">
      <c r="C18" s="187"/>
      <c r="D18" s="188"/>
      <c r="E18" s="43" t="s">
        <v>10</v>
      </c>
      <c r="F18" s="54">
        <v>356</v>
      </c>
      <c r="G18" s="54">
        <v>374</v>
      </c>
      <c r="H18" s="54">
        <v>364</v>
      </c>
      <c r="I18" s="54">
        <v>348</v>
      </c>
      <c r="J18" s="54">
        <v>350</v>
      </c>
      <c r="K18" s="54">
        <v>341</v>
      </c>
      <c r="L18" s="54">
        <v>331</v>
      </c>
      <c r="M18" s="54">
        <v>327</v>
      </c>
      <c r="N18" s="54">
        <v>318</v>
      </c>
      <c r="O18" s="54">
        <v>309</v>
      </c>
      <c r="P18" s="130">
        <v>309</v>
      </c>
      <c r="Q18" s="22">
        <f t="shared" si="1"/>
        <v>0.10481682496607869</v>
      </c>
      <c r="R18" s="22">
        <f t="shared" si="6"/>
        <v>0</v>
      </c>
      <c r="S18" s="22">
        <f t="shared" si="2"/>
        <v>-0.1737967914438503</v>
      </c>
      <c r="T18" s="22">
        <f t="shared" si="3"/>
        <v>0.10481682496607869</v>
      </c>
      <c r="U18" s="22">
        <f t="shared" si="4"/>
        <v>0</v>
      </c>
      <c r="V18" s="22">
        <f t="shared" si="5"/>
        <v>-0.1737967914438503</v>
      </c>
    </row>
    <row r="19" spans="3:22" x14ac:dyDescent="0.25">
      <c r="C19" s="187"/>
      <c r="D19" s="188"/>
      <c r="E19" s="43" t="s">
        <v>12</v>
      </c>
      <c r="F19" s="54">
        <v>70</v>
      </c>
      <c r="G19" s="54">
        <v>68</v>
      </c>
      <c r="H19" s="54">
        <v>63</v>
      </c>
      <c r="I19" s="54">
        <v>63</v>
      </c>
      <c r="J19" s="54">
        <v>63</v>
      </c>
      <c r="K19" s="54">
        <v>63</v>
      </c>
      <c r="L19" s="54">
        <v>53</v>
      </c>
      <c r="M19" s="54">
        <v>49</v>
      </c>
      <c r="N19" s="54">
        <v>50</v>
      </c>
      <c r="O19" s="54">
        <v>48</v>
      </c>
      <c r="P19" s="130">
        <v>48</v>
      </c>
      <c r="Q19" s="22">
        <f t="shared" si="1"/>
        <v>1.6282225237449117E-2</v>
      </c>
      <c r="R19" s="22">
        <f t="shared" si="6"/>
        <v>0</v>
      </c>
      <c r="S19" s="22">
        <f t="shared" si="2"/>
        <v>-0.29411764705882348</v>
      </c>
      <c r="T19" s="22">
        <f t="shared" si="3"/>
        <v>1.6282225237449117E-2</v>
      </c>
      <c r="U19" s="22">
        <f t="shared" si="4"/>
        <v>0</v>
      </c>
      <c r="V19" s="22">
        <f t="shared" si="5"/>
        <v>-0.29411764705882348</v>
      </c>
    </row>
    <row r="20" spans="3:22" x14ac:dyDescent="0.25">
      <c r="C20" s="187"/>
      <c r="D20" s="188"/>
      <c r="E20" s="43" t="s">
        <v>28</v>
      </c>
      <c r="F20" s="54">
        <v>24</v>
      </c>
      <c r="G20" s="54">
        <v>25</v>
      </c>
      <c r="H20" s="54">
        <v>20</v>
      </c>
      <c r="I20" s="54">
        <v>23</v>
      </c>
      <c r="J20" s="54">
        <v>25</v>
      </c>
      <c r="K20" s="54">
        <v>27</v>
      </c>
      <c r="L20" s="54">
        <v>26</v>
      </c>
      <c r="M20" s="54">
        <v>26</v>
      </c>
      <c r="N20" s="54">
        <v>27</v>
      </c>
      <c r="O20" s="54">
        <v>26</v>
      </c>
      <c r="P20" s="128">
        <v>25</v>
      </c>
      <c r="Q20" s="22">
        <f t="shared" si="1"/>
        <v>8.4803256445047485E-3</v>
      </c>
      <c r="R20" s="22">
        <f t="shared" si="6"/>
        <v>-3.8461538461538436E-2</v>
      </c>
      <c r="S20" s="22">
        <f t="shared" si="2"/>
        <v>0</v>
      </c>
      <c r="T20" s="22">
        <f t="shared" si="3"/>
        <v>8.4803256445047485E-3</v>
      </c>
      <c r="U20" s="22">
        <f t="shared" si="4"/>
        <v>-3.8461538461538436E-2</v>
      </c>
      <c r="V20" s="22">
        <f t="shared" si="5"/>
        <v>0</v>
      </c>
    </row>
    <row r="21" spans="3:22" x14ac:dyDescent="0.25">
      <c r="C21" s="187"/>
      <c r="D21" s="188"/>
      <c r="E21" s="43" t="s">
        <v>13</v>
      </c>
      <c r="F21" s="54">
        <v>28</v>
      </c>
      <c r="G21" s="54">
        <v>27</v>
      </c>
      <c r="H21" s="54">
        <v>27</v>
      </c>
      <c r="I21" s="54">
        <v>28</v>
      </c>
      <c r="J21" s="54">
        <v>27</v>
      </c>
      <c r="K21" s="54">
        <v>26</v>
      </c>
      <c r="L21" s="54">
        <v>27</v>
      </c>
      <c r="M21" s="54">
        <v>27</v>
      </c>
      <c r="N21" s="54">
        <v>25</v>
      </c>
      <c r="O21" s="54">
        <v>24</v>
      </c>
      <c r="P21" s="130">
        <v>24</v>
      </c>
      <c r="Q21" s="22">
        <f t="shared" si="1"/>
        <v>8.1411126187245584E-3</v>
      </c>
      <c r="R21" s="22">
        <f t="shared" si="6"/>
        <v>0</v>
      </c>
      <c r="S21" s="22">
        <f t="shared" si="2"/>
        <v>-0.11111111111111116</v>
      </c>
      <c r="T21" s="22">
        <f t="shared" si="3"/>
        <v>8.1411126187245584E-3</v>
      </c>
      <c r="U21" s="22">
        <f t="shared" si="4"/>
        <v>0</v>
      </c>
      <c r="V21" s="22">
        <f t="shared" si="5"/>
        <v>-0.11111111111111116</v>
      </c>
    </row>
    <row r="22" spans="3:22" x14ac:dyDescent="0.25">
      <c r="C22" s="187"/>
      <c r="D22" s="188"/>
      <c r="E22" s="43" t="s">
        <v>14</v>
      </c>
      <c r="F22" s="54">
        <v>175</v>
      </c>
      <c r="G22" s="54">
        <v>182</v>
      </c>
      <c r="H22" s="54">
        <v>185</v>
      </c>
      <c r="I22" s="54">
        <v>189</v>
      </c>
      <c r="J22" s="54">
        <v>192</v>
      </c>
      <c r="K22" s="54">
        <v>188</v>
      </c>
      <c r="L22" s="54">
        <v>188</v>
      </c>
      <c r="M22" s="54">
        <v>188</v>
      </c>
      <c r="N22" s="54">
        <v>188</v>
      </c>
      <c r="O22" s="54">
        <v>189</v>
      </c>
      <c r="P22" s="130">
        <v>189</v>
      </c>
      <c r="Q22" s="22">
        <f t="shared" si="1"/>
        <v>6.4111261872455902E-2</v>
      </c>
      <c r="R22" s="22">
        <f t="shared" si="6"/>
        <v>0</v>
      </c>
      <c r="S22" s="22">
        <f t="shared" si="2"/>
        <v>3.8461538461538547E-2</v>
      </c>
      <c r="T22" s="22">
        <f t="shared" si="3"/>
        <v>6.4111261872455902E-2</v>
      </c>
      <c r="U22" s="22">
        <f t="shared" si="4"/>
        <v>0</v>
      </c>
      <c r="V22" s="22">
        <f t="shared" si="5"/>
        <v>3.8461538461538547E-2</v>
      </c>
    </row>
    <row r="23" spans="3:22" x14ac:dyDescent="0.25">
      <c r="C23" s="187"/>
      <c r="D23" s="188"/>
      <c r="E23" s="43" t="s">
        <v>15</v>
      </c>
      <c r="F23" s="54">
        <v>11</v>
      </c>
      <c r="G23" s="54">
        <v>10</v>
      </c>
      <c r="H23" s="54">
        <v>10</v>
      </c>
      <c r="I23" s="54">
        <v>9</v>
      </c>
      <c r="J23" s="54">
        <v>9</v>
      </c>
      <c r="K23" s="54">
        <v>9</v>
      </c>
      <c r="L23" s="54">
        <v>9</v>
      </c>
      <c r="M23" s="54">
        <v>9</v>
      </c>
      <c r="N23" s="54">
        <v>9</v>
      </c>
      <c r="O23" s="54">
        <v>9</v>
      </c>
      <c r="P23" s="130">
        <v>9</v>
      </c>
      <c r="Q23" s="22">
        <f t="shared" si="1"/>
        <v>3.0529172320217096E-3</v>
      </c>
      <c r="R23" s="22">
        <f t="shared" si="6"/>
        <v>0</v>
      </c>
      <c r="S23" s="22">
        <f t="shared" si="2"/>
        <v>-9.9999999999999978E-2</v>
      </c>
      <c r="T23" s="22">
        <f t="shared" si="3"/>
        <v>3.0529172320217096E-3</v>
      </c>
      <c r="U23" s="22">
        <f t="shared" si="4"/>
        <v>0</v>
      </c>
      <c r="V23" s="22">
        <f t="shared" si="5"/>
        <v>-9.9999999999999978E-2</v>
      </c>
    </row>
    <row r="24" spans="3:22" x14ac:dyDescent="0.25">
      <c r="C24" s="187"/>
      <c r="D24" s="188"/>
      <c r="E24" s="43" t="s">
        <v>16</v>
      </c>
      <c r="F24" s="54">
        <v>176</v>
      </c>
      <c r="G24" s="54">
        <v>170</v>
      </c>
      <c r="H24" s="54">
        <v>165</v>
      </c>
      <c r="I24" s="54">
        <v>162</v>
      </c>
      <c r="J24" s="54">
        <v>162</v>
      </c>
      <c r="K24" s="54">
        <v>156</v>
      </c>
      <c r="L24" s="54">
        <v>151</v>
      </c>
      <c r="M24" s="54">
        <v>142</v>
      </c>
      <c r="N24" s="54">
        <v>135</v>
      </c>
      <c r="O24" s="54">
        <v>132</v>
      </c>
      <c r="P24" s="128">
        <v>122</v>
      </c>
      <c r="Q24" s="22">
        <f t="shared" si="1"/>
        <v>4.1383989145183174E-2</v>
      </c>
      <c r="R24" s="22">
        <f t="shared" si="6"/>
        <v>-7.5757575757575801E-2</v>
      </c>
      <c r="S24" s="22">
        <f t="shared" si="2"/>
        <v>-0.28235294117647058</v>
      </c>
      <c r="T24" s="22">
        <f t="shared" si="3"/>
        <v>4.1383989145183174E-2</v>
      </c>
      <c r="U24" s="22">
        <f t="shared" si="4"/>
        <v>-7.5757575757575801E-2</v>
      </c>
      <c r="V24" s="22">
        <f t="shared" si="5"/>
        <v>-0.28235294117647058</v>
      </c>
    </row>
    <row r="25" spans="3:22" x14ac:dyDescent="0.25">
      <c r="C25" s="187"/>
      <c r="D25" s="188"/>
      <c r="E25" s="43" t="s">
        <v>29</v>
      </c>
      <c r="F25" s="54">
        <v>28</v>
      </c>
      <c r="G25" s="54">
        <v>32</v>
      </c>
      <c r="H25" s="54">
        <v>35</v>
      </c>
      <c r="I25" s="54">
        <v>37</v>
      </c>
      <c r="J25" s="54">
        <v>42</v>
      </c>
      <c r="K25" s="54">
        <v>41</v>
      </c>
      <c r="L25" s="54">
        <v>40</v>
      </c>
      <c r="M25" s="54">
        <v>40</v>
      </c>
      <c r="N25" s="54">
        <v>41</v>
      </c>
      <c r="O25" s="54">
        <v>42</v>
      </c>
      <c r="P25" s="128">
        <v>42</v>
      </c>
      <c r="Q25" s="22">
        <f t="shared" si="1"/>
        <v>1.4246947082767978E-2</v>
      </c>
      <c r="R25" s="22">
        <f t="shared" si="6"/>
        <v>0</v>
      </c>
      <c r="S25" s="22">
        <f t="shared" si="2"/>
        <v>0.3125</v>
      </c>
      <c r="T25" s="22">
        <f t="shared" si="3"/>
        <v>1.4246947082767978E-2</v>
      </c>
      <c r="U25" s="22">
        <f t="shared" si="4"/>
        <v>0</v>
      </c>
      <c r="V25" s="22">
        <f t="shared" si="5"/>
        <v>0.3125</v>
      </c>
    </row>
    <row r="26" spans="3:22" x14ac:dyDescent="0.25">
      <c r="C26" s="187"/>
      <c r="D26" s="188"/>
      <c r="E26" s="43" t="s">
        <v>17</v>
      </c>
      <c r="F26" s="54">
        <v>79</v>
      </c>
      <c r="G26" s="54">
        <v>76</v>
      </c>
      <c r="H26" s="54">
        <v>75</v>
      </c>
      <c r="I26" s="54">
        <v>79</v>
      </c>
      <c r="J26" s="54">
        <v>81</v>
      </c>
      <c r="K26" s="54">
        <v>82</v>
      </c>
      <c r="L26" s="54">
        <v>80</v>
      </c>
      <c r="M26" s="54">
        <v>78</v>
      </c>
      <c r="N26" s="54">
        <v>78</v>
      </c>
      <c r="O26" s="54">
        <v>78</v>
      </c>
      <c r="P26" s="130">
        <v>78</v>
      </c>
      <c r="Q26" s="22">
        <f t="shared" si="1"/>
        <v>2.6458616010854818E-2</v>
      </c>
      <c r="R26" s="22">
        <f t="shared" si="6"/>
        <v>0</v>
      </c>
      <c r="S26" s="22">
        <f t="shared" si="2"/>
        <v>2.6315789473684292E-2</v>
      </c>
      <c r="T26" s="22">
        <f t="shared" si="3"/>
        <v>2.6458616010854818E-2</v>
      </c>
      <c r="U26" s="22">
        <f t="shared" si="4"/>
        <v>0</v>
      </c>
      <c r="V26" s="22">
        <f t="shared" si="5"/>
        <v>2.6315789473684292E-2</v>
      </c>
    </row>
    <row r="27" spans="3:22" x14ac:dyDescent="0.25">
      <c r="C27" s="187"/>
      <c r="D27" s="188"/>
      <c r="E27" s="43" t="s">
        <v>18</v>
      </c>
      <c r="F27" s="54">
        <v>17</v>
      </c>
      <c r="G27" s="54">
        <v>17</v>
      </c>
      <c r="H27" s="54">
        <v>16</v>
      </c>
      <c r="I27" s="54">
        <v>15</v>
      </c>
      <c r="J27" s="54">
        <v>15</v>
      </c>
      <c r="K27" s="54">
        <v>14</v>
      </c>
      <c r="L27" s="54">
        <v>13</v>
      </c>
      <c r="M27" s="54">
        <v>12</v>
      </c>
      <c r="N27" s="54">
        <v>9</v>
      </c>
      <c r="O27" s="54">
        <v>7</v>
      </c>
      <c r="P27" s="130">
        <v>7</v>
      </c>
      <c r="Q27" s="22">
        <f t="shared" si="1"/>
        <v>2.3744911804613297E-3</v>
      </c>
      <c r="R27" s="22">
        <f t="shared" si="6"/>
        <v>0</v>
      </c>
      <c r="S27" s="22">
        <f t="shared" si="2"/>
        <v>-0.58823529411764708</v>
      </c>
      <c r="T27" s="22">
        <f t="shared" si="3"/>
        <v>2.3744911804613297E-3</v>
      </c>
      <c r="U27" s="22">
        <f t="shared" si="4"/>
        <v>0</v>
      </c>
      <c r="V27" s="22">
        <f t="shared" si="5"/>
        <v>-0.58823529411764708</v>
      </c>
    </row>
    <row r="28" spans="3:22" x14ac:dyDescent="0.25">
      <c r="C28" s="187"/>
      <c r="D28" s="188"/>
      <c r="E28" s="43" t="s">
        <v>19</v>
      </c>
      <c r="F28" s="54">
        <v>0</v>
      </c>
      <c r="G28" s="54">
        <v>0</v>
      </c>
      <c r="H28" s="54">
        <v>0</v>
      </c>
      <c r="I28" s="54">
        <v>0</v>
      </c>
      <c r="J28" s="54">
        <v>0</v>
      </c>
      <c r="K28" s="54">
        <v>0</v>
      </c>
      <c r="L28" s="54">
        <v>0</v>
      </c>
      <c r="M28" s="54">
        <v>0</v>
      </c>
      <c r="N28" s="54">
        <v>0</v>
      </c>
      <c r="O28" s="54">
        <v>9</v>
      </c>
      <c r="P28" s="128">
        <v>9</v>
      </c>
      <c r="Q28" s="22">
        <f t="shared" si="1"/>
        <v>3.0529172320217096E-3</v>
      </c>
      <c r="R28" s="22">
        <f t="shared" si="6"/>
        <v>0</v>
      </c>
      <c r="S28" s="22" t="str">
        <f>IF(OR(P28=0,G28=0),"n.a.",P28/G28-1)</f>
        <v>n.a.</v>
      </c>
      <c r="T28" s="22">
        <f t="shared" si="3"/>
        <v>3.0529172320217096E-3</v>
      </c>
      <c r="U28" s="22">
        <f t="shared" si="4"/>
        <v>0</v>
      </c>
      <c r="V28" s="22" t="str">
        <f t="shared" si="5"/>
        <v>n.a.</v>
      </c>
    </row>
    <row r="29" spans="3:22" x14ac:dyDescent="0.25">
      <c r="C29" s="187"/>
      <c r="D29" s="188"/>
      <c r="E29" s="43" t="s">
        <v>20</v>
      </c>
      <c r="F29" s="54">
        <v>0</v>
      </c>
      <c r="G29" s="54">
        <v>0</v>
      </c>
      <c r="H29" s="54">
        <v>0</v>
      </c>
      <c r="I29" s="54">
        <v>0</v>
      </c>
      <c r="J29" s="54">
        <v>0</v>
      </c>
      <c r="K29" s="54">
        <v>0</v>
      </c>
      <c r="L29" s="54">
        <v>0</v>
      </c>
      <c r="M29" s="54">
        <v>0</v>
      </c>
      <c r="N29" s="54">
        <v>0</v>
      </c>
      <c r="O29" s="54">
        <v>187</v>
      </c>
      <c r="P29" s="128">
        <v>168</v>
      </c>
      <c r="Q29" s="22">
        <f t="shared" si="1"/>
        <v>5.698778833107191E-2</v>
      </c>
      <c r="R29" s="22">
        <f t="shared" si="6"/>
        <v>-0.10160427807486627</v>
      </c>
      <c r="S29" s="22" t="str">
        <f t="shared" si="2"/>
        <v>n.a.</v>
      </c>
      <c r="T29" s="22">
        <f t="shared" si="3"/>
        <v>5.698778833107191E-2</v>
      </c>
      <c r="U29" s="22">
        <f t="shared" si="4"/>
        <v>-0.10160427807486627</v>
      </c>
      <c r="V29" s="22" t="str">
        <f t="shared" si="5"/>
        <v>n.a.</v>
      </c>
    </row>
    <row r="30" spans="3:22" x14ac:dyDescent="0.25">
      <c r="C30" s="187"/>
      <c r="D30" s="188"/>
      <c r="E30" s="43" t="s">
        <v>21</v>
      </c>
      <c r="F30" s="54">
        <v>85</v>
      </c>
      <c r="G30" s="54">
        <v>85</v>
      </c>
      <c r="H30" s="54">
        <v>86</v>
      </c>
      <c r="I30" s="54">
        <v>87</v>
      </c>
      <c r="J30" s="54">
        <v>89</v>
      </c>
      <c r="K30" s="54">
        <v>90</v>
      </c>
      <c r="L30" s="54">
        <v>89</v>
      </c>
      <c r="M30" s="54">
        <v>88</v>
      </c>
      <c r="N30" s="54">
        <v>86</v>
      </c>
      <c r="O30" s="54">
        <v>86</v>
      </c>
      <c r="P30" s="130">
        <v>86</v>
      </c>
      <c r="Q30" s="22">
        <f t="shared" si="1"/>
        <v>2.9172320217096336E-2</v>
      </c>
      <c r="R30" s="22">
        <f t="shared" si="6"/>
        <v>0</v>
      </c>
      <c r="S30" s="22">
        <f t="shared" si="2"/>
        <v>1.1764705882352899E-2</v>
      </c>
      <c r="T30" s="22">
        <f t="shared" si="3"/>
        <v>2.9172320217096336E-2</v>
      </c>
      <c r="U30" s="22">
        <f t="shared" si="4"/>
        <v>0</v>
      </c>
      <c r="V30" s="22">
        <f t="shared" si="5"/>
        <v>1.1764705882352899E-2</v>
      </c>
    </row>
    <row r="31" spans="3:22" x14ac:dyDescent="0.25">
      <c r="C31" s="187"/>
      <c r="D31" s="188"/>
      <c r="E31" s="43" t="s">
        <v>22</v>
      </c>
      <c r="F31" s="54">
        <v>71</v>
      </c>
      <c r="G31" s="54">
        <v>64</v>
      </c>
      <c r="H31" s="54">
        <v>64</v>
      </c>
      <c r="I31" s="54">
        <v>67</v>
      </c>
      <c r="J31" s="54">
        <v>66</v>
      </c>
      <c r="K31" s="54">
        <v>65</v>
      </c>
      <c r="L31" s="54">
        <v>63</v>
      </c>
      <c r="M31" s="54">
        <v>61</v>
      </c>
      <c r="N31" s="54">
        <f>AVERAGE(M31,O31)</f>
        <v>59.5</v>
      </c>
      <c r="O31" s="54">
        <v>58</v>
      </c>
      <c r="P31" s="128">
        <v>57</v>
      </c>
      <c r="Q31" s="22">
        <f t="shared" si="1"/>
        <v>1.9335142469470826E-2</v>
      </c>
      <c r="R31" s="22">
        <f t="shared" si="6"/>
        <v>-1.7241379310344862E-2</v>
      </c>
      <c r="S31" s="22">
        <f t="shared" si="2"/>
        <v>-0.109375</v>
      </c>
      <c r="T31" s="22">
        <f t="shared" si="3"/>
        <v>1.9335142469470826E-2</v>
      </c>
      <c r="U31" s="22">
        <f t="shared" si="4"/>
        <v>-1.7241379310344862E-2</v>
      </c>
      <c r="V31" s="22">
        <f t="shared" si="5"/>
        <v>-0.109375</v>
      </c>
    </row>
    <row r="32" spans="3:22" x14ac:dyDescent="0.25">
      <c r="C32" s="187"/>
      <c r="D32" s="188"/>
      <c r="E32" s="43" t="s">
        <v>23</v>
      </c>
      <c r="F32" s="54">
        <v>41</v>
      </c>
      <c r="G32" s="54">
        <v>40</v>
      </c>
      <c r="H32" s="54">
        <v>43</v>
      </c>
      <c r="I32" s="54">
        <v>47</v>
      </c>
      <c r="J32" s="54">
        <v>47</v>
      </c>
      <c r="K32" s="54">
        <v>46</v>
      </c>
      <c r="L32" s="54">
        <v>45</v>
      </c>
      <c r="M32" s="54">
        <v>43</v>
      </c>
      <c r="N32" s="54">
        <v>41</v>
      </c>
      <c r="O32" s="54">
        <v>41</v>
      </c>
      <c r="P32" s="128">
        <v>41</v>
      </c>
      <c r="Q32" s="22">
        <f t="shared" si="1"/>
        <v>1.3907734056987787E-2</v>
      </c>
      <c r="R32" s="22">
        <f t="shared" si="6"/>
        <v>0</v>
      </c>
      <c r="S32" s="22">
        <f t="shared" si="2"/>
        <v>2.4999999999999911E-2</v>
      </c>
      <c r="T32" s="22">
        <f t="shared" si="3"/>
        <v>1.3907734056987787E-2</v>
      </c>
      <c r="U32" s="22">
        <f t="shared" si="4"/>
        <v>0</v>
      </c>
      <c r="V32" s="22">
        <f t="shared" si="5"/>
        <v>2.4999999999999911E-2</v>
      </c>
    </row>
    <row r="33" spans="3:22" x14ac:dyDescent="0.25">
      <c r="C33" s="187"/>
      <c r="D33" s="188"/>
      <c r="E33" s="43" t="s">
        <v>31</v>
      </c>
      <c r="F33" s="54">
        <v>39</v>
      </c>
      <c r="G33" s="54">
        <f>(F33+($F$33*($J$33/$F$33-1)/4))</f>
        <v>40</v>
      </c>
      <c r="H33" s="54">
        <f t="shared" ref="H33:I33" si="7">(G33+($F$33*($J$33/$F$33-1)/4))</f>
        <v>41</v>
      </c>
      <c r="I33" s="54">
        <f t="shared" si="7"/>
        <v>42</v>
      </c>
      <c r="J33" s="54">
        <v>43</v>
      </c>
      <c r="K33" s="54">
        <v>45</v>
      </c>
      <c r="L33" s="54">
        <v>43</v>
      </c>
      <c r="M33" s="54">
        <v>43</v>
      </c>
      <c r="N33" s="54">
        <v>40</v>
      </c>
      <c r="O33" s="54">
        <v>38</v>
      </c>
      <c r="P33" s="128">
        <v>37</v>
      </c>
      <c r="Q33" s="22">
        <f t="shared" si="1"/>
        <v>1.2550881953867029E-2</v>
      </c>
      <c r="R33" s="22">
        <f t="shared" si="6"/>
        <v>-2.6315789473684181E-2</v>
      </c>
      <c r="S33" s="22">
        <f t="shared" si="2"/>
        <v>-7.4999999999999956E-2</v>
      </c>
      <c r="T33" s="22">
        <f t="shared" si="3"/>
        <v>1.2550881953867029E-2</v>
      </c>
      <c r="U33" s="22">
        <f t="shared" si="4"/>
        <v>-2.6315789473684181E-2</v>
      </c>
      <c r="V33" s="22">
        <f t="shared" si="5"/>
        <v>-7.4999999999999956E-2</v>
      </c>
    </row>
    <row r="34" spans="3:22" x14ac:dyDescent="0.25">
      <c r="C34" s="187"/>
      <c r="D34" s="188"/>
      <c r="E34" s="43" t="s">
        <v>24</v>
      </c>
      <c r="F34" s="54">
        <v>400</v>
      </c>
      <c r="G34" s="54">
        <v>390</v>
      </c>
      <c r="H34" s="54">
        <v>362</v>
      </c>
      <c r="I34" s="54">
        <v>353</v>
      </c>
      <c r="J34" s="54">
        <v>347</v>
      </c>
      <c r="K34" s="54">
        <v>347</v>
      </c>
      <c r="L34" s="54">
        <v>351</v>
      </c>
      <c r="M34" s="54">
        <v>328</v>
      </c>
      <c r="N34" s="54">
        <v>299</v>
      </c>
      <c r="O34" s="54">
        <v>307</v>
      </c>
      <c r="P34" s="128">
        <v>307</v>
      </c>
      <c r="Q34" s="22">
        <f t="shared" si="1"/>
        <v>0.10413839891451832</v>
      </c>
      <c r="R34" s="22">
        <f t="shared" si="6"/>
        <v>0</v>
      </c>
      <c r="S34" s="22">
        <f t="shared" si="2"/>
        <v>-0.21282051282051284</v>
      </c>
      <c r="T34" s="22">
        <f t="shared" si="3"/>
        <v>0.10413839891451832</v>
      </c>
      <c r="U34" s="22">
        <f t="shared" si="4"/>
        <v>0</v>
      </c>
      <c r="V34" s="22">
        <f t="shared" si="5"/>
        <v>-0.21282051282051284</v>
      </c>
    </row>
    <row r="35" spans="3:22" x14ac:dyDescent="0.25">
      <c r="C35" s="187"/>
      <c r="D35" s="188"/>
      <c r="E35" s="43" t="s">
        <v>25</v>
      </c>
      <c r="F35" s="54">
        <v>15</v>
      </c>
      <c r="G35" s="54">
        <v>14</v>
      </c>
      <c r="H35" s="54">
        <v>15</v>
      </c>
      <c r="I35" s="54">
        <v>14</v>
      </c>
      <c r="J35" s="54">
        <v>14</v>
      </c>
      <c r="K35" s="54">
        <v>17</v>
      </c>
      <c r="L35" s="54">
        <v>17</v>
      </c>
      <c r="M35" s="54">
        <v>17</v>
      </c>
      <c r="N35" s="54">
        <v>14</v>
      </c>
      <c r="O35" s="54">
        <v>18</v>
      </c>
      <c r="P35" s="128">
        <v>18</v>
      </c>
      <c r="Q35" s="22">
        <f t="shared" si="1"/>
        <v>6.1058344640434192E-3</v>
      </c>
      <c r="R35" s="22">
        <f t="shared" si="6"/>
        <v>0</v>
      </c>
      <c r="S35" s="22">
        <f t="shared" si="2"/>
        <v>0.28571428571428581</v>
      </c>
      <c r="T35" s="22">
        <f t="shared" si="3"/>
        <v>6.1058344640434192E-3</v>
      </c>
      <c r="U35" s="22">
        <f t="shared" si="4"/>
        <v>0</v>
      </c>
      <c r="V35" s="22">
        <f t="shared" si="5"/>
        <v>0.28571428571428581</v>
      </c>
    </row>
    <row r="36" spans="3:22" x14ac:dyDescent="0.25">
      <c r="C36" s="187"/>
      <c r="D36" s="188"/>
      <c r="E36" s="43" t="s">
        <v>66</v>
      </c>
      <c r="F36" s="54">
        <v>25</v>
      </c>
      <c r="G36" s="54">
        <v>26</v>
      </c>
      <c r="H36" s="54">
        <v>25</v>
      </c>
      <c r="I36" s="54">
        <v>24</v>
      </c>
      <c r="J36" s="54">
        <v>20</v>
      </c>
      <c r="K36" s="54">
        <v>20</v>
      </c>
      <c r="L36" s="54">
        <v>22</v>
      </c>
      <c r="M36" s="54">
        <v>22</v>
      </c>
      <c r="N36" s="54">
        <v>22</v>
      </c>
      <c r="O36" s="54">
        <v>21</v>
      </c>
      <c r="P36" s="128">
        <v>21</v>
      </c>
      <c r="Q36" s="22">
        <f t="shared" si="1"/>
        <v>7.1234735413839888E-3</v>
      </c>
      <c r="R36" s="22">
        <f t="shared" si="6"/>
        <v>0</v>
      </c>
      <c r="S36" s="22">
        <f t="shared" si="2"/>
        <v>-0.19230769230769229</v>
      </c>
      <c r="T36" s="22">
        <f t="shared" si="3"/>
        <v>7.1234735413839888E-3</v>
      </c>
      <c r="U36" s="22">
        <f t="shared" si="4"/>
        <v>0</v>
      </c>
      <c r="V36" s="22">
        <f t="shared" si="5"/>
        <v>-0.19230769230769229</v>
      </c>
    </row>
    <row r="37" spans="3:22" x14ac:dyDescent="0.25">
      <c r="C37" s="187"/>
      <c r="D37" s="188"/>
      <c r="E37" s="43" t="s">
        <v>27</v>
      </c>
      <c r="F37" s="54">
        <v>53</v>
      </c>
      <c r="G37" s="54">
        <v>50</v>
      </c>
      <c r="H37" s="54">
        <v>53</v>
      </c>
      <c r="I37" s="54">
        <v>56</v>
      </c>
      <c r="J37" s="54">
        <v>58</v>
      </c>
      <c r="K37" s="54">
        <v>56</v>
      </c>
      <c r="L37" s="54">
        <v>60</v>
      </c>
      <c r="M37" s="54">
        <v>62</v>
      </c>
      <c r="N37" s="54">
        <v>62</v>
      </c>
      <c r="O37" s="54">
        <v>64</v>
      </c>
      <c r="P37" s="130">
        <v>64</v>
      </c>
      <c r="Q37" s="22">
        <f t="shared" si="1"/>
        <v>2.1709633649932156E-2</v>
      </c>
      <c r="R37" s="22">
        <f t="shared" si="6"/>
        <v>0</v>
      </c>
      <c r="S37" s="22">
        <f t="shared" si="2"/>
        <v>0.28000000000000003</v>
      </c>
      <c r="T37" s="22">
        <f t="shared" si="3"/>
        <v>2.1709633649932156E-2</v>
      </c>
      <c r="U37" s="22">
        <f t="shared" si="4"/>
        <v>0</v>
      </c>
      <c r="V37" s="22">
        <f t="shared" si="5"/>
        <v>0.28000000000000003</v>
      </c>
    </row>
    <row r="38" spans="3:22" x14ac:dyDescent="0.25">
      <c r="C38" s="187"/>
      <c r="D38" s="188"/>
      <c r="E38" s="43" t="s">
        <v>61</v>
      </c>
      <c r="F38" s="54">
        <v>594</v>
      </c>
      <c r="G38" s="54">
        <v>567</v>
      </c>
      <c r="H38" s="54">
        <v>524</v>
      </c>
      <c r="I38" s="54">
        <v>510</v>
      </c>
      <c r="J38" s="54">
        <v>491</v>
      </c>
      <c r="K38" s="54">
        <v>477</v>
      </c>
      <c r="L38" s="54">
        <v>464</v>
      </c>
      <c r="M38" s="54">
        <v>483</v>
      </c>
      <c r="N38" s="54">
        <v>471</v>
      </c>
      <c r="O38" s="54">
        <v>556</v>
      </c>
      <c r="P38" s="128">
        <v>559</v>
      </c>
      <c r="Q38" s="22">
        <f t="shared" si="1"/>
        <v>0.18962008141112618</v>
      </c>
      <c r="R38" s="22">
        <f>IF(OR(P38=0,O38=0),"n.a.",P38/O38-1)</f>
        <v>5.3956834532373765E-3</v>
      </c>
      <c r="S38" s="22">
        <f t="shared" si="2"/>
        <v>-1.4109347442680775E-2</v>
      </c>
      <c r="T38" s="22">
        <f t="shared" si="3"/>
        <v>0.18962008141112618</v>
      </c>
      <c r="U38" s="22">
        <f t="shared" si="4"/>
        <v>5.3956834532373765E-3</v>
      </c>
      <c r="V38" s="22">
        <f t="shared" si="5"/>
        <v>-1.4109347442680775E-2</v>
      </c>
    </row>
    <row r="39" spans="3:22" ht="15.75" thickBot="1" x14ac:dyDescent="0.3">
      <c r="C39" s="189"/>
      <c r="D39" s="190"/>
      <c r="E39" s="29" t="s">
        <v>67</v>
      </c>
      <c r="F39" s="86">
        <f t="shared" ref="F39:N39" si="8">SUM(F$7:F$38)</f>
        <v>3144</v>
      </c>
      <c r="G39" s="86">
        <f t="shared" si="8"/>
        <v>3096</v>
      </c>
      <c r="H39" s="86">
        <f t="shared" si="8"/>
        <v>2997</v>
      </c>
      <c r="I39" s="86">
        <f t="shared" si="8"/>
        <v>2970</v>
      </c>
      <c r="J39" s="86">
        <f t="shared" si="8"/>
        <v>2959</v>
      </c>
      <c r="K39" s="86">
        <f t="shared" si="8"/>
        <v>2910</v>
      </c>
      <c r="L39" s="86">
        <f t="shared" si="8"/>
        <v>2857</v>
      </c>
      <c r="M39" s="86">
        <f t="shared" si="8"/>
        <v>2809</v>
      </c>
      <c r="N39" s="86">
        <f t="shared" si="8"/>
        <v>2718.5</v>
      </c>
      <c r="O39" s="86">
        <f>SUM(O$7:O$38)</f>
        <v>2981</v>
      </c>
      <c r="P39" s="86">
        <f>SUM(P$7:P$38)</f>
        <v>2948</v>
      </c>
      <c r="Q39" s="22">
        <f t="shared" si="1"/>
        <v>1</v>
      </c>
      <c r="R39" s="172"/>
      <c r="S39" s="172"/>
      <c r="T39" s="22">
        <f t="shared" si="3"/>
        <v>1</v>
      </c>
      <c r="U39" s="22"/>
      <c r="V39" s="22"/>
    </row>
    <row r="40" spans="3:22" ht="16.5" thickTop="1" thickBot="1" x14ac:dyDescent="0.3">
      <c r="C40" s="191"/>
      <c r="D40" s="192"/>
      <c r="E40" s="87" t="s">
        <v>68</v>
      </c>
      <c r="F40" s="88">
        <f>F7+F9+F10+F11+F12+F14+F15+F16+F17+F18+F19+F20+F21+F22+F23+F24+F25+F26+F27+SUM(F30:F38)</f>
        <v>3144</v>
      </c>
      <c r="G40" s="88">
        <f t="shared" ref="G40:P40" si="9">G7+G9+G10+G11+G12+G14+G15+G16+G17+G18+G19+G20+G21+G22+G23+G24+G25+G26+G27+SUM(G30:G38)</f>
        <v>3096</v>
      </c>
      <c r="H40" s="88">
        <f t="shared" si="9"/>
        <v>2997</v>
      </c>
      <c r="I40" s="88">
        <f t="shared" si="9"/>
        <v>2970</v>
      </c>
      <c r="J40" s="88">
        <f t="shared" si="9"/>
        <v>2959</v>
      </c>
      <c r="K40" s="88">
        <f t="shared" si="9"/>
        <v>2910</v>
      </c>
      <c r="L40" s="88">
        <f t="shared" si="9"/>
        <v>2857</v>
      </c>
      <c r="M40" s="88">
        <f t="shared" si="9"/>
        <v>2809</v>
      </c>
      <c r="N40" s="88">
        <f t="shared" si="9"/>
        <v>2718.5</v>
      </c>
      <c r="O40" s="88">
        <f t="shared" si="9"/>
        <v>2785</v>
      </c>
      <c r="P40" s="88">
        <f t="shared" si="9"/>
        <v>2771</v>
      </c>
      <c r="Q40" s="22">
        <f>P40/$P$39</f>
        <v>0.9399592944369064</v>
      </c>
      <c r="R40" s="22">
        <f>IF(OR(P40=0,O40=0),"n.a.",P40/O40-1)</f>
        <v>-5.0269299820466795E-3</v>
      </c>
      <c r="S40" s="22">
        <f t="shared" ref="S40" si="10">IF(OR(P40=0,G40=0),"n.a.",P40/G40-1)</f>
        <v>-0.10497416020671835</v>
      </c>
      <c r="T40" s="22">
        <f t="shared" si="3"/>
        <v>0.9399592944369064</v>
      </c>
      <c r="U40" s="22">
        <f t="shared" si="4"/>
        <v>-5.0269299820466795E-3</v>
      </c>
      <c r="V40" s="22">
        <f t="shared" si="5"/>
        <v>-0.10497416020671835</v>
      </c>
    </row>
    <row r="41" spans="3:22" ht="15.75" thickTop="1" x14ac:dyDescent="0.25">
      <c r="E41" s="89" t="s">
        <v>70</v>
      </c>
      <c r="F41" s="90"/>
      <c r="G41" s="90">
        <f t="shared" ref="G41:O41" si="11">G40/F40-1</f>
        <v>-1.5267175572519109E-2</v>
      </c>
      <c r="H41" s="90">
        <f t="shared" si="11"/>
        <v>-3.1976744186046457E-2</v>
      </c>
      <c r="I41" s="90">
        <f t="shared" si="11"/>
        <v>-9.009009009009028E-3</v>
      </c>
      <c r="J41" s="90">
        <f t="shared" si="11"/>
        <v>-3.7037037037036535E-3</v>
      </c>
      <c r="K41" s="90">
        <f t="shared" si="11"/>
        <v>-1.6559648529908766E-2</v>
      </c>
      <c r="L41" s="90">
        <f t="shared" si="11"/>
        <v>-1.8213058419244033E-2</v>
      </c>
      <c r="M41" s="90">
        <f t="shared" si="11"/>
        <v>-1.6800840042002108E-2</v>
      </c>
      <c r="N41" s="90">
        <f t="shared" si="11"/>
        <v>-3.2217871128515485E-2</v>
      </c>
      <c r="O41" s="90">
        <f t="shared" si="11"/>
        <v>2.4462019496045651E-2</v>
      </c>
      <c r="P41" s="91">
        <f>P39/O39-1</f>
        <v>-1.1070110701106972E-2</v>
      </c>
      <c r="Q41" s="96"/>
      <c r="R41" s="71"/>
      <c r="S41" s="71"/>
    </row>
    <row r="42" spans="3:22" x14ac:dyDescent="0.25">
      <c r="F42" s="70"/>
      <c r="G42" s="70"/>
      <c r="H42" s="97"/>
      <c r="I42" s="97"/>
      <c r="J42" s="97"/>
      <c r="K42" s="97"/>
      <c r="L42" s="97"/>
      <c r="M42" s="97"/>
      <c r="N42" s="97"/>
      <c r="O42" s="97"/>
      <c r="P42" s="97"/>
    </row>
    <row r="43" spans="3:22" x14ac:dyDescent="0.25">
      <c r="F43" s="13"/>
      <c r="G43" s="13"/>
      <c r="H43" s="13"/>
      <c r="I43" s="13"/>
      <c r="J43" s="13"/>
      <c r="K43" s="13"/>
      <c r="L43" s="13"/>
      <c r="M43" s="13"/>
      <c r="N43" s="13"/>
      <c r="O43" s="13"/>
      <c r="P43" s="13"/>
    </row>
    <row r="44" spans="3:22" ht="18.75" x14ac:dyDescent="0.25">
      <c r="C44" s="185" t="s">
        <v>616</v>
      </c>
      <c r="D44" s="186"/>
      <c r="E44" s="201" t="s">
        <v>682</v>
      </c>
      <c r="F44" s="202"/>
      <c r="G44" s="202"/>
      <c r="H44" s="202"/>
      <c r="I44" s="202"/>
      <c r="J44" s="202"/>
      <c r="K44" s="202"/>
      <c r="L44" s="202"/>
      <c r="M44" s="202"/>
      <c r="N44" s="202"/>
      <c r="O44" s="202"/>
      <c r="P44" s="203"/>
    </row>
    <row r="45" spans="3:22" x14ac:dyDescent="0.25">
      <c r="C45" s="193" t="s">
        <v>143</v>
      </c>
      <c r="D45" s="194" t="s">
        <v>143</v>
      </c>
      <c r="E45" s="14">
        <v>2</v>
      </c>
      <c r="F45" s="18">
        <v>2004</v>
      </c>
      <c r="G45" s="18">
        <f t="shared" ref="G45:O45" si="12">F45+1</f>
        <v>2005</v>
      </c>
      <c r="H45" s="18">
        <f t="shared" si="12"/>
        <v>2006</v>
      </c>
      <c r="I45" s="18">
        <f t="shared" si="12"/>
        <v>2007</v>
      </c>
      <c r="J45" s="18">
        <f t="shared" si="12"/>
        <v>2008</v>
      </c>
      <c r="K45" s="18">
        <f t="shared" si="12"/>
        <v>2009</v>
      </c>
      <c r="L45" s="18">
        <f t="shared" si="12"/>
        <v>2010</v>
      </c>
      <c r="M45" s="18">
        <f t="shared" si="12"/>
        <v>2011</v>
      </c>
      <c r="N45" s="18">
        <f t="shared" si="12"/>
        <v>2012</v>
      </c>
      <c r="O45" s="126">
        <f t="shared" si="12"/>
        <v>2013</v>
      </c>
      <c r="P45" s="18">
        <v>2014</v>
      </c>
      <c r="Q45" s="20" t="s">
        <v>136</v>
      </c>
      <c r="R45" s="21" t="s">
        <v>71</v>
      </c>
      <c r="S45" s="21" t="s">
        <v>129</v>
      </c>
      <c r="T45" s="20" t="s">
        <v>136</v>
      </c>
      <c r="U45" s="21" t="s">
        <v>71</v>
      </c>
      <c r="V45" s="21" t="s">
        <v>129</v>
      </c>
    </row>
    <row r="46" spans="3:22" x14ac:dyDescent="0.25">
      <c r="C46" s="187"/>
      <c r="D46" s="188"/>
      <c r="E46" s="43" t="s">
        <v>0</v>
      </c>
      <c r="F46" s="53">
        <v>14</v>
      </c>
      <c r="G46" s="53">
        <v>15</v>
      </c>
      <c r="H46" s="53">
        <v>15</v>
      </c>
      <c r="I46" s="53">
        <v>15</v>
      </c>
      <c r="J46" s="53">
        <v>15</v>
      </c>
      <c r="K46" s="53">
        <v>15</v>
      </c>
      <c r="L46" s="53">
        <v>15</v>
      </c>
      <c r="M46" s="53">
        <v>15</v>
      </c>
      <c r="N46" s="53">
        <v>15</v>
      </c>
      <c r="O46" s="125">
        <v>15</v>
      </c>
      <c r="P46" s="128">
        <v>0</v>
      </c>
      <c r="Q46" s="22">
        <f>O46/$O$78</f>
        <v>2.1961932650073207E-2</v>
      </c>
      <c r="R46" s="22">
        <f>IF(OR(O46=0,N46=0),"n.a.",O46/N46-1)</f>
        <v>0</v>
      </c>
      <c r="S46" s="22">
        <f>IF(OR(O46=0,F46=0),"n.a.",O46/F46-1)</f>
        <v>7.1428571428571397E-2</v>
      </c>
      <c r="T46" s="22">
        <f>O46/$O$78</f>
        <v>2.1961932650073207E-2</v>
      </c>
      <c r="U46" s="22">
        <f>IF(OR(N46=0,O46=0),"n.a",O46/N46-1)</f>
        <v>0</v>
      </c>
      <c r="V46" s="22">
        <f>IF(OR(F46=0,O46=0),"n.a.",O46/F46-1)</f>
        <v>7.1428571428571397E-2</v>
      </c>
    </row>
    <row r="47" spans="3:22" x14ac:dyDescent="0.25">
      <c r="C47" s="187"/>
      <c r="D47" s="188"/>
      <c r="E47" s="43" t="s">
        <v>1</v>
      </c>
      <c r="F47" s="54">
        <v>0</v>
      </c>
      <c r="G47" s="54">
        <v>0</v>
      </c>
      <c r="H47" s="54">
        <v>0</v>
      </c>
      <c r="I47" s="54">
        <v>0</v>
      </c>
      <c r="J47" s="54">
        <v>0</v>
      </c>
      <c r="K47" s="54">
        <v>0</v>
      </c>
      <c r="L47" s="54">
        <v>0</v>
      </c>
      <c r="M47" s="54">
        <v>0</v>
      </c>
      <c r="N47" s="54">
        <v>0</v>
      </c>
      <c r="O47" s="54">
        <v>0</v>
      </c>
      <c r="P47" s="128">
        <v>0</v>
      </c>
      <c r="Q47" s="22">
        <f t="shared" ref="Q47:Q77" si="13">O47/$O$78</f>
        <v>0</v>
      </c>
      <c r="R47" s="22" t="str">
        <f t="shared" ref="R47:R77" si="14">IF(OR(O47=0,N47=0),"n.a.",O47/N47-1)</f>
        <v>n.a.</v>
      </c>
      <c r="S47" s="22" t="str">
        <f t="shared" ref="S47:S77" si="15">IF(OR(O47=0,F47=0),"n.a.",O47/F47-1)</f>
        <v>n.a.</v>
      </c>
      <c r="T47" s="22">
        <f t="shared" ref="T47:T79" si="16">O47/$O$78</f>
        <v>0</v>
      </c>
      <c r="U47" s="22" t="str">
        <f t="shared" ref="U47:U79" si="17">IF(OR(N47=0,O47=0),"n.a",O47/N47-1)</f>
        <v>n.a</v>
      </c>
      <c r="V47" s="22" t="str">
        <f t="shared" ref="V47:V79" si="18">IF(OR(F47=0,O47=0),"n.a.",O47/F47-1)</f>
        <v>n.a.</v>
      </c>
    </row>
    <row r="48" spans="3:22" x14ac:dyDescent="0.25">
      <c r="C48" s="187"/>
      <c r="D48" s="188"/>
      <c r="E48" s="43" t="s">
        <v>30</v>
      </c>
      <c r="F48" s="127">
        <v>23</v>
      </c>
      <c r="G48" s="127">
        <v>23</v>
      </c>
      <c r="H48" s="54">
        <v>23</v>
      </c>
      <c r="I48" s="54">
        <v>23</v>
      </c>
      <c r="J48" s="54">
        <v>23</v>
      </c>
      <c r="K48" s="54">
        <v>23</v>
      </c>
      <c r="L48" s="54">
        <v>23</v>
      </c>
      <c r="M48" s="54">
        <v>22</v>
      </c>
      <c r="N48" s="54">
        <v>20</v>
      </c>
      <c r="O48" s="127">
        <v>20</v>
      </c>
      <c r="P48" s="128">
        <v>0</v>
      </c>
      <c r="Q48" s="22">
        <f t="shared" si="13"/>
        <v>2.9282576866764276E-2</v>
      </c>
      <c r="R48" s="22">
        <f t="shared" si="14"/>
        <v>0</v>
      </c>
      <c r="S48" s="22">
        <f t="shared" si="15"/>
        <v>-0.13043478260869568</v>
      </c>
      <c r="T48" s="22">
        <f t="shared" si="16"/>
        <v>2.9282576866764276E-2</v>
      </c>
      <c r="U48" s="22">
        <f t="shared" si="17"/>
        <v>0</v>
      </c>
      <c r="V48" s="22">
        <f t="shared" si="18"/>
        <v>-0.13043478260869568</v>
      </c>
    </row>
    <row r="49" spans="3:22" x14ac:dyDescent="0.25">
      <c r="C49" s="187"/>
      <c r="D49" s="188"/>
      <c r="E49" s="43" t="s">
        <v>2</v>
      </c>
      <c r="F49" s="54">
        <v>65</v>
      </c>
      <c r="G49" s="54">
        <v>66</v>
      </c>
      <c r="H49" s="54">
        <v>66</v>
      </c>
      <c r="I49" s="54">
        <v>67</v>
      </c>
      <c r="J49" s="54">
        <v>71</v>
      </c>
      <c r="K49" s="54">
        <v>75</v>
      </c>
      <c r="L49" s="54">
        <v>68</v>
      </c>
      <c r="M49" s="54">
        <v>50</v>
      </c>
      <c r="N49" s="54">
        <v>66</v>
      </c>
      <c r="O49" s="54">
        <v>66</v>
      </c>
      <c r="P49" s="128">
        <v>50</v>
      </c>
      <c r="Q49" s="22">
        <f t="shared" si="13"/>
        <v>9.6632503660322111E-2</v>
      </c>
      <c r="R49" s="22">
        <f t="shared" si="14"/>
        <v>0</v>
      </c>
      <c r="S49" s="22">
        <f t="shared" si="15"/>
        <v>1.538461538461533E-2</v>
      </c>
      <c r="T49" s="22">
        <f t="shared" si="16"/>
        <v>9.6632503660322111E-2</v>
      </c>
      <c r="U49" s="22">
        <f t="shared" si="17"/>
        <v>0</v>
      </c>
      <c r="V49" s="22">
        <f t="shared" si="18"/>
        <v>1.538461538461533E-2</v>
      </c>
    </row>
    <row r="50" spans="3:22" x14ac:dyDescent="0.25">
      <c r="C50" s="187"/>
      <c r="D50" s="188"/>
      <c r="E50" s="43" t="s">
        <v>3</v>
      </c>
      <c r="F50" s="54">
        <v>6</v>
      </c>
      <c r="G50" s="54">
        <v>26</v>
      </c>
      <c r="H50" s="54">
        <v>26</v>
      </c>
      <c r="I50" s="54">
        <v>26</v>
      </c>
      <c r="J50" s="54">
        <v>26</v>
      </c>
      <c r="K50" s="54">
        <v>26</v>
      </c>
      <c r="L50" s="54">
        <v>25</v>
      </c>
      <c r="M50" s="54">
        <v>27</v>
      </c>
      <c r="N50" s="54">
        <v>27</v>
      </c>
      <c r="O50" s="127">
        <v>27</v>
      </c>
      <c r="P50" s="128">
        <v>0</v>
      </c>
      <c r="Q50" s="22">
        <f t="shared" si="13"/>
        <v>3.9531478770131773E-2</v>
      </c>
      <c r="R50" s="22">
        <f t="shared" si="14"/>
        <v>0</v>
      </c>
      <c r="S50" s="22">
        <f>IF(OR(O50=0,F50=0),"n.a.",O50/F50-1)</f>
        <v>3.5</v>
      </c>
      <c r="T50" s="22">
        <f t="shared" si="16"/>
        <v>3.9531478770131773E-2</v>
      </c>
      <c r="U50" s="22">
        <f t="shared" si="17"/>
        <v>0</v>
      </c>
      <c r="V50" s="22">
        <f t="shared" si="18"/>
        <v>3.5</v>
      </c>
    </row>
    <row r="51" spans="3:22" x14ac:dyDescent="0.25">
      <c r="C51" s="187"/>
      <c r="D51" s="188"/>
      <c r="E51" s="43" t="s">
        <v>4</v>
      </c>
      <c r="F51" s="54">
        <v>16</v>
      </c>
      <c r="G51" s="54">
        <v>20</v>
      </c>
      <c r="H51" s="54">
        <v>19</v>
      </c>
      <c r="I51" s="54">
        <v>19</v>
      </c>
      <c r="J51" s="54">
        <v>23</v>
      </c>
      <c r="K51" s="54">
        <v>23</v>
      </c>
      <c r="L51" s="54">
        <v>23</v>
      </c>
      <c r="M51" s="54">
        <v>23</v>
      </c>
      <c r="N51" s="54">
        <v>21</v>
      </c>
      <c r="O51" s="54">
        <v>22</v>
      </c>
      <c r="P51" s="128">
        <v>21</v>
      </c>
      <c r="Q51" s="22">
        <f t="shared" si="13"/>
        <v>3.2210834553440704E-2</v>
      </c>
      <c r="R51" s="22">
        <f t="shared" si="14"/>
        <v>4.7619047619047672E-2</v>
      </c>
      <c r="S51" s="22">
        <f t="shared" si="15"/>
        <v>0.375</v>
      </c>
      <c r="T51" s="22">
        <f t="shared" si="16"/>
        <v>3.2210834553440704E-2</v>
      </c>
      <c r="U51" s="22">
        <f t="shared" si="17"/>
        <v>4.7619047619047672E-2</v>
      </c>
      <c r="V51" s="22">
        <f t="shared" si="18"/>
        <v>0.375</v>
      </c>
    </row>
    <row r="52" spans="3:22" x14ac:dyDescent="0.25">
      <c r="C52" s="187"/>
      <c r="D52" s="188"/>
      <c r="E52" s="43" t="s">
        <v>5</v>
      </c>
      <c r="F52" s="54">
        <v>0</v>
      </c>
      <c r="G52" s="54">
        <v>0</v>
      </c>
      <c r="H52" s="54">
        <v>0</v>
      </c>
      <c r="I52" s="54">
        <v>0</v>
      </c>
      <c r="J52" s="54">
        <v>0</v>
      </c>
      <c r="K52" s="54">
        <v>34</v>
      </c>
      <c r="L52" s="54">
        <v>34</v>
      </c>
      <c r="M52" s="54">
        <v>34</v>
      </c>
      <c r="N52" s="54">
        <v>33</v>
      </c>
      <c r="O52" s="54">
        <v>31</v>
      </c>
      <c r="P52" s="128">
        <v>28</v>
      </c>
      <c r="Q52" s="22">
        <f t="shared" si="13"/>
        <v>4.5387994143484628E-2</v>
      </c>
      <c r="R52" s="22">
        <f t="shared" si="14"/>
        <v>-6.0606060606060552E-2</v>
      </c>
      <c r="S52" s="22" t="str">
        <f t="shared" si="15"/>
        <v>n.a.</v>
      </c>
      <c r="T52" s="22">
        <f t="shared" si="16"/>
        <v>4.5387994143484628E-2</v>
      </c>
      <c r="U52" s="22">
        <f t="shared" si="17"/>
        <v>-6.0606060606060552E-2</v>
      </c>
      <c r="V52" s="22" t="str">
        <f t="shared" si="18"/>
        <v>n.a.</v>
      </c>
    </row>
    <row r="53" spans="3:22" x14ac:dyDescent="0.25">
      <c r="C53" s="187"/>
      <c r="D53" s="188"/>
      <c r="E53" s="43" t="s">
        <v>6</v>
      </c>
      <c r="F53" s="54">
        <v>0</v>
      </c>
      <c r="G53" s="54">
        <v>0</v>
      </c>
      <c r="H53" s="54">
        <v>0</v>
      </c>
      <c r="I53" s="54">
        <v>0</v>
      </c>
      <c r="J53" s="54">
        <v>0</v>
      </c>
      <c r="K53" s="54">
        <v>0</v>
      </c>
      <c r="L53" s="54">
        <v>0</v>
      </c>
      <c r="M53" s="54">
        <v>0</v>
      </c>
      <c r="N53" s="54">
        <v>0</v>
      </c>
      <c r="O53" s="54">
        <v>0</v>
      </c>
      <c r="P53" s="128">
        <v>0</v>
      </c>
      <c r="Q53" s="22">
        <f t="shared" si="13"/>
        <v>0</v>
      </c>
      <c r="R53" s="22" t="str">
        <f t="shared" si="14"/>
        <v>n.a.</v>
      </c>
      <c r="S53" s="22" t="str">
        <f t="shared" si="15"/>
        <v>n.a.</v>
      </c>
      <c r="T53" s="22">
        <f t="shared" si="16"/>
        <v>0</v>
      </c>
      <c r="U53" s="22" t="str">
        <f t="shared" si="17"/>
        <v>n.a</v>
      </c>
      <c r="V53" s="22" t="str">
        <f t="shared" si="18"/>
        <v>n.a.</v>
      </c>
    </row>
    <row r="54" spans="3:22" x14ac:dyDescent="0.25">
      <c r="C54" s="187"/>
      <c r="D54" s="188"/>
      <c r="E54" s="43" t="s">
        <v>7</v>
      </c>
      <c r="F54" s="54">
        <v>7</v>
      </c>
      <c r="G54" s="54">
        <v>7</v>
      </c>
      <c r="H54" s="54">
        <v>8</v>
      </c>
      <c r="I54" s="54">
        <v>8</v>
      </c>
      <c r="J54" s="131">
        <v>6</v>
      </c>
      <c r="K54" s="54">
        <v>5</v>
      </c>
      <c r="L54" s="54">
        <v>6</v>
      </c>
      <c r="M54" s="54">
        <v>4</v>
      </c>
      <c r="N54" s="54">
        <v>4</v>
      </c>
      <c r="O54" s="54">
        <v>4</v>
      </c>
      <c r="P54" s="128">
        <v>0</v>
      </c>
      <c r="Q54" s="22">
        <f t="shared" si="13"/>
        <v>5.8565153733528552E-3</v>
      </c>
      <c r="R54" s="22">
        <f t="shared" si="14"/>
        <v>0</v>
      </c>
      <c r="S54" s="22">
        <f t="shared" si="15"/>
        <v>-0.4285714285714286</v>
      </c>
      <c r="T54" s="22">
        <f t="shared" si="16"/>
        <v>5.8565153733528552E-3</v>
      </c>
      <c r="U54" s="22">
        <f t="shared" si="17"/>
        <v>0</v>
      </c>
      <c r="V54" s="22">
        <f t="shared" si="18"/>
        <v>-0.4285714285714286</v>
      </c>
    </row>
    <row r="55" spans="3:22" x14ac:dyDescent="0.25">
      <c r="C55" s="187"/>
      <c r="D55" s="188"/>
      <c r="E55" s="43" t="s">
        <v>8</v>
      </c>
      <c r="F55" s="54">
        <v>0</v>
      </c>
      <c r="G55" s="54">
        <v>0</v>
      </c>
      <c r="H55" s="54">
        <v>0</v>
      </c>
      <c r="I55" s="54">
        <v>0</v>
      </c>
      <c r="J55" s="54">
        <v>0</v>
      </c>
      <c r="K55" s="54">
        <v>0</v>
      </c>
      <c r="L55" s="54">
        <v>0</v>
      </c>
      <c r="M55" s="54">
        <v>0</v>
      </c>
      <c r="N55" s="54">
        <v>0</v>
      </c>
      <c r="O55" s="54">
        <v>0</v>
      </c>
      <c r="P55" s="128">
        <v>0</v>
      </c>
      <c r="Q55" s="22">
        <f t="shared" si="13"/>
        <v>0</v>
      </c>
      <c r="R55" s="22" t="str">
        <f t="shared" si="14"/>
        <v>n.a.</v>
      </c>
      <c r="S55" s="22" t="str">
        <f t="shared" si="15"/>
        <v>n.a.</v>
      </c>
      <c r="T55" s="22">
        <f t="shared" si="16"/>
        <v>0</v>
      </c>
      <c r="U55" s="22" t="str">
        <f t="shared" si="17"/>
        <v>n.a</v>
      </c>
      <c r="V55" s="22" t="str">
        <f t="shared" si="18"/>
        <v>n.a.</v>
      </c>
    </row>
    <row r="56" spans="3:22" x14ac:dyDescent="0.25">
      <c r="C56" s="187"/>
      <c r="D56" s="188"/>
      <c r="E56" s="43" t="s">
        <v>9</v>
      </c>
      <c r="F56" s="54"/>
      <c r="G56" s="54"/>
      <c r="H56" s="54"/>
      <c r="I56" s="54"/>
      <c r="J56" s="54"/>
      <c r="K56" s="54"/>
      <c r="L56" s="54"/>
      <c r="M56" s="54"/>
      <c r="N56" s="54"/>
      <c r="O56" s="127"/>
      <c r="P56" s="128">
        <v>0</v>
      </c>
      <c r="Q56" s="22">
        <f t="shared" si="13"/>
        <v>0</v>
      </c>
      <c r="R56" s="22" t="str">
        <f t="shared" si="14"/>
        <v>n.a.</v>
      </c>
      <c r="S56" s="22" t="str">
        <f t="shared" si="15"/>
        <v>n.a.</v>
      </c>
      <c r="T56" s="22">
        <f t="shared" si="16"/>
        <v>0</v>
      </c>
      <c r="U56" s="22" t="str">
        <f t="shared" si="17"/>
        <v>n.a</v>
      </c>
      <c r="V56" s="22" t="str">
        <f t="shared" si="18"/>
        <v>n.a.</v>
      </c>
    </row>
    <row r="57" spans="3:22" x14ac:dyDescent="0.25">
      <c r="C57" s="187"/>
      <c r="D57" s="188"/>
      <c r="E57" s="43" t="s">
        <v>10</v>
      </c>
      <c r="F57" s="54">
        <v>346</v>
      </c>
      <c r="G57" s="54">
        <v>361</v>
      </c>
      <c r="H57" s="54">
        <v>354</v>
      </c>
      <c r="I57" s="54">
        <v>340</v>
      </c>
      <c r="J57" s="54">
        <v>343</v>
      </c>
      <c r="K57" s="54">
        <v>334</v>
      </c>
      <c r="L57" s="54">
        <v>324</v>
      </c>
      <c r="M57" s="54">
        <v>320</v>
      </c>
      <c r="N57" s="54">
        <v>312</v>
      </c>
      <c r="O57" s="54">
        <v>304</v>
      </c>
      <c r="P57" s="128">
        <v>0</v>
      </c>
      <c r="Q57" s="22">
        <f t="shared" si="13"/>
        <v>0.445095168374817</v>
      </c>
      <c r="R57" s="22">
        <f t="shared" si="14"/>
        <v>-2.5641025641025661E-2</v>
      </c>
      <c r="S57" s="22">
        <f t="shared" si="15"/>
        <v>-0.12138728323699421</v>
      </c>
      <c r="T57" s="22">
        <f t="shared" si="16"/>
        <v>0.445095168374817</v>
      </c>
      <c r="U57" s="22">
        <f t="shared" si="17"/>
        <v>-2.5641025641025661E-2</v>
      </c>
      <c r="V57" s="22">
        <f t="shared" si="18"/>
        <v>-0.12138728323699421</v>
      </c>
    </row>
    <row r="58" spans="3:22" x14ac:dyDescent="0.25">
      <c r="C58" s="187"/>
      <c r="D58" s="188"/>
      <c r="E58" s="43" t="s">
        <v>12</v>
      </c>
      <c r="F58" s="54">
        <v>17</v>
      </c>
      <c r="G58" s="54">
        <v>20</v>
      </c>
      <c r="H58" s="54">
        <v>19</v>
      </c>
      <c r="I58" s="54">
        <v>22</v>
      </c>
      <c r="J58" s="54">
        <v>23</v>
      </c>
      <c r="K58" s="54">
        <v>22</v>
      </c>
      <c r="L58" s="54">
        <v>17</v>
      </c>
      <c r="M58" s="54">
        <v>17</v>
      </c>
      <c r="N58" s="54">
        <v>18</v>
      </c>
      <c r="O58" s="54">
        <v>18</v>
      </c>
      <c r="P58" s="128">
        <v>0</v>
      </c>
      <c r="Q58" s="22">
        <f t="shared" si="13"/>
        <v>2.6354319180087848E-2</v>
      </c>
      <c r="R58" s="22">
        <f t="shared" si="14"/>
        <v>0</v>
      </c>
      <c r="S58" s="22">
        <f t="shared" si="15"/>
        <v>5.8823529411764719E-2</v>
      </c>
      <c r="T58" s="22">
        <f t="shared" si="16"/>
        <v>2.6354319180087848E-2</v>
      </c>
      <c r="U58" s="22">
        <f t="shared" si="17"/>
        <v>0</v>
      </c>
      <c r="V58" s="22">
        <f t="shared" si="18"/>
        <v>5.8823529411764719E-2</v>
      </c>
    </row>
    <row r="59" spans="3:22" x14ac:dyDescent="0.25">
      <c r="C59" s="187"/>
      <c r="D59" s="188"/>
      <c r="E59" s="43" t="s">
        <v>28</v>
      </c>
      <c r="F59" s="54">
        <v>0</v>
      </c>
      <c r="G59" s="54">
        <v>0</v>
      </c>
      <c r="H59" s="54">
        <v>0</v>
      </c>
      <c r="I59" s="54">
        <v>0</v>
      </c>
      <c r="J59" s="54">
        <v>0</v>
      </c>
      <c r="K59" s="54">
        <v>0</v>
      </c>
      <c r="L59" s="54">
        <v>0</v>
      </c>
      <c r="M59" s="54">
        <v>0</v>
      </c>
      <c r="N59" s="54">
        <v>0</v>
      </c>
      <c r="O59" s="54">
        <v>0</v>
      </c>
      <c r="P59" s="128">
        <v>0</v>
      </c>
      <c r="Q59" s="22">
        <f t="shared" si="13"/>
        <v>0</v>
      </c>
      <c r="R59" s="22" t="str">
        <f t="shared" si="14"/>
        <v>n.a.</v>
      </c>
      <c r="S59" s="22" t="str">
        <f t="shared" si="15"/>
        <v>n.a.</v>
      </c>
      <c r="T59" s="22">
        <f t="shared" si="16"/>
        <v>0</v>
      </c>
      <c r="U59" s="22" t="str">
        <f t="shared" si="17"/>
        <v>n.a</v>
      </c>
      <c r="V59" s="22" t="str">
        <f t="shared" si="18"/>
        <v>n.a.</v>
      </c>
    </row>
    <row r="60" spans="3:22" x14ac:dyDescent="0.25">
      <c r="C60" s="187"/>
      <c r="D60" s="188"/>
      <c r="E60" s="43" t="s">
        <v>13</v>
      </c>
      <c r="F60" s="54">
        <v>0</v>
      </c>
      <c r="G60" s="54">
        <v>0</v>
      </c>
      <c r="H60" s="54">
        <v>0</v>
      </c>
      <c r="I60" s="54">
        <v>0</v>
      </c>
      <c r="J60" s="54">
        <v>0</v>
      </c>
      <c r="K60" s="54">
        <v>0</v>
      </c>
      <c r="L60" s="54">
        <v>0</v>
      </c>
      <c r="M60" s="54">
        <v>0</v>
      </c>
      <c r="N60" s="54">
        <v>0</v>
      </c>
      <c r="O60" s="54">
        <v>0</v>
      </c>
      <c r="P60" s="128">
        <v>0</v>
      </c>
      <c r="Q60" s="22">
        <f t="shared" si="13"/>
        <v>0</v>
      </c>
      <c r="R60" s="22" t="str">
        <f t="shared" si="14"/>
        <v>n.a.</v>
      </c>
      <c r="S60" s="22" t="str">
        <f t="shared" si="15"/>
        <v>n.a.</v>
      </c>
      <c r="T60" s="22">
        <f t="shared" si="16"/>
        <v>0</v>
      </c>
      <c r="U60" s="22" t="str">
        <f t="shared" si="17"/>
        <v>n.a</v>
      </c>
      <c r="V60" s="22" t="str">
        <f t="shared" si="18"/>
        <v>n.a.</v>
      </c>
    </row>
    <row r="61" spans="3:22" x14ac:dyDescent="0.25">
      <c r="C61" s="187"/>
      <c r="D61" s="188"/>
      <c r="E61" s="43" t="s">
        <v>14</v>
      </c>
      <c r="F61" s="54">
        <v>0</v>
      </c>
      <c r="G61" s="54">
        <v>0</v>
      </c>
      <c r="H61" s="54">
        <v>0</v>
      </c>
      <c r="I61" s="54">
        <v>0</v>
      </c>
      <c r="J61" s="54">
        <v>0</v>
      </c>
      <c r="K61" s="54">
        <v>0</v>
      </c>
      <c r="L61" s="54">
        <v>0</v>
      </c>
      <c r="M61" s="54">
        <v>0</v>
      </c>
      <c r="N61" s="54">
        <v>0</v>
      </c>
      <c r="O61" s="54">
        <v>0</v>
      </c>
      <c r="P61" s="128">
        <v>0</v>
      </c>
      <c r="Q61" s="22">
        <f t="shared" si="13"/>
        <v>0</v>
      </c>
      <c r="R61" s="22" t="str">
        <f t="shared" si="14"/>
        <v>n.a.</v>
      </c>
      <c r="S61" s="22" t="str">
        <f t="shared" si="15"/>
        <v>n.a.</v>
      </c>
      <c r="T61" s="22">
        <f t="shared" si="16"/>
        <v>0</v>
      </c>
      <c r="U61" s="22" t="str">
        <f t="shared" si="17"/>
        <v>n.a</v>
      </c>
      <c r="V61" s="22" t="str">
        <f t="shared" si="18"/>
        <v>n.a.</v>
      </c>
    </row>
    <row r="62" spans="3:22" x14ac:dyDescent="0.25">
      <c r="C62" s="187"/>
      <c r="D62" s="188"/>
      <c r="E62" s="43" t="s">
        <v>15</v>
      </c>
      <c r="F62" s="54">
        <v>0</v>
      </c>
      <c r="G62" s="54">
        <v>0</v>
      </c>
      <c r="H62" s="54">
        <v>0</v>
      </c>
      <c r="I62" s="54">
        <v>0</v>
      </c>
      <c r="J62" s="54">
        <v>0</v>
      </c>
      <c r="K62" s="54">
        <v>0</v>
      </c>
      <c r="L62" s="54">
        <v>0</v>
      </c>
      <c r="M62" s="54">
        <v>0</v>
      </c>
      <c r="N62" s="54">
        <v>0</v>
      </c>
      <c r="O62" s="54">
        <v>0</v>
      </c>
      <c r="P62" s="128">
        <v>0</v>
      </c>
      <c r="Q62" s="22">
        <f t="shared" si="13"/>
        <v>0</v>
      </c>
      <c r="R62" s="22" t="str">
        <f t="shared" si="14"/>
        <v>n.a.</v>
      </c>
      <c r="S62" s="22" t="str">
        <f t="shared" si="15"/>
        <v>n.a.</v>
      </c>
      <c r="T62" s="22">
        <f t="shared" si="16"/>
        <v>0</v>
      </c>
      <c r="U62" s="22" t="str">
        <f t="shared" si="17"/>
        <v>n.a</v>
      </c>
      <c r="V62" s="22" t="str">
        <f t="shared" si="18"/>
        <v>n.a.</v>
      </c>
    </row>
    <row r="63" spans="3:22" x14ac:dyDescent="0.25">
      <c r="C63" s="187"/>
      <c r="D63" s="188"/>
      <c r="E63" s="43" t="s">
        <v>16</v>
      </c>
      <c r="F63" s="54">
        <v>0</v>
      </c>
      <c r="G63" s="54">
        <v>0</v>
      </c>
      <c r="H63" s="54">
        <v>0</v>
      </c>
      <c r="I63" s="54">
        <v>0</v>
      </c>
      <c r="J63" s="54">
        <v>0</v>
      </c>
      <c r="K63" s="54" t="s">
        <v>77</v>
      </c>
      <c r="L63" s="54">
        <v>0</v>
      </c>
      <c r="M63" s="54">
        <v>0</v>
      </c>
      <c r="N63" s="54">
        <v>0</v>
      </c>
      <c r="O63" s="54">
        <v>0</v>
      </c>
      <c r="P63" s="128">
        <v>0</v>
      </c>
      <c r="Q63" s="22">
        <f t="shared" si="13"/>
        <v>0</v>
      </c>
      <c r="R63" s="22" t="str">
        <f t="shared" si="14"/>
        <v>n.a.</v>
      </c>
      <c r="S63" s="22" t="str">
        <f t="shared" si="15"/>
        <v>n.a.</v>
      </c>
      <c r="T63" s="22">
        <f t="shared" si="16"/>
        <v>0</v>
      </c>
      <c r="U63" s="22" t="str">
        <f t="shared" si="17"/>
        <v>n.a</v>
      </c>
      <c r="V63" s="22" t="str">
        <f t="shared" si="18"/>
        <v>n.a.</v>
      </c>
    </row>
    <row r="64" spans="3:22" x14ac:dyDescent="0.25">
      <c r="C64" s="187"/>
      <c r="D64" s="188"/>
      <c r="E64" s="43" t="s">
        <v>29</v>
      </c>
      <c r="F64" s="54">
        <v>0</v>
      </c>
      <c r="G64" s="54">
        <v>0</v>
      </c>
      <c r="H64" s="54">
        <v>0</v>
      </c>
      <c r="I64" s="54">
        <v>0</v>
      </c>
      <c r="J64" s="54">
        <v>0</v>
      </c>
      <c r="K64" s="54">
        <v>0</v>
      </c>
      <c r="L64" s="54">
        <v>0</v>
      </c>
      <c r="M64" s="54">
        <v>0</v>
      </c>
      <c r="N64" s="54">
        <v>0</v>
      </c>
      <c r="O64" s="54">
        <v>0</v>
      </c>
      <c r="P64" s="128">
        <v>0</v>
      </c>
      <c r="Q64" s="22">
        <f t="shared" si="13"/>
        <v>0</v>
      </c>
      <c r="R64" s="22" t="str">
        <f t="shared" si="14"/>
        <v>n.a.</v>
      </c>
      <c r="S64" s="22" t="str">
        <f t="shared" si="15"/>
        <v>n.a.</v>
      </c>
      <c r="T64" s="22">
        <f t="shared" si="16"/>
        <v>0</v>
      </c>
      <c r="U64" s="22" t="str">
        <f t="shared" si="17"/>
        <v>n.a</v>
      </c>
      <c r="V64" s="22" t="str">
        <f t="shared" si="18"/>
        <v>n.a.</v>
      </c>
    </row>
    <row r="65" spans="3:22" x14ac:dyDescent="0.25">
      <c r="C65" s="187"/>
      <c r="D65" s="188"/>
      <c r="E65" s="43" t="s">
        <v>17</v>
      </c>
      <c r="F65" s="54">
        <v>0</v>
      </c>
      <c r="G65" s="54">
        <v>0</v>
      </c>
      <c r="H65" s="54">
        <v>0</v>
      </c>
      <c r="I65" s="54">
        <v>0</v>
      </c>
      <c r="J65" s="54">
        <v>0</v>
      </c>
      <c r="K65" s="54">
        <v>0</v>
      </c>
      <c r="L65" s="54">
        <v>0</v>
      </c>
      <c r="M65" s="54">
        <v>0</v>
      </c>
      <c r="N65" s="54">
        <v>0</v>
      </c>
      <c r="O65" s="54">
        <v>0</v>
      </c>
      <c r="P65" s="128">
        <v>0</v>
      </c>
      <c r="Q65" s="22">
        <f t="shared" si="13"/>
        <v>0</v>
      </c>
      <c r="R65" s="22" t="str">
        <f t="shared" si="14"/>
        <v>n.a.</v>
      </c>
      <c r="S65" s="22" t="str">
        <f t="shared" si="15"/>
        <v>n.a.</v>
      </c>
      <c r="T65" s="22">
        <f t="shared" si="16"/>
        <v>0</v>
      </c>
      <c r="U65" s="22" t="str">
        <f t="shared" si="17"/>
        <v>n.a</v>
      </c>
      <c r="V65" s="22" t="str">
        <f t="shared" si="18"/>
        <v>n.a.</v>
      </c>
    </row>
    <row r="66" spans="3:22" x14ac:dyDescent="0.25">
      <c r="C66" s="187"/>
      <c r="D66" s="188"/>
      <c r="E66" s="43" t="s">
        <v>18</v>
      </c>
      <c r="F66" s="54">
        <v>7</v>
      </c>
      <c r="G66" s="54">
        <v>7</v>
      </c>
      <c r="H66" s="54">
        <v>8</v>
      </c>
      <c r="I66" s="54">
        <v>6</v>
      </c>
      <c r="J66" s="54">
        <v>6</v>
      </c>
      <c r="K66" s="54">
        <v>5</v>
      </c>
      <c r="L66" s="54">
        <v>6</v>
      </c>
      <c r="M66" s="54">
        <v>5</v>
      </c>
      <c r="N66" s="54">
        <v>4</v>
      </c>
      <c r="O66" s="54">
        <v>3</v>
      </c>
      <c r="P66" s="128">
        <v>0</v>
      </c>
      <c r="Q66" s="22">
        <f t="shared" si="13"/>
        <v>4.3923865300146414E-3</v>
      </c>
      <c r="R66" s="22">
        <f t="shared" si="14"/>
        <v>-0.25</v>
      </c>
      <c r="S66" s="22">
        <f t="shared" si="15"/>
        <v>-0.5714285714285714</v>
      </c>
      <c r="T66" s="22">
        <f t="shared" si="16"/>
        <v>4.3923865300146414E-3</v>
      </c>
      <c r="U66" s="22">
        <f t="shared" si="17"/>
        <v>-0.25</v>
      </c>
      <c r="V66" s="22">
        <f t="shared" si="18"/>
        <v>-0.5714285714285714</v>
      </c>
    </row>
    <row r="67" spans="3:22" x14ac:dyDescent="0.25">
      <c r="C67" s="187"/>
      <c r="D67" s="188"/>
      <c r="E67" s="43" t="s">
        <v>19</v>
      </c>
      <c r="F67" s="54">
        <v>0</v>
      </c>
      <c r="G67" s="54">
        <v>0</v>
      </c>
      <c r="H67" s="54">
        <v>0</v>
      </c>
      <c r="I67" s="54">
        <v>0</v>
      </c>
      <c r="J67" s="54">
        <v>0</v>
      </c>
      <c r="K67" s="54">
        <v>0</v>
      </c>
      <c r="L67" s="54">
        <v>0</v>
      </c>
      <c r="M67" s="54">
        <v>0</v>
      </c>
      <c r="N67" s="54">
        <v>0</v>
      </c>
      <c r="O67" s="54">
        <v>0</v>
      </c>
      <c r="P67" s="128">
        <v>0</v>
      </c>
      <c r="Q67" s="22">
        <f t="shared" si="13"/>
        <v>0</v>
      </c>
      <c r="R67" s="22" t="str">
        <f t="shared" si="14"/>
        <v>n.a.</v>
      </c>
      <c r="S67" s="22" t="str">
        <f t="shared" si="15"/>
        <v>n.a.</v>
      </c>
      <c r="T67" s="22">
        <f t="shared" si="16"/>
        <v>0</v>
      </c>
      <c r="U67" s="22" t="str">
        <f t="shared" si="17"/>
        <v>n.a</v>
      </c>
      <c r="V67" s="22" t="str">
        <f t="shared" si="18"/>
        <v>n.a.</v>
      </c>
    </row>
    <row r="68" spans="3:22" x14ac:dyDescent="0.25">
      <c r="C68" s="187"/>
      <c r="D68" s="188"/>
      <c r="E68" s="43" t="s">
        <v>20</v>
      </c>
      <c r="F68" s="54">
        <v>0</v>
      </c>
      <c r="G68" s="54">
        <v>0</v>
      </c>
      <c r="H68" s="54">
        <v>0</v>
      </c>
      <c r="I68" s="54">
        <v>0</v>
      </c>
      <c r="J68" s="54">
        <v>0</v>
      </c>
      <c r="K68" s="54">
        <v>0</v>
      </c>
      <c r="L68" s="54">
        <v>0</v>
      </c>
      <c r="M68" s="54">
        <v>0</v>
      </c>
      <c r="N68" s="54">
        <v>0</v>
      </c>
      <c r="O68" s="54">
        <v>0</v>
      </c>
      <c r="P68" s="128">
        <v>0</v>
      </c>
      <c r="Q68" s="22">
        <f t="shared" si="13"/>
        <v>0</v>
      </c>
      <c r="R68" s="22" t="str">
        <f t="shared" si="14"/>
        <v>n.a.</v>
      </c>
      <c r="S68" s="22" t="str">
        <f t="shared" si="15"/>
        <v>n.a.</v>
      </c>
      <c r="T68" s="22">
        <f t="shared" si="16"/>
        <v>0</v>
      </c>
      <c r="U68" s="22" t="str">
        <f t="shared" si="17"/>
        <v>n.a</v>
      </c>
      <c r="V68" s="22" t="str">
        <f t="shared" si="18"/>
        <v>n.a.</v>
      </c>
    </row>
    <row r="69" spans="3:22" x14ac:dyDescent="0.25">
      <c r="C69" s="187"/>
      <c r="D69" s="188"/>
      <c r="E69" s="43" t="s">
        <v>21</v>
      </c>
      <c r="F69" s="54">
        <v>0</v>
      </c>
      <c r="G69" s="54">
        <v>0</v>
      </c>
      <c r="H69" s="54">
        <v>0</v>
      </c>
      <c r="I69" s="54">
        <v>0</v>
      </c>
      <c r="J69" s="54">
        <v>0</v>
      </c>
      <c r="K69" s="54">
        <v>0</v>
      </c>
      <c r="L69" s="54">
        <v>0</v>
      </c>
      <c r="M69" s="54">
        <v>0</v>
      </c>
      <c r="N69" s="54">
        <v>0</v>
      </c>
      <c r="O69" s="54">
        <v>0</v>
      </c>
      <c r="P69" s="128">
        <v>0</v>
      </c>
      <c r="Q69" s="22">
        <f t="shared" si="13"/>
        <v>0</v>
      </c>
      <c r="R69" s="22" t="str">
        <f t="shared" si="14"/>
        <v>n.a.</v>
      </c>
      <c r="S69" s="22" t="str">
        <f t="shared" si="15"/>
        <v>n.a.</v>
      </c>
      <c r="T69" s="22">
        <f t="shared" si="16"/>
        <v>0</v>
      </c>
      <c r="U69" s="22" t="str">
        <f t="shared" si="17"/>
        <v>n.a</v>
      </c>
      <c r="V69" s="22" t="str">
        <f t="shared" si="18"/>
        <v>n.a.</v>
      </c>
    </row>
    <row r="70" spans="3:22" x14ac:dyDescent="0.25">
      <c r="C70" s="187"/>
      <c r="D70" s="188"/>
      <c r="E70" s="43" t="s">
        <v>22</v>
      </c>
      <c r="F70" s="54">
        <v>64</v>
      </c>
      <c r="G70" s="54">
        <v>54</v>
      </c>
      <c r="H70" s="54">
        <v>39</v>
      </c>
      <c r="I70" s="54">
        <v>36</v>
      </c>
      <c r="J70" s="54">
        <v>41</v>
      </c>
      <c r="K70" s="54">
        <v>61</v>
      </c>
      <c r="L70" s="54">
        <v>60</v>
      </c>
      <c r="M70" s="54">
        <v>59</v>
      </c>
      <c r="N70" s="54">
        <v>59</v>
      </c>
      <c r="O70" s="127">
        <v>59</v>
      </c>
      <c r="P70" s="128">
        <v>0</v>
      </c>
      <c r="Q70" s="22">
        <f t="shared" si="13"/>
        <v>8.6383601756954614E-2</v>
      </c>
      <c r="R70" s="22">
        <f t="shared" si="14"/>
        <v>0</v>
      </c>
      <c r="S70" s="22">
        <f t="shared" si="15"/>
        <v>-7.8125E-2</v>
      </c>
      <c r="T70" s="22">
        <f t="shared" si="16"/>
        <v>8.6383601756954614E-2</v>
      </c>
      <c r="U70" s="22">
        <f t="shared" si="17"/>
        <v>0</v>
      </c>
      <c r="V70" s="22">
        <f t="shared" si="18"/>
        <v>-7.8125E-2</v>
      </c>
    </row>
    <row r="71" spans="3:22" x14ac:dyDescent="0.25">
      <c r="C71" s="187"/>
      <c r="D71" s="188"/>
      <c r="E71" s="43" t="s">
        <v>23</v>
      </c>
      <c r="F71" s="54">
        <v>13</v>
      </c>
      <c r="G71" s="54">
        <v>15</v>
      </c>
      <c r="H71" s="54">
        <v>15</v>
      </c>
      <c r="I71" s="54">
        <v>15</v>
      </c>
      <c r="J71" s="54">
        <v>15</v>
      </c>
      <c r="K71" s="54">
        <v>15</v>
      </c>
      <c r="L71" s="54">
        <v>15</v>
      </c>
      <c r="M71" s="54">
        <v>15</v>
      </c>
      <c r="N71" s="54">
        <v>15</v>
      </c>
      <c r="O71" s="54">
        <v>15</v>
      </c>
      <c r="P71" s="128">
        <v>15</v>
      </c>
      <c r="Q71" s="22">
        <f t="shared" si="13"/>
        <v>2.1961932650073207E-2</v>
      </c>
      <c r="R71" s="22">
        <f t="shared" si="14"/>
        <v>0</v>
      </c>
      <c r="S71" s="22">
        <f t="shared" si="15"/>
        <v>0.15384615384615374</v>
      </c>
      <c r="T71" s="22">
        <f t="shared" si="16"/>
        <v>2.1961932650073207E-2</v>
      </c>
      <c r="U71" s="22">
        <f t="shared" si="17"/>
        <v>0</v>
      </c>
      <c r="V71" s="22">
        <f t="shared" si="18"/>
        <v>0.15384615384615374</v>
      </c>
    </row>
    <row r="72" spans="3:22" x14ac:dyDescent="0.25">
      <c r="C72" s="187"/>
      <c r="D72" s="188"/>
      <c r="E72" s="43" t="s">
        <v>31</v>
      </c>
      <c r="F72" s="54">
        <v>7</v>
      </c>
      <c r="G72" s="54">
        <f>(F72+($F$72*($J$72/$F$72-1)/4))</f>
        <v>15.75</v>
      </c>
      <c r="H72" s="54">
        <f t="shared" ref="H72:I72" si="19">(G72+($F$72*($J$72/$F$72-1)/4))</f>
        <v>24.5</v>
      </c>
      <c r="I72" s="54">
        <f t="shared" si="19"/>
        <v>33.25</v>
      </c>
      <c r="J72" s="54">
        <v>42</v>
      </c>
      <c r="K72" s="54">
        <v>34</v>
      </c>
      <c r="L72" s="54">
        <v>35</v>
      </c>
      <c r="M72" s="54">
        <v>38</v>
      </c>
      <c r="N72" s="54">
        <v>40</v>
      </c>
      <c r="O72" s="127">
        <v>40</v>
      </c>
      <c r="P72" s="128">
        <v>0</v>
      </c>
      <c r="Q72" s="22">
        <f t="shared" si="13"/>
        <v>5.8565153733528552E-2</v>
      </c>
      <c r="R72" s="22">
        <f t="shared" si="14"/>
        <v>0</v>
      </c>
      <c r="S72" s="22">
        <f t="shared" si="15"/>
        <v>4.7142857142857144</v>
      </c>
      <c r="T72" s="22">
        <f t="shared" si="16"/>
        <v>5.8565153733528552E-2</v>
      </c>
      <c r="U72" s="22">
        <f t="shared" si="17"/>
        <v>0</v>
      </c>
      <c r="V72" s="22">
        <f t="shared" si="18"/>
        <v>4.7142857142857144</v>
      </c>
    </row>
    <row r="73" spans="3:22" x14ac:dyDescent="0.25">
      <c r="C73" s="187"/>
      <c r="D73" s="188"/>
      <c r="E73" s="43" t="s">
        <v>24</v>
      </c>
      <c r="F73" s="54">
        <v>10</v>
      </c>
      <c r="G73" s="54">
        <v>9</v>
      </c>
      <c r="H73" s="54">
        <v>11</v>
      </c>
      <c r="I73" s="54">
        <v>12</v>
      </c>
      <c r="J73" s="54">
        <v>12</v>
      </c>
      <c r="K73" s="54">
        <v>12</v>
      </c>
      <c r="L73" s="54">
        <v>20</v>
      </c>
      <c r="M73" s="54">
        <v>20</v>
      </c>
      <c r="N73" s="54">
        <v>27</v>
      </c>
      <c r="O73" s="54">
        <v>27</v>
      </c>
      <c r="P73" s="128">
        <v>0</v>
      </c>
      <c r="Q73" s="22">
        <f t="shared" si="13"/>
        <v>3.9531478770131773E-2</v>
      </c>
      <c r="R73" s="22">
        <f t="shared" si="14"/>
        <v>0</v>
      </c>
      <c r="S73" s="22">
        <f t="shared" si="15"/>
        <v>1.7000000000000002</v>
      </c>
      <c r="T73" s="22">
        <f t="shared" si="16"/>
        <v>3.9531478770131773E-2</v>
      </c>
      <c r="U73" s="22">
        <f t="shared" si="17"/>
        <v>0</v>
      </c>
      <c r="V73" s="22">
        <f t="shared" si="18"/>
        <v>1.7000000000000002</v>
      </c>
    </row>
    <row r="74" spans="3:22" x14ac:dyDescent="0.25">
      <c r="C74" s="187"/>
      <c r="D74" s="188"/>
      <c r="E74" s="43" t="s">
        <v>25</v>
      </c>
      <c r="F74" s="127">
        <v>4</v>
      </c>
      <c r="G74" s="54">
        <v>4</v>
      </c>
      <c r="H74" s="54">
        <v>5</v>
      </c>
      <c r="I74" s="54">
        <v>6</v>
      </c>
      <c r="J74" s="54">
        <v>6</v>
      </c>
      <c r="K74" s="54">
        <v>6</v>
      </c>
      <c r="L74" s="54">
        <v>6</v>
      </c>
      <c r="M74" s="54">
        <v>5</v>
      </c>
      <c r="N74" s="54">
        <v>4</v>
      </c>
      <c r="O74" s="54">
        <v>4</v>
      </c>
      <c r="P74" s="128">
        <v>0</v>
      </c>
      <c r="Q74" s="22">
        <f t="shared" si="13"/>
        <v>5.8565153733528552E-3</v>
      </c>
      <c r="R74" s="22">
        <f t="shared" si="14"/>
        <v>0</v>
      </c>
      <c r="S74" s="22">
        <f t="shared" si="15"/>
        <v>0</v>
      </c>
      <c r="T74" s="22">
        <f t="shared" si="16"/>
        <v>5.8565153733528552E-3</v>
      </c>
      <c r="U74" s="22">
        <f t="shared" si="17"/>
        <v>0</v>
      </c>
      <c r="V74" s="22">
        <f t="shared" si="18"/>
        <v>0</v>
      </c>
    </row>
    <row r="75" spans="3:22" x14ac:dyDescent="0.25">
      <c r="C75" s="187"/>
      <c r="D75" s="188"/>
      <c r="E75" s="43" t="s">
        <v>26</v>
      </c>
      <c r="F75" s="54">
        <v>0</v>
      </c>
      <c r="G75" s="54">
        <v>0</v>
      </c>
      <c r="H75" s="54">
        <v>0</v>
      </c>
      <c r="I75" s="54">
        <v>0</v>
      </c>
      <c r="J75" s="54">
        <v>0</v>
      </c>
      <c r="K75" s="54">
        <v>0</v>
      </c>
      <c r="L75" s="54">
        <v>0</v>
      </c>
      <c r="M75" s="54">
        <v>0</v>
      </c>
      <c r="N75" s="54">
        <v>0</v>
      </c>
      <c r="O75" s="54">
        <v>0</v>
      </c>
      <c r="P75" s="128">
        <v>0</v>
      </c>
      <c r="Q75" s="22">
        <f t="shared" si="13"/>
        <v>0</v>
      </c>
      <c r="R75" s="22" t="str">
        <f t="shared" si="14"/>
        <v>n.a.</v>
      </c>
      <c r="S75" s="22" t="str">
        <f t="shared" si="15"/>
        <v>n.a.</v>
      </c>
      <c r="T75" s="22">
        <f t="shared" si="16"/>
        <v>0</v>
      </c>
      <c r="U75" s="22" t="str">
        <f t="shared" si="17"/>
        <v>n.a</v>
      </c>
      <c r="V75" s="22" t="str">
        <f t="shared" si="18"/>
        <v>n.a.</v>
      </c>
    </row>
    <row r="76" spans="3:22" x14ac:dyDescent="0.25">
      <c r="C76" s="187"/>
      <c r="D76" s="188"/>
      <c r="E76" s="43" t="s">
        <v>27</v>
      </c>
      <c r="F76" s="54">
        <v>13</v>
      </c>
      <c r="G76" s="54">
        <v>14</v>
      </c>
      <c r="H76" s="54">
        <v>15</v>
      </c>
      <c r="I76" s="54">
        <v>21</v>
      </c>
      <c r="J76" s="54">
        <v>26</v>
      </c>
      <c r="K76" s="54">
        <v>25</v>
      </c>
      <c r="L76" s="54">
        <v>28</v>
      </c>
      <c r="M76" s="54">
        <v>28</v>
      </c>
      <c r="N76" s="54">
        <v>28</v>
      </c>
      <c r="O76" s="54">
        <v>28</v>
      </c>
      <c r="P76" s="128">
        <v>0</v>
      </c>
      <c r="Q76" s="22">
        <f t="shared" si="13"/>
        <v>4.0995607613469986E-2</v>
      </c>
      <c r="R76" s="22">
        <f t="shared" si="14"/>
        <v>0</v>
      </c>
      <c r="S76" s="22">
        <f t="shared" si="15"/>
        <v>1.1538461538461537</v>
      </c>
      <c r="T76" s="22">
        <f t="shared" si="16"/>
        <v>4.0995607613469986E-2</v>
      </c>
      <c r="U76" s="22">
        <f t="shared" si="17"/>
        <v>0</v>
      </c>
      <c r="V76" s="22">
        <f t="shared" si="18"/>
        <v>1.1538461538461537</v>
      </c>
    </row>
    <row r="77" spans="3:22" x14ac:dyDescent="0.25">
      <c r="C77" s="187"/>
      <c r="D77" s="188"/>
      <c r="E77" s="43" t="s">
        <v>61</v>
      </c>
      <c r="F77" s="54">
        <v>0</v>
      </c>
      <c r="G77" s="54">
        <v>0</v>
      </c>
      <c r="H77" s="54">
        <v>0</v>
      </c>
      <c r="I77" s="54">
        <v>0</v>
      </c>
      <c r="J77" s="54">
        <v>0</v>
      </c>
      <c r="K77" s="54">
        <v>0</v>
      </c>
      <c r="L77" s="54">
        <v>0</v>
      </c>
      <c r="M77" s="54">
        <v>0</v>
      </c>
      <c r="N77" s="54">
        <v>0</v>
      </c>
      <c r="O77" s="54">
        <v>0</v>
      </c>
      <c r="P77" s="128">
        <v>0</v>
      </c>
      <c r="Q77" s="22">
        <f t="shared" si="13"/>
        <v>0</v>
      </c>
      <c r="R77" s="22" t="str">
        <f t="shared" si="14"/>
        <v>n.a.</v>
      </c>
      <c r="S77" s="22" t="str">
        <f t="shared" si="15"/>
        <v>n.a.</v>
      </c>
      <c r="T77" s="22">
        <f t="shared" si="16"/>
        <v>0</v>
      </c>
      <c r="U77" s="22" t="str">
        <f t="shared" si="17"/>
        <v>n.a</v>
      </c>
      <c r="V77" s="22" t="str">
        <f t="shared" si="18"/>
        <v>n.a.</v>
      </c>
    </row>
    <row r="78" spans="3:22" ht="15.75" thickBot="1" x14ac:dyDescent="0.3">
      <c r="C78" s="189"/>
      <c r="D78" s="190"/>
      <c r="E78" s="29" t="s">
        <v>67</v>
      </c>
      <c r="F78" s="86">
        <f t="shared" ref="F78:O78" si="20">SUM(F$46:F$77)</f>
        <v>612</v>
      </c>
      <c r="G78" s="86">
        <f t="shared" si="20"/>
        <v>656.75</v>
      </c>
      <c r="H78" s="86">
        <f t="shared" si="20"/>
        <v>647.5</v>
      </c>
      <c r="I78" s="86">
        <f t="shared" si="20"/>
        <v>649.25</v>
      </c>
      <c r="J78" s="86">
        <f t="shared" si="20"/>
        <v>678</v>
      </c>
      <c r="K78" s="86">
        <f t="shared" si="20"/>
        <v>715</v>
      </c>
      <c r="L78" s="86">
        <f t="shared" si="20"/>
        <v>705</v>
      </c>
      <c r="M78" s="86">
        <f t="shared" si="20"/>
        <v>682</v>
      </c>
      <c r="N78" s="86">
        <f t="shared" si="20"/>
        <v>693</v>
      </c>
      <c r="O78" s="86">
        <f t="shared" si="20"/>
        <v>683</v>
      </c>
      <c r="P78" s="86" t="s">
        <v>128</v>
      </c>
      <c r="Q78" s="22">
        <f>O78/$O$78</f>
        <v>1</v>
      </c>
      <c r="R78" s="172"/>
      <c r="S78" s="172"/>
      <c r="T78" s="22">
        <f t="shared" si="16"/>
        <v>1</v>
      </c>
    </row>
    <row r="79" spans="3:22" ht="16.5" thickTop="1" thickBot="1" x14ac:dyDescent="0.3">
      <c r="C79" s="191"/>
      <c r="D79" s="192"/>
      <c r="E79" s="87" t="s">
        <v>68</v>
      </c>
      <c r="F79" s="88">
        <f>F46+F48+F49+F50+F51+F54+F57+F66+F58+F70+F71+F72+F73+F74+F76</f>
        <v>612</v>
      </c>
      <c r="G79" s="88">
        <f t="shared" ref="G79:O79" si="21">G46+G48+G49+G50+G51+G54+G57+G66+G58+G70+G71+G72+G73+G74+G76</f>
        <v>656.75</v>
      </c>
      <c r="H79" s="88">
        <f t="shared" si="21"/>
        <v>647.5</v>
      </c>
      <c r="I79" s="88">
        <f t="shared" si="21"/>
        <v>649.25</v>
      </c>
      <c r="J79" s="88">
        <f t="shared" si="21"/>
        <v>678</v>
      </c>
      <c r="K79" s="88">
        <f t="shared" si="21"/>
        <v>681</v>
      </c>
      <c r="L79" s="88">
        <f t="shared" si="21"/>
        <v>671</v>
      </c>
      <c r="M79" s="88">
        <f t="shared" si="21"/>
        <v>648</v>
      </c>
      <c r="N79" s="88">
        <f t="shared" si="21"/>
        <v>660</v>
      </c>
      <c r="O79" s="88">
        <f t="shared" si="21"/>
        <v>652</v>
      </c>
      <c r="P79" s="88" t="s">
        <v>128</v>
      </c>
      <c r="Q79" s="22">
        <f>O79/$O$78</f>
        <v>0.9546120058565154</v>
      </c>
      <c r="R79" s="22">
        <f t="shared" ref="R79" si="22">IF(OR(O79=0,N79=0),"n.a.",O79/N79-1)</f>
        <v>-1.2121212121212088E-2</v>
      </c>
      <c r="S79" s="22">
        <f t="shared" ref="S79" si="23">IF(OR(O79=0,F79=0),"n.a.",O79/F79-1)</f>
        <v>6.5359477124182996E-2</v>
      </c>
      <c r="T79" s="22">
        <f t="shared" si="16"/>
        <v>0.9546120058565154</v>
      </c>
      <c r="U79" s="22">
        <f t="shared" si="17"/>
        <v>-1.2121212121212088E-2</v>
      </c>
      <c r="V79" s="22">
        <f t="shared" si="18"/>
        <v>6.5359477124182996E-2</v>
      </c>
    </row>
    <row r="80" spans="3:22" ht="15.75" thickTop="1" x14ac:dyDescent="0.25">
      <c r="E80" s="89" t="s">
        <v>70</v>
      </c>
      <c r="F80" s="90"/>
      <c r="G80" s="90">
        <f t="shared" ref="G80:O80" si="24">G79/F79-1</f>
        <v>7.3120915032679701E-2</v>
      </c>
      <c r="H80" s="90">
        <f t="shared" si="24"/>
        <v>-1.4084507042253502E-2</v>
      </c>
      <c r="I80" s="90">
        <f t="shared" si="24"/>
        <v>2.7027027027026751E-3</v>
      </c>
      <c r="J80" s="90">
        <f t="shared" si="24"/>
        <v>4.428186368887177E-2</v>
      </c>
      <c r="K80" s="90">
        <f t="shared" si="24"/>
        <v>4.4247787610618428E-3</v>
      </c>
      <c r="L80" s="90">
        <f t="shared" si="24"/>
        <v>-1.4684287812041119E-2</v>
      </c>
      <c r="M80" s="90">
        <f t="shared" si="24"/>
        <v>-3.4277198211624449E-2</v>
      </c>
      <c r="N80" s="90">
        <f t="shared" si="24"/>
        <v>1.8518518518518601E-2</v>
      </c>
      <c r="O80" s="90">
        <f t="shared" si="24"/>
        <v>-1.2121212121212088E-2</v>
      </c>
      <c r="P80" s="91"/>
      <c r="Q80" s="15"/>
      <c r="R80" s="15"/>
      <c r="S80" s="15"/>
    </row>
    <row r="81" spans="3:22" x14ac:dyDescent="0.25">
      <c r="E81" s="23"/>
      <c r="F81" s="23"/>
      <c r="G81" s="23"/>
      <c r="H81" s="23"/>
      <c r="I81" s="23"/>
      <c r="J81" s="23"/>
      <c r="K81" s="23"/>
      <c r="L81" s="23"/>
      <c r="M81" s="23"/>
      <c r="N81" s="23"/>
      <c r="O81" s="23"/>
      <c r="P81" s="23"/>
      <c r="Q81" s="24"/>
      <c r="R81" s="15"/>
      <c r="S81" s="15"/>
    </row>
    <row r="83" spans="3:22" ht="18.75" x14ac:dyDescent="0.25">
      <c r="C83" s="185" t="s">
        <v>617</v>
      </c>
      <c r="D83" s="186"/>
      <c r="E83" s="201" t="s">
        <v>591</v>
      </c>
      <c r="F83" s="202"/>
      <c r="G83" s="202"/>
      <c r="H83" s="202"/>
      <c r="I83" s="202"/>
      <c r="J83" s="202"/>
      <c r="K83" s="202"/>
      <c r="L83" s="202"/>
      <c r="M83" s="202"/>
      <c r="N83" s="202"/>
      <c r="O83" s="202"/>
      <c r="P83" s="203"/>
      <c r="Q83" s="5"/>
      <c r="R83" s="5"/>
      <c r="S83" s="5"/>
    </row>
    <row r="84" spans="3:22" x14ac:dyDescent="0.25">
      <c r="C84" s="193" t="s">
        <v>143</v>
      </c>
      <c r="D84" s="194" t="s">
        <v>143</v>
      </c>
      <c r="E84" s="14">
        <v>3</v>
      </c>
      <c r="F84" s="126">
        <v>2004</v>
      </c>
      <c r="G84" s="126">
        <f t="shared" ref="G84:O84" si="25">F84+1</f>
        <v>2005</v>
      </c>
      <c r="H84" s="126">
        <f t="shared" si="25"/>
        <v>2006</v>
      </c>
      <c r="I84" s="126">
        <f t="shared" si="25"/>
        <v>2007</v>
      </c>
      <c r="J84" s="126">
        <f t="shared" si="25"/>
        <v>2008</v>
      </c>
      <c r="K84" s="126">
        <f t="shared" si="25"/>
        <v>2009</v>
      </c>
      <c r="L84" s="126">
        <f t="shared" si="25"/>
        <v>2010</v>
      </c>
      <c r="M84" s="126">
        <f t="shared" si="25"/>
        <v>2011</v>
      </c>
      <c r="N84" s="126">
        <f t="shared" si="25"/>
        <v>2012</v>
      </c>
      <c r="O84" s="126">
        <f t="shared" si="25"/>
        <v>2013</v>
      </c>
      <c r="P84" s="171">
        <v>2014</v>
      </c>
      <c r="Q84" s="20" t="s">
        <v>136</v>
      </c>
      <c r="R84" s="21" t="s">
        <v>71</v>
      </c>
      <c r="S84" s="21" t="s">
        <v>129</v>
      </c>
      <c r="T84" s="20" t="s">
        <v>136</v>
      </c>
      <c r="U84" s="21" t="s">
        <v>71</v>
      </c>
      <c r="V84" s="21" t="s">
        <v>129</v>
      </c>
    </row>
    <row r="85" spans="3:22" x14ac:dyDescent="0.25">
      <c r="C85" s="187"/>
      <c r="D85" s="188"/>
      <c r="E85" s="16" t="s">
        <v>0</v>
      </c>
      <c r="F85" s="132">
        <v>3</v>
      </c>
      <c r="G85" s="53">
        <v>3</v>
      </c>
      <c r="H85" s="53">
        <v>3</v>
      </c>
      <c r="I85" s="53">
        <v>3</v>
      </c>
      <c r="J85" s="53">
        <v>3</v>
      </c>
      <c r="K85" s="53">
        <v>3</v>
      </c>
      <c r="L85" s="53">
        <v>3</v>
      </c>
      <c r="M85" s="53">
        <v>3</v>
      </c>
      <c r="N85" s="53">
        <v>3</v>
      </c>
      <c r="O85" s="125">
        <v>3</v>
      </c>
      <c r="P85" s="150">
        <v>0</v>
      </c>
      <c r="Q85" s="22">
        <f>O85/$O$117</f>
        <v>5.5555555555555552E-2</v>
      </c>
      <c r="R85" s="22">
        <f>IF(OR(O85=0,N85=0),"n.a.",O85/N85-1)</f>
        <v>0</v>
      </c>
      <c r="S85" s="22">
        <f>IF(OR(O85=0,F85=0),"n.a.",O85/F85-1)</f>
        <v>0</v>
      </c>
      <c r="T85" s="22">
        <f>O85/$O$117</f>
        <v>5.5555555555555552E-2</v>
      </c>
      <c r="U85" s="22">
        <f>IF(OR(N85=0,O85=0),"n.a",O85/N85-1)</f>
        <v>0</v>
      </c>
      <c r="V85" s="22">
        <f>IF(OR(F85=0,O85=0),"n.a.",O85/F85-1)</f>
        <v>0</v>
      </c>
    </row>
    <row r="86" spans="3:22" x14ac:dyDescent="0.25">
      <c r="C86" s="187"/>
      <c r="D86" s="188"/>
      <c r="E86" s="16" t="s">
        <v>1</v>
      </c>
      <c r="F86" s="54">
        <v>0</v>
      </c>
      <c r="G86" s="54">
        <v>0</v>
      </c>
      <c r="H86" s="54">
        <v>0</v>
      </c>
      <c r="I86" s="54">
        <v>0</v>
      </c>
      <c r="J86" s="54">
        <v>0</v>
      </c>
      <c r="K86" s="54">
        <v>0</v>
      </c>
      <c r="L86" s="54">
        <v>0</v>
      </c>
      <c r="M86" s="54">
        <v>0</v>
      </c>
      <c r="N86" s="54">
        <v>0</v>
      </c>
      <c r="O86" s="127">
        <v>0</v>
      </c>
      <c r="P86" s="110">
        <v>0</v>
      </c>
      <c r="Q86" s="22">
        <f t="shared" ref="Q86:Q118" si="26">O86/$O$117</f>
        <v>0</v>
      </c>
      <c r="R86" s="22" t="str">
        <f t="shared" ref="R86:R116" si="27">IF(OR(O86=0,N86=0),"n.a.",O86/N86-1)</f>
        <v>n.a.</v>
      </c>
      <c r="S86" s="22" t="str">
        <f>IF(OR(O86=0,F86=0),"n.a.",O86/F86-1)</f>
        <v>n.a.</v>
      </c>
      <c r="T86" s="22">
        <f t="shared" ref="T86:T118" si="28">O86/$O$117</f>
        <v>0</v>
      </c>
      <c r="U86" s="22" t="str">
        <f t="shared" ref="U86:U116" si="29">IF(OR(N86=0,O86=0),"n.a",O86/N86-1)</f>
        <v>n.a</v>
      </c>
      <c r="V86" s="22" t="str">
        <f t="shared" ref="V86:V116" si="30">IF(OR(F86=0,O86=0),"n.a.",O86/F86-1)</f>
        <v>n.a.</v>
      </c>
    </row>
    <row r="87" spans="3:22" x14ac:dyDescent="0.25">
      <c r="C87" s="187"/>
      <c r="D87" s="188"/>
      <c r="E87" s="16" t="s">
        <v>30</v>
      </c>
      <c r="F87" s="127">
        <v>2</v>
      </c>
      <c r="G87" s="127">
        <v>2</v>
      </c>
      <c r="H87" s="54">
        <v>2</v>
      </c>
      <c r="I87" s="54">
        <v>2</v>
      </c>
      <c r="J87" s="54">
        <v>2</v>
      </c>
      <c r="K87" s="54">
        <v>1</v>
      </c>
      <c r="L87" s="54">
        <v>1</v>
      </c>
      <c r="M87" s="54">
        <v>1</v>
      </c>
      <c r="N87" s="54">
        <v>2</v>
      </c>
      <c r="O87" s="127">
        <v>2</v>
      </c>
      <c r="P87" s="110">
        <v>0</v>
      </c>
      <c r="Q87" s="22">
        <f t="shared" si="26"/>
        <v>3.7037037037037035E-2</v>
      </c>
      <c r="R87" s="22">
        <f t="shared" si="27"/>
        <v>0</v>
      </c>
      <c r="S87" s="22">
        <f>IF(OR(O87=0,F87=0),"n.a.",O87/F87-1)</f>
        <v>0</v>
      </c>
      <c r="T87" s="22">
        <f t="shared" si="28"/>
        <v>3.7037037037037035E-2</v>
      </c>
      <c r="U87" s="22">
        <f t="shared" si="29"/>
        <v>0</v>
      </c>
      <c r="V87" s="22">
        <f t="shared" si="30"/>
        <v>0</v>
      </c>
    </row>
    <row r="88" spans="3:22" x14ac:dyDescent="0.25">
      <c r="C88" s="187"/>
      <c r="D88" s="188"/>
      <c r="E88" s="16" t="s">
        <v>2</v>
      </c>
      <c r="F88" s="54">
        <v>1</v>
      </c>
      <c r="G88" s="54">
        <v>1</v>
      </c>
      <c r="H88" s="54">
        <v>1</v>
      </c>
      <c r="I88" s="54">
        <v>1</v>
      </c>
      <c r="J88" s="54">
        <v>2</v>
      </c>
      <c r="K88" s="54">
        <v>2</v>
      </c>
      <c r="L88" s="54">
        <v>6</v>
      </c>
      <c r="M88" s="54">
        <v>7</v>
      </c>
      <c r="N88" s="54">
        <v>7</v>
      </c>
      <c r="O88" s="54">
        <v>6</v>
      </c>
      <c r="P88" s="110">
        <v>2</v>
      </c>
      <c r="Q88" s="22">
        <f t="shared" si="26"/>
        <v>0.1111111111111111</v>
      </c>
      <c r="R88" s="22">
        <f t="shared" si="27"/>
        <v>-0.1428571428571429</v>
      </c>
      <c r="S88" s="22">
        <f>IF(OR(O88=0,F88=0),"n.a.",O88/F88-1)</f>
        <v>5</v>
      </c>
      <c r="T88" s="22">
        <f t="shared" si="28"/>
        <v>0.1111111111111111</v>
      </c>
      <c r="U88" s="22">
        <f t="shared" si="29"/>
        <v>-0.1428571428571429</v>
      </c>
      <c r="V88" s="22">
        <f t="shared" si="30"/>
        <v>5</v>
      </c>
    </row>
    <row r="89" spans="3:22" x14ac:dyDescent="0.25">
      <c r="C89" s="187"/>
      <c r="D89" s="188"/>
      <c r="E89" s="16" t="s">
        <v>3</v>
      </c>
      <c r="F89" s="54">
        <v>0</v>
      </c>
      <c r="G89" s="54">
        <v>0</v>
      </c>
      <c r="H89" s="54">
        <v>0</v>
      </c>
      <c r="I89" s="54">
        <v>0</v>
      </c>
      <c r="J89" s="54">
        <v>0</v>
      </c>
      <c r="K89" s="54">
        <v>0</v>
      </c>
      <c r="L89" s="54">
        <v>1</v>
      </c>
      <c r="M89" s="54">
        <v>0</v>
      </c>
      <c r="N89" s="54">
        <v>0</v>
      </c>
      <c r="O89" s="54">
        <v>0</v>
      </c>
      <c r="P89" s="110">
        <v>0</v>
      </c>
      <c r="Q89" s="22">
        <f t="shared" si="26"/>
        <v>0</v>
      </c>
      <c r="R89" s="22" t="str">
        <f t="shared" si="27"/>
        <v>n.a.</v>
      </c>
      <c r="S89" s="22" t="str">
        <f>IF(OR(O89=0,F89=0),"n.a.",O89/F89-1)</f>
        <v>n.a.</v>
      </c>
      <c r="T89" s="22">
        <f t="shared" si="28"/>
        <v>0</v>
      </c>
      <c r="U89" s="22" t="str">
        <f t="shared" si="29"/>
        <v>n.a</v>
      </c>
      <c r="V89" s="22" t="str">
        <f t="shared" si="30"/>
        <v>n.a.</v>
      </c>
    </row>
    <row r="90" spans="3:22" x14ac:dyDescent="0.25">
      <c r="C90" s="187"/>
      <c r="D90" s="188"/>
      <c r="E90" s="16" t="s">
        <v>4</v>
      </c>
      <c r="F90" s="54">
        <v>3</v>
      </c>
      <c r="G90" s="54">
        <v>3</v>
      </c>
      <c r="H90" s="54">
        <v>3</v>
      </c>
      <c r="I90" s="54">
        <v>3</v>
      </c>
      <c r="J90" s="54">
        <v>1</v>
      </c>
      <c r="K90" s="54">
        <v>1</v>
      </c>
      <c r="L90" s="54">
        <v>1</v>
      </c>
      <c r="M90" s="54">
        <v>1</v>
      </c>
      <c r="N90" s="54">
        <v>1</v>
      </c>
      <c r="O90" s="127">
        <v>1</v>
      </c>
      <c r="P90" s="110">
        <v>0</v>
      </c>
      <c r="Q90" s="22">
        <f t="shared" si="26"/>
        <v>1.8518518518518517E-2</v>
      </c>
      <c r="R90" s="22">
        <f t="shared" si="27"/>
        <v>0</v>
      </c>
      <c r="S90" s="22">
        <f t="shared" ref="S90:S116" si="31">IF(OR(O90=0,F90=0),"n.a.",O90/F90-1)</f>
        <v>-0.66666666666666674</v>
      </c>
      <c r="T90" s="22">
        <f t="shared" si="28"/>
        <v>1.8518518518518517E-2</v>
      </c>
      <c r="U90" s="22">
        <f t="shared" si="29"/>
        <v>0</v>
      </c>
      <c r="V90" s="22">
        <f t="shared" si="30"/>
        <v>-0.66666666666666674</v>
      </c>
    </row>
    <row r="91" spans="3:22" x14ac:dyDescent="0.25">
      <c r="C91" s="187"/>
      <c r="D91" s="188"/>
      <c r="E91" s="16" t="s">
        <v>5</v>
      </c>
      <c r="F91" s="54">
        <v>0</v>
      </c>
      <c r="G91" s="54">
        <v>0</v>
      </c>
      <c r="H91" s="54">
        <v>0</v>
      </c>
      <c r="I91" s="54">
        <v>0</v>
      </c>
      <c r="J91" s="54">
        <v>0</v>
      </c>
      <c r="K91" s="54">
        <v>14</v>
      </c>
      <c r="L91" s="54">
        <v>18</v>
      </c>
      <c r="M91" s="54">
        <v>16</v>
      </c>
      <c r="N91" s="54">
        <v>16</v>
      </c>
      <c r="O91" s="54">
        <v>13</v>
      </c>
      <c r="P91" s="110">
        <v>14</v>
      </c>
      <c r="Q91" s="22">
        <f t="shared" si="26"/>
        <v>0.24074074074074073</v>
      </c>
      <c r="R91" s="22">
        <f>IF(OR(O91=0,N91=0),"n.a.",O91/N91-1)</f>
        <v>-0.1875</v>
      </c>
      <c r="S91" s="22" t="str">
        <f>IF(OR(O91=0,F91=0),"n.a.",O91/F91-1)</f>
        <v>n.a.</v>
      </c>
      <c r="T91" s="22">
        <f t="shared" si="28"/>
        <v>0.24074074074074073</v>
      </c>
      <c r="U91" s="22">
        <f t="shared" si="29"/>
        <v>-0.1875</v>
      </c>
      <c r="V91" s="22" t="str">
        <f t="shared" si="30"/>
        <v>n.a.</v>
      </c>
    </row>
    <row r="92" spans="3:22" x14ac:dyDescent="0.25">
      <c r="C92" s="187"/>
      <c r="D92" s="188"/>
      <c r="E92" s="16" t="s">
        <v>6</v>
      </c>
      <c r="F92" s="54">
        <v>0</v>
      </c>
      <c r="G92" s="54">
        <v>0</v>
      </c>
      <c r="H92" s="54">
        <v>0</v>
      </c>
      <c r="I92" s="54">
        <v>0</v>
      </c>
      <c r="J92" s="54">
        <v>0</v>
      </c>
      <c r="K92" s="54">
        <v>0</v>
      </c>
      <c r="L92" s="54">
        <v>0</v>
      </c>
      <c r="M92" s="54">
        <v>0</v>
      </c>
      <c r="N92" s="54">
        <v>0</v>
      </c>
      <c r="O92" s="54">
        <v>0</v>
      </c>
      <c r="P92" s="110">
        <v>0</v>
      </c>
      <c r="Q92" s="22">
        <f t="shared" si="26"/>
        <v>0</v>
      </c>
      <c r="R92" s="22" t="str">
        <f t="shared" si="27"/>
        <v>n.a.</v>
      </c>
      <c r="S92" s="22" t="str">
        <f t="shared" si="31"/>
        <v>n.a.</v>
      </c>
      <c r="T92" s="22">
        <f t="shared" si="28"/>
        <v>0</v>
      </c>
      <c r="U92" s="22" t="str">
        <f t="shared" si="29"/>
        <v>n.a</v>
      </c>
      <c r="V92" s="22" t="str">
        <f t="shared" si="30"/>
        <v>n.a.</v>
      </c>
    </row>
    <row r="93" spans="3:22" x14ac:dyDescent="0.25">
      <c r="C93" s="187"/>
      <c r="D93" s="188"/>
      <c r="E93" s="16" t="s">
        <v>7</v>
      </c>
      <c r="F93" s="54">
        <v>2</v>
      </c>
      <c r="G93" s="54">
        <v>1</v>
      </c>
      <c r="H93" s="54">
        <v>1</v>
      </c>
      <c r="I93" s="54">
        <v>1</v>
      </c>
      <c r="J93" s="54">
        <v>1</v>
      </c>
      <c r="K93" s="54">
        <v>1</v>
      </c>
      <c r="L93" s="54">
        <v>1</v>
      </c>
      <c r="M93" s="54">
        <v>1</v>
      </c>
      <c r="N93" s="54">
        <v>1</v>
      </c>
      <c r="O93" s="54">
        <v>1</v>
      </c>
      <c r="P93" s="110">
        <v>0</v>
      </c>
      <c r="Q93" s="22">
        <f t="shared" si="26"/>
        <v>1.8518518518518517E-2</v>
      </c>
      <c r="R93" s="22">
        <f t="shared" si="27"/>
        <v>0</v>
      </c>
      <c r="S93" s="22">
        <f t="shared" si="31"/>
        <v>-0.5</v>
      </c>
      <c r="T93" s="22">
        <f t="shared" si="28"/>
        <v>1.8518518518518517E-2</v>
      </c>
      <c r="U93" s="22">
        <f t="shared" si="29"/>
        <v>0</v>
      </c>
      <c r="V93" s="22">
        <f t="shared" si="30"/>
        <v>-0.5</v>
      </c>
    </row>
    <row r="94" spans="3:22" x14ac:dyDescent="0.25">
      <c r="C94" s="187"/>
      <c r="D94" s="188"/>
      <c r="E94" s="16" t="s">
        <v>8</v>
      </c>
      <c r="F94" s="54">
        <v>0</v>
      </c>
      <c r="G94" s="54">
        <v>0</v>
      </c>
      <c r="H94" s="54">
        <v>0</v>
      </c>
      <c r="I94" s="54">
        <v>0</v>
      </c>
      <c r="J94" s="54">
        <v>0</v>
      </c>
      <c r="K94" s="54">
        <v>0</v>
      </c>
      <c r="L94" s="54">
        <v>0</v>
      </c>
      <c r="M94" s="54">
        <v>0</v>
      </c>
      <c r="N94" s="54">
        <v>0</v>
      </c>
      <c r="O94" s="54">
        <v>0</v>
      </c>
      <c r="P94" s="110">
        <v>0</v>
      </c>
      <c r="Q94" s="22">
        <f t="shared" si="26"/>
        <v>0</v>
      </c>
      <c r="R94" s="22" t="str">
        <f t="shared" si="27"/>
        <v>n.a.</v>
      </c>
      <c r="S94" s="22" t="str">
        <f t="shared" si="31"/>
        <v>n.a.</v>
      </c>
      <c r="T94" s="22">
        <f t="shared" si="28"/>
        <v>0</v>
      </c>
      <c r="U94" s="22" t="str">
        <f t="shared" si="29"/>
        <v>n.a</v>
      </c>
      <c r="V94" s="22" t="str">
        <f t="shared" si="30"/>
        <v>n.a.</v>
      </c>
    </row>
    <row r="95" spans="3:22" x14ac:dyDescent="0.25">
      <c r="C95" s="187"/>
      <c r="D95" s="188"/>
      <c r="E95" s="16" t="s">
        <v>9</v>
      </c>
      <c r="F95" s="54">
        <v>0</v>
      </c>
      <c r="G95" s="54">
        <v>0</v>
      </c>
      <c r="H95" s="54">
        <v>0</v>
      </c>
      <c r="I95" s="54">
        <v>0</v>
      </c>
      <c r="J95" s="54">
        <v>0</v>
      </c>
      <c r="K95" s="54">
        <v>0</v>
      </c>
      <c r="L95" s="54">
        <v>0</v>
      </c>
      <c r="M95" s="54">
        <v>0</v>
      </c>
      <c r="N95" s="54">
        <v>0</v>
      </c>
      <c r="O95" s="54">
        <v>0</v>
      </c>
      <c r="P95" s="110">
        <v>0</v>
      </c>
      <c r="Q95" s="22">
        <f t="shared" si="26"/>
        <v>0</v>
      </c>
      <c r="R95" s="22" t="str">
        <f t="shared" si="27"/>
        <v>n.a.</v>
      </c>
      <c r="S95" s="22" t="str">
        <f t="shared" si="31"/>
        <v>n.a.</v>
      </c>
      <c r="T95" s="22">
        <f t="shared" si="28"/>
        <v>0</v>
      </c>
      <c r="U95" s="22" t="str">
        <f t="shared" si="29"/>
        <v>n.a</v>
      </c>
      <c r="V95" s="22" t="str">
        <f t="shared" si="30"/>
        <v>n.a.</v>
      </c>
    </row>
    <row r="96" spans="3:22" x14ac:dyDescent="0.25">
      <c r="C96" s="187"/>
      <c r="D96" s="188"/>
      <c r="E96" s="16" t="s">
        <v>10</v>
      </c>
      <c r="F96" s="54">
        <v>10</v>
      </c>
      <c r="G96" s="54">
        <v>13</v>
      </c>
      <c r="H96" s="54">
        <v>10</v>
      </c>
      <c r="I96" s="54">
        <v>8</v>
      </c>
      <c r="J96" s="54">
        <v>7</v>
      </c>
      <c r="K96" s="54">
        <v>7</v>
      </c>
      <c r="L96" s="54">
        <v>7</v>
      </c>
      <c r="M96" s="54">
        <v>7</v>
      </c>
      <c r="N96" s="54">
        <v>6</v>
      </c>
      <c r="O96" s="54">
        <v>5</v>
      </c>
      <c r="P96" s="110">
        <v>0</v>
      </c>
      <c r="Q96" s="22">
        <f t="shared" si="26"/>
        <v>9.2592592592592587E-2</v>
      </c>
      <c r="R96" s="22">
        <f>IF(OR(O96=0,N96=0),"n.a.",O96/N96-1)</f>
        <v>-0.16666666666666663</v>
      </c>
      <c r="S96" s="22">
        <f>IF(OR(O96=0,F96=0),"n.a.",O96/F96-1)</f>
        <v>-0.5</v>
      </c>
      <c r="T96" s="22">
        <f t="shared" si="28"/>
        <v>9.2592592592592587E-2</v>
      </c>
      <c r="U96" s="22">
        <f t="shared" si="29"/>
        <v>-0.16666666666666663</v>
      </c>
      <c r="V96" s="22">
        <f t="shared" si="30"/>
        <v>-0.5</v>
      </c>
    </row>
    <row r="97" spans="3:22" x14ac:dyDescent="0.25">
      <c r="C97" s="187"/>
      <c r="D97" s="188"/>
      <c r="E97" s="16" t="s">
        <v>12</v>
      </c>
      <c r="F97" s="54">
        <v>4</v>
      </c>
      <c r="G97" s="54">
        <v>1</v>
      </c>
      <c r="H97" s="54">
        <v>2</v>
      </c>
      <c r="I97" s="54">
        <v>2</v>
      </c>
      <c r="J97" s="54">
        <v>2</v>
      </c>
      <c r="K97" s="54">
        <v>2</v>
      </c>
      <c r="L97" s="54">
        <v>2</v>
      </c>
      <c r="M97" s="54">
        <v>2</v>
      </c>
      <c r="N97" s="54">
        <v>2</v>
      </c>
      <c r="O97" s="54">
        <v>2</v>
      </c>
      <c r="P97" s="110">
        <v>0</v>
      </c>
      <c r="Q97" s="22">
        <f t="shared" si="26"/>
        <v>3.7037037037037035E-2</v>
      </c>
      <c r="R97" s="22">
        <f t="shared" si="27"/>
        <v>0</v>
      </c>
      <c r="S97" s="22">
        <f t="shared" si="31"/>
        <v>-0.5</v>
      </c>
      <c r="T97" s="22">
        <f t="shared" si="28"/>
        <v>3.7037037037037035E-2</v>
      </c>
      <c r="U97" s="22">
        <f t="shared" si="29"/>
        <v>0</v>
      </c>
      <c r="V97" s="22">
        <f t="shared" si="30"/>
        <v>-0.5</v>
      </c>
    </row>
    <row r="98" spans="3:22" x14ac:dyDescent="0.25">
      <c r="C98" s="187"/>
      <c r="D98" s="188"/>
      <c r="E98" s="16" t="s">
        <v>28</v>
      </c>
      <c r="F98" s="54">
        <v>0</v>
      </c>
      <c r="G98" s="54">
        <v>0</v>
      </c>
      <c r="H98" s="54">
        <v>0</v>
      </c>
      <c r="I98" s="54">
        <v>0</v>
      </c>
      <c r="J98" s="54">
        <v>0</v>
      </c>
      <c r="K98" s="54">
        <v>0</v>
      </c>
      <c r="L98" s="54">
        <v>0</v>
      </c>
      <c r="M98" s="54">
        <v>0</v>
      </c>
      <c r="N98" s="54">
        <v>0</v>
      </c>
      <c r="O98" s="54">
        <v>0</v>
      </c>
      <c r="P98" s="110">
        <v>0</v>
      </c>
      <c r="Q98" s="22">
        <f t="shared" si="26"/>
        <v>0</v>
      </c>
      <c r="R98" s="22" t="str">
        <f t="shared" si="27"/>
        <v>n.a.</v>
      </c>
      <c r="S98" s="22" t="str">
        <f t="shared" si="31"/>
        <v>n.a.</v>
      </c>
      <c r="T98" s="22">
        <f t="shared" si="28"/>
        <v>0</v>
      </c>
      <c r="U98" s="22" t="str">
        <f t="shared" si="29"/>
        <v>n.a</v>
      </c>
      <c r="V98" s="22" t="str">
        <f t="shared" si="30"/>
        <v>n.a.</v>
      </c>
    </row>
    <row r="99" spans="3:22" x14ac:dyDescent="0.25">
      <c r="C99" s="187"/>
      <c r="D99" s="188"/>
      <c r="E99" s="16" t="s">
        <v>13</v>
      </c>
      <c r="F99" s="54">
        <v>3</v>
      </c>
      <c r="G99" s="54">
        <v>3</v>
      </c>
      <c r="H99" s="54">
        <v>3</v>
      </c>
      <c r="I99" s="54">
        <v>3</v>
      </c>
      <c r="J99" s="54">
        <v>3</v>
      </c>
      <c r="K99" s="54">
        <v>3</v>
      </c>
      <c r="L99" s="54">
        <v>0</v>
      </c>
      <c r="M99" s="54">
        <v>0</v>
      </c>
      <c r="N99" s="54">
        <v>0</v>
      </c>
      <c r="O99" s="54">
        <v>0</v>
      </c>
      <c r="P99" s="110">
        <v>0</v>
      </c>
      <c r="Q99" s="22">
        <f t="shared" si="26"/>
        <v>0</v>
      </c>
      <c r="R99" s="22" t="str">
        <f t="shared" si="27"/>
        <v>n.a.</v>
      </c>
      <c r="S99" s="22" t="str">
        <f t="shared" si="31"/>
        <v>n.a.</v>
      </c>
      <c r="T99" s="22">
        <f t="shared" si="28"/>
        <v>0</v>
      </c>
      <c r="U99" s="22" t="str">
        <f t="shared" si="29"/>
        <v>n.a</v>
      </c>
      <c r="V99" s="22" t="str">
        <f t="shared" si="30"/>
        <v>n.a.</v>
      </c>
    </row>
    <row r="100" spans="3:22" x14ac:dyDescent="0.25">
      <c r="C100" s="187"/>
      <c r="D100" s="188"/>
      <c r="E100" s="16" t="s">
        <v>14</v>
      </c>
      <c r="F100" s="54">
        <v>0</v>
      </c>
      <c r="G100" s="54">
        <v>0</v>
      </c>
      <c r="H100" s="54">
        <v>0</v>
      </c>
      <c r="I100" s="54">
        <v>0</v>
      </c>
      <c r="J100" s="54">
        <v>0</v>
      </c>
      <c r="K100" s="54">
        <v>0</v>
      </c>
      <c r="L100" s="54">
        <v>0</v>
      </c>
      <c r="M100" s="54">
        <v>0</v>
      </c>
      <c r="N100" s="54">
        <v>0</v>
      </c>
      <c r="O100" s="54">
        <v>0</v>
      </c>
      <c r="P100" s="110">
        <v>0</v>
      </c>
      <c r="Q100" s="22">
        <f t="shared" si="26"/>
        <v>0</v>
      </c>
      <c r="R100" s="22" t="str">
        <f t="shared" si="27"/>
        <v>n.a.</v>
      </c>
      <c r="S100" s="22" t="str">
        <f t="shared" si="31"/>
        <v>n.a.</v>
      </c>
      <c r="T100" s="22">
        <f t="shared" si="28"/>
        <v>0</v>
      </c>
      <c r="U100" s="22" t="str">
        <f t="shared" si="29"/>
        <v>n.a</v>
      </c>
      <c r="V100" s="22" t="str">
        <f t="shared" si="30"/>
        <v>n.a.</v>
      </c>
    </row>
    <row r="101" spans="3:22" x14ac:dyDescent="0.25">
      <c r="C101" s="187"/>
      <c r="D101" s="188"/>
      <c r="E101" s="16" t="s">
        <v>15</v>
      </c>
      <c r="F101" s="54">
        <v>0</v>
      </c>
      <c r="G101" s="54">
        <v>0</v>
      </c>
      <c r="H101" s="54">
        <v>0</v>
      </c>
      <c r="I101" s="54">
        <v>0</v>
      </c>
      <c r="J101" s="54">
        <v>0</v>
      </c>
      <c r="K101" s="54">
        <v>0</v>
      </c>
      <c r="L101" s="54">
        <v>0</v>
      </c>
      <c r="M101" s="54">
        <v>0</v>
      </c>
      <c r="N101" s="54">
        <v>0</v>
      </c>
      <c r="O101" s="54">
        <v>0</v>
      </c>
      <c r="P101" s="110">
        <v>0</v>
      </c>
      <c r="Q101" s="22">
        <f t="shared" si="26"/>
        <v>0</v>
      </c>
      <c r="R101" s="22" t="str">
        <f t="shared" si="27"/>
        <v>n.a.</v>
      </c>
      <c r="S101" s="22" t="str">
        <f t="shared" si="31"/>
        <v>n.a.</v>
      </c>
      <c r="T101" s="22">
        <f t="shared" si="28"/>
        <v>0</v>
      </c>
      <c r="U101" s="22" t="str">
        <f t="shared" si="29"/>
        <v>n.a</v>
      </c>
      <c r="V101" s="22" t="str">
        <f t="shared" si="30"/>
        <v>n.a.</v>
      </c>
    </row>
    <row r="102" spans="3:22" x14ac:dyDescent="0.25">
      <c r="C102" s="187"/>
      <c r="D102" s="188"/>
      <c r="E102" s="16" t="s">
        <v>16</v>
      </c>
      <c r="F102" s="54">
        <v>0</v>
      </c>
      <c r="G102" s="54">
        <v>0</v>
      </c>
      <c r="H102" s="54">
        <v>0</v>
      </c>
      <c r="I102" s="54">
        <v>0</v>
      </c>
      <c r="J102" s="54">
        <v>0</v>
      </c>
      <c r="K102" s="54">
        <v>0</v>
      </c>
      <c r="L102" s="54">
        <v>0</v>
      </c>
      <c r="M102" s="54">
        <v>0</v>
      </c>
      <c r="N102" s="54">
        <v>0</v>
      </c>
      <c r="O102" s="54">
        <v>0</v>
      </c>
      <c r="P102" s="110">
        <v>0</v>
      </c>
      <c r="Q102" s="22">
        <f t="shared" si="26"/>
        <v>0</v>
      </c>
      <c r="R102" s="22" t="str">
        <f t="shared" si="27"/>
        <v>n.a.</v>
      </c>
      <c r="S102" s="22" t="str">
        <f t="shared" si="31"/>
        <v>n.a.</v>
      </c>
      <c r="T102" s="22">
        <f t="shared" si="28"/>
        <v>0</v>
      </c>
      <c r="U102" s="22" t="str">
        <f t="shared" si="29"/>
        <v>n.a</v>
      </c>
      <c r="V102" s="22" t="str">
        <f t="shared" si="30"/>
        <v>n.a.</v>
      </c>
    </row>
    <row r="103" spans="3:22" x14ac:dyDescent="0.25">
      <c r="C103" s="187"/>
      <c r="D103" s="188"/>
      <c r="E103" s="16" t="s">
        <v>29</v>
      </c>
      <c r="F103" s="54">
        <v>0</v>
      </c>
      <c r="G103" s="54">
        <v>0</v>
      </c>
      <c r="H103" s="54">
        <v>0</v>
      </c>
      <c r="I103" s="54">
        <v>0</v>
      </c>
      <c r="J103" s="54">
        <v>0</v>
      </c>
      <c r="K103" s="54">
        <v>0</v>
      </c>
      <c r="L103" s="54">
        <v>0</v>
      </c>
      <c r="M103" s="54">
        <v>0</v>
      </c>
      <c r="N103" s="54">
        <v>0</v>
      </c>
      <c r="O103" s="54">
        <v>0</v>
      </c>
      <c r="P103" s="110">
        <v>0</v>
      </c>
      <c r="Q103" s="22">
        <f t="shared" si="26"/>
        <v>0</v>
      </c>
      <c r="R103" s="22" t="str">
        <f t="shared" si="27"/>
        <v>n.a.</v>
      </c>
      <c r="S103" s="22" t="str">
        <f t="shared" si="31"/>
        <v>n.a.</v>
      </c>
      <c r="T103" s="22">
        <f t="shared" si="28"/>
        <v>0</v>
      </c>
      <c r="U103" s="22" t="str">
        <f t="shared" si="29"/>
        <v>n.a</v>
      </c>
      <c r="V103" s="22" t="str">
        <f t="shared" si="30"/>
        <v>n.a.</v>
      </c>
    </row>
    <row r="104" spans="3:22" x14ac:dyDescent="0.25">
      <c r="C104" s="187"/>
      <c r="D104" s="188"/>
      <c r="E104" s="16" t="s">
        <v>17</v>
      </c>
      <c r="F104" s="54">
        <v>0</v>
      </c>
      <c r="G104" s="54">
        <v>0</v>
      </c>
      <c r="H104" s="54">
        <v>0</v>
      </c>
      <c r="I104" s="54">
        <v>0</v>
      </c>
      <c r="J104" s="54">
        <v>0</v>
      </c>
      <c r="K104" s="54">
        <v>0</v>
      </c>
      <c r="L104" s="54">
        <v>0</v>
      </c>
      <c r="M104" s="54">
        <v>0</v>
      </c>
      <c r="N104" s="54">
        <v>0</v>
      </c>
      <c r="O104" s="54">
        <v>0</v>
      </c>
      <c r="P104" s="110">
        <v>0</v>
      </c>
      <c r="Q104" s="22">
        <f t="shared" si="26"/>
        <v>0</v>
      </c>
      <c r="R104" s="22" t="str">
        <f t="shared" si="27"/>
        <v>n.a.</v>
      </c>
      <c r="S104" s="22" t="str">
        <f t="shared" si="31"/>
        <v>n.a.</v>
      </c>
      <c r="T104" s="22">
        <f t="shared" si="28"/>
        <v>0</v>
      </c>
      <c r="U104" s="22" t="str">
        <f t="shared" si="29"/>
        <v>n.a</v>
      </c>
      <c r="V104" s="22" t="str">
        <f t="shared" si="30"/>
        <v>n.a.</v>
      </c>
    </row>
    <row r="105" spans="3:22" x14ac:dyDescent="0.25">
      <c r="C105" s="187"/>
      <c r="D105" s="188"/>
      <c r="E105" s="16" t="s">
        <v>18</v>
      </c>
      <c r="F105" s="54">
        <v>1</v>
      </c>
      <c r="G105" s="54">
        <v>1</v>
      </c>
      <c r="H105" s="54">
        <f>(G105+($G$105*($J$105/$G$105-1)/3))</f>
        <v>1</v>
      </c>
      <c r="I105" s="54">
        <f>(H105+($G$105*($J$105/$G$105-1)/3))</f>
        <v>1</v>
      </c>
      <c r="J105" s="54">
        <v>1</v>
      </c>
      <c r="K105" s="54">
        <f>AVERAGE(J105,L105)</f>
        <v>1</v>
      </c>
      <c r="L105" s="54">
        <v>1</v>
      </c>
      <c r="M105" s="54">
        <v>1</v>
      </c>
      <c r="N105" s="54">
        <v>1</v>
      </c>
      <c r="O105" s="127">
        <v>1</v>
      </c>
      <c r="P105" s="110">
        <v>0</v>
      </c>
      <c r="Q105" s="22">
        <f t="shared" si="26"/>
        <v>1.8518518518518517E-2</v>
      </c>
      <c r="R105" s="22">
        <f t="shared" si="27"/>
        <v>0</v>
      </c>
      <c r="S105" s="22">
        <f t="shared" si="31"/>
        <v>0</v>
      </c>
      <c r="T105" s="22">
        <f t="shared" si="28"/>
        <v>1.8518518518518517E-2</v>
      </c>
      <c r="U105" s="22">
        <f t="shared" si="29"/>
        <v>0</v>
      </c>
      <c r="V105" s="22">
        <f t="shared" si="30"/>
        <v>0</v>
      </c>
    </row>
    <row r="106" spans="3:22" x14ac:dyDescent="0.25">
      <c r="C106" s="187"/>
      <c r="D106" s="188"/>
      <c r="E106" s="16" t="s">
        <v>19</v>
      </c>
      <c r="F106" s="54">
        <v>0</v>
      </c>
      <c r="G106" s="54">
        <v>0</v>
      </c>
      <c r="H106" s="54">
        <v>0</v>
      </c>
      <c r="I106" s="54">
        <v>0</v>
      </c>
      <c r="J106" s="54">
        <v>0</v>
      </c>
      <c r="K106" s="54">
        <v>0</v>
      </c>
      <c r="L106" s="54">
        <v>0</v>
      </c>
      <c r="M106" s="54">
        <v>0</v>
      </c>
      <c r="N106" s="54">
        <v>0</v>
      </c>
      <c r="O106" s="54">
        <v>0</v>
      </c>
      <c r="P106" s="110">
        <v>0</v>
      </c>
      <c r="Q106" s="22">
        <f t="shared" si="26"/>
        <v>0</v>
      </c>
      <c r="R106" s="22" t="str">
        <f t="shared" si="27"/>
        <v>n.a.</v>
      </c>
      <c r="S106" s="22" t="str">
        <f t="shared" si="31"/>
        <v>n.a.</v>
      </c>
      <c r="T106" s="22">
        <f t="shared" si="28"/>
        <v>0</v>
      </c>
      <c r="U106" s="22" t="str">
        <f t="shared" si="29"/>
        <v>n.a</v>
      </c>
      <c r="V106" s="22" t="str">
        <f t="shared" si="30"/>
        <v>n.a.</v>
      </c>
    </row>
    <row r="107" spans="3:22" x14ac:dyDescent="0.25">
      <c r="C107" s="187"/>
      <c r="D107" s="188"/>
      <c r="E107" s="16" t="s">
        <v>20</v>
      </c>
      <c r="F107" s="54">
        <v>0</v>
      </c>
      <c r="G107" s="54">
        <v>0</v>
      </c>
      <c r="H107" s="54" t="s">
        <v>77</v>
      </c>
      <c r="I107" s="54">
        <v>0</v>
      </c>
      <c r="J107" s="54">
        <v>0</v>
      </c>
      <c r="K107" s="54">
        <v>0</v>
      </c>
      <c r="L107" s="54">
        <v>0</v>
      </c>
      <c r="M107" s="54">
        <v>0</v>
      </c>
      <c r="N107" s="54">
        <v>0</v>
      </c>
      <c r="O107" s="54">
        <v>0</v>
      </c>
      <c r="P107" s="110">
        <v>0</v>
      </c>
      <c r="Q107" s="22">
        <f t="shared" si="26"/>
        <v>0</v>
      </c>
      <c r="R107" s="22" t="str">
        <f t="shared" si="27"/>
        <v>n.a.</v>
      </c>
      <c r="S107" s="22" t="str">
        <f t="shared" si="31"/>
        <v>n.a.</v>
      </c>
      <c r="T107" s="22">
        <f t="shared" si="28"/>
        <v>0</v>
      </c>
      <c r="U107" s="22" t="str">
        <f t="shared" si="29"/>
        <v>n.a</v>
      </c>
      <c r="V107" s="22" t="str">
        <f t="shared" si="30"/>
        <v>n.a.</v>
      </c>
    </row>
    <row r="108" spans="3:22" x14ac:dyDescent="0.25">
      <c r="C108" s="187"/>
      <c r="D108" s="188"/>
      <c r="E108" s="16" t="s">
        <v>21</v>
      </c>
      <c r="F108" s="54">
        <v>0</v>
      </c>
      <c r="G108" s="54">
        <v>0</v>
      </c>
      <c r="H108" s="54">
        <v>0</v>
      </c>
      <c r="I108" s="54">
        <v>0</v>
      </c>
      <c r="J108" s="54">
        <v>0</v>
      </c>
      <c r="K108" s="54">
        <v>0</v>
      </c>
      <c r="L108" s="54">
        <v>0</v>
      </c>
      <c r="M108" s="54">
        <v>0</v>
      </c>
      <c r="N108" s="54">
        <v>0</v>
      </c>
      <c r="O108" s="54">
        <v>0</v>
      </c>
      <c r="P108" s="110">
        <v>0</v>
      </c>
      <c r="Q108" s="22">
        <f t="shared" si="26"/>
        <v>0</v>
      </c>
      <c r="R108" s="22" t="str">
        <f t="shared" si="27"/>
        <v>n.a.</v>
      </c>
      <c r="S108" s="22" t="str">
        <f t="shared" si="31"/>
        <v>n.a.</v>
      </c>
      <c r="T108" s="22">
        <f t="shared" si="28"/>
        <v>0</v>
      </c>
      <c r="U108" s="22" t="str">
        <f t="shared" si="29"/>
        <v>n.a</v>
      </c>
      <c r="V108" s="22" t="str">
        <f t="shared" si="30"/>
        <v>n.a.</v>
      </c>
    </row>
    <row r="109" spans="3:22" x14ac:dyDescent="0.25">
      <c r="C109" s="187"/>
      <c r="D109" s="188"/>
      <c r="E109" s="16" t="s">
        <v>22</v>
      </c>
      <c r="F109" s="54">
        <v>7</v>
      </c>
      <c r="G109" s="54">
        <v>4</v>
      </c>
      <c r="H109" s="54">
        <v>4</v>
      </c>
      <c r="I109" s="54">
        <v>5</v>
      </c>
      <c r="J109" s="54">
        <v>5</v>
      </c>
      <c r="K109" s="54">
        <v>4</v>
      </c>
      <c r="L109" s="54">
        <v>3</v>
      </c>
      <c r="M109" s="54">
        <v>2</v>
      </c>
      <c r="N109" s="54">
        <v>2</v>
      </c>
      <c r="O109" s="127">
        <v>2</v>
      </c>
      <c r="P109" s="110">
        <v>0</v>
      </c>
      <c r="Q109" s="22">
        <f t="shared" si="26"/>
        <v>3.7037037037037035E-2</v>
      </c>
      <c r="R109" s="22">
        <f t="shared" si="27"/>
        <v>0</v>
      </c>
      <c r="S109" s="22">
        <f t="shared" si="31"/>
        <v>-0.7142857142857143</v>
      </c>
      <c r="T109" s="22">
        <f t="shared" si="28"/>
        <v>3.7037037037037035E-2</v>
      </c>
      <c r="U109" s="22">
        <f t="shared" si="29"/>
        <v>0</v>
      </c>
      <c r="V109" s="22">
        <f t="shared" si="30"/>
        <v>-0.7142857142857143</v>
      </c>
    </row>
    <row r="110" spans="3:22" x14ac:dyDescent="0.25">
      <c r="C110" s="187"/>
      <c r="D110" s="188"/>
      <c r="E110" s="16" t="s">
        <v>23</v>
      </c>
      <c r="F110" s="54">
        <v>0</v>
      </c>
      <c r="G110" s="54">
        <v>0</v>
      </c>
      <c r="H110" s="54">
        <v>0</v>
      </c>
      <c r="I110" s="54">
        <v>0</v>
      </c>
      <c r="J110" s="54">
        <v>0</v>
      </c>
      <c r="K110" s="54">
        <v>0</v>
      </c>
      <c r="L110" s="54">
        <v>0</v>
      </c>
      <c r="M110" s="54">
        <v>0</v>
      </c>
      <c r="N110" s="54">
        <v>0</v>
      </c>
      <c r="O110" s="54">
        <v>0</v>
      </c>
      <c r="P110" s="110">
        <v>0</v>
      </c>
      <c r="Q110" s="22">
        <f t="shared" si="26"/>
        <v>0</v>
      </c>
      <c r="R110" s="22" t="str">
        <f t="shared" si="27"/>
        <v>n.a.</v>
      </c>
      <c r="S110" s="22" t="str">
        <f t="shared" si="31"/>
        <v>n.a.</v>
      </c>
      <c r="T110" s="22">
        <f t="shared" si="28"/>
        <v>0</v>
      </c>
      <c r="U110" s="22" t="str">
        <f t="shared" si="29"/>
        <v>n.a</v>
      </c>
      <c r="V110" s="22" t="str">
        <f t="shared" si="30"/>
        <v>n.a.</v>
      </c>
    </row>
    <row r="111" spans="3:22" x14ac:dyDescent="0.25">
      <c r="C111" s="187"/>
      <c r="D111" s="188"/>
      <c r="E111" s="16" t="s">
        <v>31</v>
      </c>
      <c r="F111" s="54">
        <v>1</v>
      </c>
      <c r="G111" s="54">
        <f>(F111+($F$111*($J$111/$F$111-1)/4))</f>
        <v>1</v>
      </c>
      <c r="H111" s="54">
        <f t="shared" ref="H111:I111" si="32">(G111+($F$111*($J$111/$F$111-1)/4))</f>
        <v>1</v>
      </c>
      <c r="I111" s="54">
        <f t="shared" si="32"/>
        <v>1</v>
      </c>
      <c r="J111" s="54">
        <v>1</v>
      </c>
      <c r="K111" s="54">
        <v>11</v>
      </c>
      <c r="L111" s="54">
        <v>8</v>
      </c>
      <c r="M111" s="54">
        <v>5</v>
      </c>
      <c r="N111" s="54">
        <v>0</v>
      </c>
      <c r="O111" s="54">
        <v>0</v>
      </c>
      <c r="P111" s="110">
        <v>0</v>
      </c>
      <c r="Q111" s="22">
        <f t="shared" si="26"/>
        <v>0</v>
      </c>
      <c r="R111" s="22" t="str">
        <f t="shared" si="27"/>
        <v>n.a.</v>
      </c>
      <c r="S111" s="22" t="str">
        <f t="shared" si="31"/>
        <v>n.a.</v>
      </c>
      <c r="T111" s="22">
        <f t="shared" si="28"/>
        <v>0</v>
      </c>
      <c r="U111" s="22" t="str">
        <f t="shared" si="29"/>
        <v>n.a</v>
      </c>
      <c r="V111" s="22" t="str">
        <f t="shared" si="30"/>
        <v>n.a.</v>
      </c>
    </row>
    <row r="112" spans="3:22" x14ac:dyDescent="0.25">
      <c r="C112" s="187"/>
      <c r="D112" s="188"/>
      <c r="E112" s="16" t="s">
        <v>24</v>
      </c>
      <c r="F112" s="54">
        <v>2</v>
      </c>
      <c r="G112" s="54">
        <v>2</v>
      </c>
      <c r="H112" s="54">
        <v>3</v>
      </c>
      <c r="I112" s="54">
        <v>3</v>
      </c>
      <c r="J112" s="54">
        <v>3</v>
      </c>
      <c r="K112" s="54">
        <v>3</v>
      </c>
      <c r="L112" s="54">
        <v>4</v>
      </c>
      <c r="M112" s="54">
        <v>4</v>
      </c>
      <c r="N112" s="54">
        <v>8</v>
      </c>
      <c r="O112" s="54">
        <v>8</v>
      </c>
      <c r="P112" s="110">
        <v>0</v>
      </c>
      <c r="Q112" s="22">
        <f t="shared" si="26"/>
        <v>0.14814814814814814</v>
      </c>
      <c r="R112" s="22">
        <f t="shared" si="27"/>
        <v>0</v>
      </c>
      <c r="S112" s="22">
        <f t="shared" si="31"/>
        <v>3</v>
      </c>
      <c r="T112" s="22">
        <f t="shared" si="28"/>
        <v>0.14814814814814814</v>
      </c>
      <c r="U112" s="22">
        <f t="shared" si="29"/>
        <v>0</v>
      </c>
      <c r="V112" s="22">
        <f t="shared" si="30"/>
        <v>3</v>
      </c>
    </row>
    <row r="113" spans="3:22" x14ac:dyDescent="0.25">
      <c r="C113" s="187"/>
      <c r="D113" s="188"/>
      <c r="E113" s="16" t="s">
        <v>25</v>
      </c>
      <c r="F113" s="54">
        <v>0</v>
      </c>
      <c r="G113" s="54">
        <v>0</v>
      </c>
      <c r="H113" s="54">
        <v>0</v>
      </c>
      <c r="I113" s="54">
        <v>0</v>
      </c>
      <c r="J113" s="54">
        <v>0</v>
      </c>
      <c r="K113" s="54">
        <v>0</v>
      </c>
      <c r="L113" s="54">
        <v>0</v>
      </c>
      <c r="M113" s="54">
        <v>0</v>
      </c>
      <c r="N113" s="54">
        <v>0</v>
      </c>
      <c r="O113" s="54">
        <v>0</v>
      </c>
      <c r="P113" s="110">
        <v>0</v>
      </c>
      <c r="Q113" s="22">
        <f t="shared" si="26"/>
        <v>0</v>
      </c>
      <c r="R113" s="22" t="str">
        <f t="shared" si="27"/>
        <v>n.a.</v>
      </c>
      <c r="S113" s="22" t="str">
        <f t="shared" si="31"/>
        <v>n.a.</v>
      </c>
      <c r="T113" s="22">
        <f t="shared" si="28"/>
        <v>0</v>
      </c>
      <c r="U113" s="22" t="str">
        <f t="shared" si="29"/>
        <v>n.a</v>
      </c>
      <c r="V113" s="22" t="str">
        <f t="shared" si="30"/>
        <v>n.a.</v>
      </c>
    </row>
    <row r="114" spans="3:22" x14ac:dyDescent="0.25">
      <c r="C114" s="187"/>
      <c r="D114" s="188"/>
      <c r="E114" s="16" t="s">
        <v>26</v>
      </c>
      <c r="F114" s="54">
        <v>0</v>
      </c>
      <c r="G114" s="54">
        <v>0</v>
      </c>
      <c r="H114" s="54">
        <v>0</v>
      </c>
      <c r="I114" s="54">
        <v>0</v>
      </c>
      <c r="J114" s="54">
        <v>0</v>
      </c>
      <c r="K114" s="54">
        <v>0</v>
      </c>
      <c r="L114" s="54">
        <v>0</v>
      </c>
      <c r="M114" s="54">
        <v>0</v>
      </c>
      <c r="N114" s="54">
        <v>0</v>
      </c>
      <c r="O114" s="54">
        <v>0</v>
      </c>
      <c r="P114" s="110">
        <v>0</v>
      </c>
      <c r="Q114" s="22">
        <f t="shared" si="26"/>
        <v>0</v>
      </c>
      <c r="R114" s="22" t="str">
        <f t="shared" si="27"/>
        <v>n.a.</v>
      </c>
      <c r="S114" s="22" t="str">
        <f t="shared" si="31"/>
        <v>n.a.</v>
      </c>
      <c r="T114" s="22">
        <f t="shared" si="28"/>
        <v>0</v>
      </c>
      <c r="U114" s="22" t="str">
        <f t="shared" si="29"/>
        <v>n.a</v>
      </c>
      <c r="V114" s="22" t="str">
        <f t="shared" si="30"/>
        <v>n.a.</v>
      </c>
    </row>
    <row r="115" spans="3:22" x14ac:dyDescent="0.25">
      <c r="C115" s="187"/>
      <c r="D115" s="188"/>
      <c r="E115" s="16" t="s">
        <v>27</v>
      </c>
      <c r="F115" s="54">
        <v>1</v>
      </c>
      <c r="G115" s="54">
        <v>1</v>
      </c>
      <c r="H115" s="54">
        <v>1</v>
      </c>
      <c r="I115" s="54">
        <v>2</v>
      </c>
      <c r="J115" s="54">
        <v>3</v>
      </c>
      <c r="K115" s="54">
        <v>6</v>
      </c>
      <c r="L115" s="54">
        <v>7</v>
      </c>
      <c r="M115" s="54">
        <v>10</v>
      </c>
      <c r="N115" s="54">
        <v>10</v>
      </c>
      <c r="O115" s="54">
        <v>10</v>
      </c>
      <c r="P115" s="110">
        <v>0</v>
      </c>
      <c r="Q115" s="22">
        <f t="shared" si="26"/>
        <v>0.18518518518518517</v>
      </c>
      <c r="R115" s="22">
        <f t="shared" si="27"/>
        <v>0</v>
      </c>
      <c r="S115" s="22">
        <f t="shared" si="31"/>
        <v>9</v>
      </c>
      <c r="T115" s="22">
        <f t="shared" si="28"/>
        <v>0.18518518518518517</v>
      </c>
      <c r="U115" s="22">
        <f t="shared" si="29"/>
        <v>0</v>
      </c>
      <c r="V115" s="22">
        <f t="shared" si="30"/>
        <v>9</v>
      </c>
    </row>
    <row r="116" spans="3:22" x14ac:dyDescent="0.25">
      <c r="C116" s="187"/>
      <c r="D116" s="188"/>
      <c r="E116" s="16" t="s">
        <v>61</v>
      </c>
      <c r="F116" s="54">
        <v>0</v>
      </c>
      <c r="G116" s="54">
        <v>0</v>
      </c>
      <c r="H116" s="54">
        <v>0</v>
      </c>
      <c r="I116" s="54">
        <v>0</v>
      </c>
      <c r="J116" s="54">
        <v>0</v>
      </c>
      <c r="K116" s="54">
        <v>0</v>
      </c>
      <c r="L116" s="54">
        <v>0</v>
      </c>
      <c r="M116" s="54">
        <v>0</v>
      </c>
      <c r="N116" s="54">
        <v>0</v>
      </c>
      <c r="O116" s="54">
        <v>0</v>
      </c>
      <c r="P116" s="110">
        <v>0</v>
      </c>
      <c r="Q116" s="22">
        <f t="shared" si="26"/>
        <v>0</v>
      </c>
      <c r="R116" s="22" t="str">
        <f t="shared" si="27"/>
        <v>n.a.</v>
      </c>
      <c r="S116" s="22" t="str">
        <f t="shared" si="31"/>
        <v>n.a.</v>
      </c>
      <c r="T116" s="22">
        <f t="shared" si="28"/>
        <v>0</v>
      </c>
      <c r="U116" s="22" t="str">
        <f t="shared" si="29"/>
        <v>n.a</v>
      </c>
      <c r="V116" s="22" t="str">
        <f t="shared" si="30"/>
        <v>n.a.</v>
      </c>
    </row>
    <row r="117" spans="3:22" ht="15.75" thickBot="1" x14ac:dyDescent="0.3">
      <c r="C117" s="189"/>
      <c r="D117" s="190"/>
      <c r="E117" s="29" t="s">
        <v>67</v>
      </c>
      <c r="F117" s="28">
        <f t="shared" ref="F117:O117" si="33">SUM(F85:F116)</f>
        <v>40</v>
      </c>
      <c r="G117" s="28">
        <f t="shared" si="33"/>
        <v>36</v>
      </c>
      <c r="H117" s="28">
        <f t="shared" si="33"/>
        <v>35</v>
      </c>
      <c r="I117" s="28">
        <f t="shared" si="33"/>
        <v>35</v>
      </c>
      <c r="J117" s="28">
        <f t="shared" si="33"/>
        <v>34</v>
      </c>
      <c r="K117" s="28">
        <f t="shared" si="33"/>
        <v>59</v>
      </c>
      <c r="L117" s="28">
        <f t="shared" si="33"/>
        <v>63</v>
      </c>
      <c r="M117" s="28">
        <f t="shared" si="33"/>
        <v>60</v>
      </c>
      <c r="N117" s="28">
        <f t="shared" si="33"/>
        <v>59</v>
      </c>
      <c r="O117" s="28">
        <f t="shared" si="33"/>
        <v>54</v>
      </c>
      <c r="P117" s="94" t="s">
        <v>128</v>
      </c>
      <c r="Q117" s="22">
        <f t="shared" si="26"/>
        <v>1</v>
      </c>
      <c r="R117" s="172"/>
      <c r="S117" s="172"/>
      <c r="T117" s="22">
        <f t="shared" si="28"/>
        <v>1</v>
      </c>
    </row>
    <row r="118" spans="3:22" ht="16.5" thickTop="1" thickBot="1" x14ac:dyDescent="0.3">
      <c r="C118" s="191"/>
      <c r="D118" s="192"/>
      <c r="E118" s="25" t="s">
        <v>68</v>
      </c>
      <c r="F118" s="28">
        <f>F85+F87+F88+F90+F93+F96+F97+F105+F109+F112+F115</f>
        <v>36</v>
      </c>
      <c r="G118" s="28">
        <f t="shared" ref="G118:O118" si="34">G85+G87+G88+G90+G93+G96+G97+G105+G109+G112+G115</f>
        <v>32</v>
      </c>
      <c r="H118" s="28">
        <f t="shared" si="34"/>
        <v>31</v>
      </c>
      <c r="I118" s="28">
        <f t="shared" si="34"/>
        <v>31</v>
      </c>
      <c r="J118" s="28">
        <f t="shared" si="34"/>
        <v>30</v>
      </c>
      <c r="K118" s="28">
        <f t="shared" si="34"/>
        <v>31</v>
      </c>
      <c r="L118" s="28">
        <f t="shared" si="34"/>
        <v>36</v>
      </c>
      <c r="M118" s="28">
        <f t="shared" si="34"/>
        <v>39</v>
      </c>
      <c r="N118" s="28">
        <f t="shared" si="34"/>
        <v>43</v>
      </c>
      <c r="O118" s="28">
        <f t="shared" si="34"/>
        <v>41</v>
      </c>
      <c r="P118" s="94" t="s">
        <v>128</v>
      </c>
      <c r="Q118" s="22">
        <f t="shared" si="26"/>
        <v>0.7592592592592593</v>
      </c>
      <c r="R118" s="22">
        <f t="shared" ref="R118" si="35">IF(OR(O118=0,N118=0),"n.a.",O118/N118-1)</f>
        <v>-4.6511627906976716E-2</v>
      </c>
      <c r="S118" s="22">
        <f t="shared" ref="S118" si="36">IF(OR(O118=0,F118=0),"n.a.",O118/F118-1)</f>
        <v>0.13888888888888884</v>
      </c>
      <c r="T118" s="22">
        <f t="shared" si="28"/>
        <v>0.7592592592592593</v>
      </c>
      <c r="U118" s="22">
        <f t="shared" ref="U118" si="37">IF(OR(N118=0,O118=0),"n.a",O118/N118-1)</f>
        <v>-4.6511627906976716E-2</v>
      </c>
      <c r="V118" s="22">
        <f t="shared" ref="V118" si="38">IF(OR(F118=0,O118=0),"n.a.",O118/F118-1)</f>
        <v>0.13888888888888884</v>
      </c>
    </row>
    <row r="119" spans="3:22" ht="15.75" thickTop="1" x14ac:dyDescent="0.25">
      <c r="E119" s="25" t="s">
        <v>70</v>
      </c>
      <c r="F119" s="26"/>
      <c r="G119" s="26">
        <f t="shared" ref="G119:O119" si="39">G118/F118-1</f>
        <v>-0.11111111111111116</v>
      </c>
      <c r="H119" s="26">
        <f t="shared" si="39"/>
        <v>-3.125E-2</v>
      </c>
      <c r="I119" s="26">
        <f t="shared" si="39"/>
        <v>0</v>
      </c>
      <c r="J119" s="26">
        <f t="shared" si="39"/>
        <v>-3.2258064516129004E-2</v>
      </c>
      <c r="K119" s="26">
        <f t="shared" si="39"/>
        <v>3.3333333333333437E-2</v>
      </c>
      <c r="L119" s="26">
        <f t="shared" si="39"/>
        <v>0.16129032258064524</v>
      </c>
      <c r="M119" s="26">
        <f t="shared" si="39"/>
        <v>8.3333333333333259E-2</v>
      </c>
      <c r="N119" s="26">
        <f t="shared" si="39"/>
        <v>0.10256410256410264</v>
      </c>
      <c r="O119" s="26">
        <f t="shared" si="39"/>
        <v>-4.6511627906976716E-2</v>
      </c>
      <c r="P119" s="27"/>
    </row>
    <row r="122" spans="3:22" ht="18.75" x14ac:dyDescent="0.25">
      <c r="C122" s="185" t="s">
        <v>618</v>
      </c>
      <c r="D122" s="186"/>
      <c r="E122" s="198" t="s">
        <v>73</v>
      </c>
      <c r="F122" s="199"/>
      <c r="G122" s="199"/>
      <c r="H122" s="199"/>
      <c r="I122" s="199"/>
      <c r="J122" s="199"/>
      <c r="K122" s="199"/>
      <c r="L122" s="199"/>
      <c r="M122" s="199"/>
      <c r="N122" s="199"/>
      <c r="O122" s="199"/>
      <c r="P122" s="200"/>
      <c r="Q122" s="5"/>
      <c r="R122" s="5"/>
      <c r="S122" s="5"/>
    </row>
    <row r="123" spans="3:22" x14ac:dyDescent="0.25">
      <c r="C123" s="193" t="s">
        <v>143</v>
      </c>
      <c r="D123" s="194" t="s">
        <v>143</v>
      </c>
      <c r="E123" s="14">
        <v>4</v>
      </c>
      <c r="F123" s="18">
        <v>2004</v>
      </c>
      <c r="G123" s="18">
        <f t="shared" ref="G123:O123" si="40">F123+1</f>
        <v>2005</v>
      </c>
      <c r="H123" s="18">
        <f t="shared" si="40"/>
        <v>2006</v>
      </c>
      <c r="I123" s="18">
        <f t="shared" si="40"/>
        <v>2007</v>
      </c>
      <c r="J123" s="18">
        <f t="shared" si="40"/>
        <v>2008</v>
      </c>
      <c r="K123" s="18">
        <f t="shared" si="40"/>
        <v>2009</v>
      </c>
      <c r="L123" s="18">
        <f t="shared" si="40"/>
        <v>2010</v>
      </c>
      <c r="M123" s="18">
        <f t="shared" si="40"/>
        <v>2011</v>
      </c>
      <c r="N123" s="18">
        <f t="shared" si="40"/>
        <v>2012</v>
      </c>
      <c r="O123" s="18">
        <f t="shared" si="40"/>
        <v>2013</v>
      </c>
      <c r="P123" s="177">
        <v>2014</v>
      </c>
      <c r="Q123" s="20" t="s">
        <v>136</v>
      </c>
      <c r="R123" s="21" t="s">
        <v>71</v>
      </c>
      <c r="S123" s="21" t="s">
        <v>129</v>
      </c>
      <c r="T123" s="20" t="s">
        <v>136</v>
      </c>
      <c r="U123" s="21" t="s">
        <v>71</v>
      </c>
      <c r="V123" s="21" t="s">
        <v>129</v>
      </c>
    </row>
    <row r="124" spans="3:22" x14ac:dyDescent="0.25">
      <c r="C124" s="187"/>
      <c r="D124" s="188"/>
      <c r="E124" s="16" t="s">
        <v>0</v>
      </c>
      <c r="F124" s="53">
        <v>4</v>
      </c>
      <c r="G124" s="53">
        <v>5</v>
      </c>
      <c r="H124" s="53">
        <v>6</v>
      </c>
      <c r="I124" s="53">
        <v>6</v>
      </c>
      <c r="J124" s="53">
        <v>6</v>
      </c>
      <c r="K124" s="53">
        <v>6</v>
      </c>
      <c r="L124" s="53">
        <v>6</v>
      </c>
      <c r="M124" s="53">
        <v>6</v>
      </c>
      <c r="N124" s="54">
        <v>6</v>
      </c>
      <c r="O124" s="125">
        <v>6</v>
      </c>
      <c r="P124" s="150">
        <v>0</v>
      </c>
      <c r="Q124" s="22">
        <f>O124/$O$156</f>
        <v>7.0688334189982577E-2</v>
      </c>
      <c r="R124" s="22">
        <f>IF(OR(O124=0,N124=0),"n.a.",O124/N124-1)</f>
        <v>0</v>
      </c>
      <c r="S124" s="22">
        <f>IF(OR(O124=0,F124=0),"n.a.",O124/F124-1)</f>
        <v>0.5</v>
      </c>
      <c r="T124" s="22">
        <f>O124/$O$156</f>
        <v>7.0688334189982577E-2</v>
      </c>
      <c r="U124" s="22">
        <f>IF(OR(N124=0,O124=0),"n.a",O124/N124-1)</f>
        <v>0</v>
      </c>
      <c r="V124" s="22">
        <f>IF(OR(F124=0,O124=0),"n.a.",O124/F124-1)</f>
        <v>0.5</v>
      </c>
    </row>
    <row r="125" spans="3:22" x14ac:dyDescent="0.25">
      <c r="C125" s="187"/>
      <c r="D125" s="188"/>
      <c r="E125" s="16" t="s">
        <v>1</v>
      </c>
      <c r="F125" s="54">
        <v>0</v>
      </c>
      <c r="G125" s="54">
        <v>0</v>
      </c>
      <c r="H125" s="54">
        <v>0</v>
      </c>
      <c r="I125" s="54">
        <v>0</v>
      </c>
      <c r="J125" s="54">
        <v>0</v>
      </c>
      <c r="K125" s="54">
        <v>0</v>
      </c>
      <c r="L125" s="54">
        <v>0</v>
      </c>
      <c r="M125" s="54">
        <v>0</v>
      </c>
      <c r="N125" s="54">
        <v>0</v>
      </c>
      <c r="O125" s="54">
        <v>0</v>
      </c>
      <c r="P125" s="151">
        <v>0</v>
      </c>
      <c r="Q125" s="22">
        <f t="shared" ref="Q125:Q157" si="41">O125/$O$156</f>
        <v>0</v>
      </c>
      <c r="R125" s="22" t="str">
        <f t="shared" ref="R125:R155" si="42">IF(OR(O125=0,N125=0),"n.a.",O125/N125-1)</f>
        <v>n.a.</v>
      </c>
      <c r="S125" s="22" t="str">
        <f>IF(OR(O125=0,F125=0),"n.a.",O125/F125-1)</f>
        <v>n.a.</v>
      </c>
      <c r="T125" s="22">
        <f t="shared" ref="T125:T157" si="43">O125/$O$156</f>
        <v>0</v>
      </c>
      <c r="U125" s="22" t="str">
        <f t="shared" ref="U125:U157" si="44">IF(OR(N125=0,O125=0),"n.a",O125/N125-1)</f>
        <v>n.a</v>
      </c>
      <c r="V125" s="22" t="str">
        <f t="shared" ref="V125:V155" si="45">IF(OR(F125=0,O125=0),"n.a.",O125/F125-1)</f>
        <v>n.a.</v>
      </c>
    </row>
    <row r="126" spans="3:22" x14ac:dyDescent="0.25">
      <c r="C126" s="187"/>
      <c r="D126" s="188"/>
      <c r="E126" s="16" t="s">
        <v>30</v>
      </c>
      <c r="F126" s="54">
        <v>0</v>
      </c>
      <c r="G126" s="54">
        <v>0</v>
      </c>
      <c r="H126" s="54">
        <v>0</v>
      </c>
      <c r="I126" s="54">
        <v>0</v>
      </c>
      <c r="J126" s="54">
        <v>0</v>
      </c>
      <c r="K126" s="54">
        <v>0</v>
      </c>
      <c r="L126" s="54">
        <v>0</v>
      </c>
      <c r="M126" s="54">
        <v>0</v>
      </c>
      <c r="N126" s="54">
        <v>0</v>
      </c>
      <c r="O126" s="54">
        <v>0</v>
      </c>
      <c r="P126" s="151">
        <v>0</v>
      </c>
      <c r="Q126" s="22">
        <f t="shared" si="41"/>
        <v>0</v>
      </c>
      <c r="R126" s="22" t="str">
        <f t="shared" si="42"/>
        <v>n.a.</v>
      </c>
      <c r="S126" s="22" t="str">
        <f>IF(OR(O126=0,F126=0),"n.a.",O126/F126-1)</f>
        <v>n.a.</v>
      </c>
      <c r="T126" s="22">
        <f t="shared" si="43"/>
        <v>0</v>
      </c>
      <c r="U126" s="22" t="str">
        <f t="shared" si="44"/>
        <v>n.a</v>
      </c>
      <c r="V126" s="22" t="str">
        <f t="shared" si="45"/>
        <v>n.a.</v>
      </c>
    </row>
    <row r="127" spans="3:22" x14ac:dyDescent="0.25">
      <c r="C127" s="187"/>
      <c r="D127" s="188"/>
      <c r="E127" s="16" t="s">
        <v>2</v>
      </c>
      <c r="F127" s="54">
        <v>4</v>
      </c>
      <c r="G127" s="54">
        <v>4</v>
      </c>
      <c r="H127" s="54">
        <v>4</v>
      </c>
      <c r="I127" s="54">
        <v>4</v>
      </c>
      <c r="J127" s="54">
        <v>4</v>
      </c>
      <c r="K127" s="54">
        <v>3</v>
      </c>
      <c r="L127" s="54">
        <v>6</v>
      </c>
      <c r="M127" s="54">
        <v>6</v>
      </c>
      <c r="N127" s="54">
        <v>3</v>
      </c>
      <c r="O127" s="54">
        <v>3</v>
      </c>
      <c r="P127" s="151">
        <v>1</v>
      </c>
      <c r="Q127" s="22">
        <f t="shared" si="41"/>
        <v>3.5344167094991288E-2</v>
      </c>
      <c r="R127" s="22">
        <f t="shared" si="42"/>
        <v>0</v>
      </c>
      <c r="S127" s="22">
        <f>IF(OR(O127=0,F127=0),"n.a.",O127/F127-1)</f>
        <v>-0.25</v>
      </c>
      <c r="T127" s="22">
        <f t="shared" si="43"/>
        <v>3.5344167094991288E-2</v>
      </c>
      <c r="U127" s="22">
        <f t="shared" si="44"/>
        <v>0</v>
      </c>
      <c r="V127" s="22">
        <f t="shared" si="45"/>
        <v>-0.25</v>
      </c>
    </row>
    <row r="128" spans="3:22" x14ac:dyDescent="0.25">
      <c r="C128" s="187"/>
      <c r="D128" s="188"/>
      <c r="E128" s="16" t="s">
        <v>3</v>
      </c>
      <c r="F128" s="54">
        <v>2</v>
      </c>
      <c r="G128" s="54">
        <v>2</v>
      </c>
      <c r="H128" s="54">
        <v>2</v>
      </c>
      <c r="I128" s="54">
        <v>2</v>
      </c>
      <c r="J128" s="54">
        <v>3</v>
      </c>
      <c r="K128" s="54">
        <v>3</v>
      </c>
      <c r="L128" s="54">
        <v>3</v>
      </c>
      <c r="M128" s="54">
        <v>2</v>
      </c>
      <c r="N128" s="54">
        <v>2</v>
      </c>
      <c r="O128" s="54">
        <v>2</v>
      </c>
      <c r="P128" s="151">
        <v>0</v>
      </c>
      <c r="Q128" s="22">
        <f t="shared" si="41"/>
        <v>2.3562778063327527E-2</v>
      </c>
      <c r="R128" s="22">
        <f t="shared" si="42"/>
        <v>0</v>
      </c>
      <c r="S128" s="22">
        <f>IF(OR(O128=0,F128=0),"n.a.",O128/F128-1)</f>
        <v>0</v>
      </c>
      <c r="T128" s="22">
        <f t="shared" si="43"/>
        <v>2.3562778063327527E-2</v>
      </c>
      <c r="U128" s="22">
        <f t="shared" si="44"/>
        <v>0</v>
      </c>
      <c r="V128" s="22">
        <f t="shared" si="45"/>
        <v>0</v>
      </c>
    </row>
    <row r="129" spans="3:22" x14ac:dyDescent="0.25">
      <c r="C129" s="187"/>
      <c r="D129" s="188"/>
      <c r="E129" s="16" t="s">
        <v>4</v>
      </c>
      <c r="F129" s="54">
        <v>0</v>
      </c>
      <c r="G129" s="54">
        <v>0</v>
      </c>
      <c r="H129" s="54">
        <v>0</v>
      </c>
      <c r="I129" s="54">
        <v>1</v>
      </c>
      <c r="J129" s="54">
        <v>1</v>
      </c>
      <c r="K129" s="54">
        <v>1</v>
      </c>
      <c r="L129" s="127">
        <v>0</v>
      </c>
      <c r="M129" s="127">
        <v>0</v>
      </c>
      <c r="N129" s="127">
        <v>0</v>
      </c>
      <c r="O129" s="127">
        <v>0</v>
      </c>
      <c r="P129" s="151">
        <v>0</v>
      </c>
      <c r="Q129" s="22">
        <f t="shared" si="41"/>
        <v>0</v>
      </c>
      <c r="R129" s="22" t="str">
        <f t="shared" si="42"/>
        <v>n.a.</v>
      </c>
      <c r="S129" s="22" t="str">
        <f t="shared" ref="S129:S155" si="46">IF(OR(O129=0,F129=0),"n.a.",O129/F129-1)</f>
        <v>n.a.</v>
      </c>
      <c r="T129" s="22">
        <f t="shared" si="43"/>
        <v>0</v>
      </c>
      <c r="U129" s="22" t="str">
        <f t="shared" si="44"/>
        <v>n.a</v>
      </c>
      <c r="V129" s="22" t="str">
        <f t="shared" si="45"/>
        <v>n.a.</v>
      </c>
    </row>
    <row r="130" spans="3:22" x14ac:dyDescent="0.25">
      <c r="C130" s="187"/>
      <c r="D130" s="188"/>
      <c r="E130" s="16" t="s">
        <v>5</v>
      </c>
      <c r="F130" s="54">
        <v>11</v>
      </c>
      <c r="G130" s="54">
        <v>12</v>
      </c>
      <c r="H130" s="54">
        <v>9</v>
      </c>
      <c r="I130" s="54">
        <v>9</v>
      </c>
      <c r="J130" s="54">
        <v>9</v>
      </c>
      <c r="K130" s="54">
        <v>9</v>
      </c>
      <c r="L130" s="54">
        <v>6</v>
      </c>
      <c r="M130" s="54">
        <v>6</v>
      </c>
      <c r="N130" s="54">
        <v>5</v>
      </c>
      <c r="O130" s="54">
        <v>5</v>
      </c>
      <c r="P130" s="151">
        <v>5</v>
      </c>
      <c r="Q130" s="22">
        <f t="shared" si="41"/>
        <v>5.8906945158318812E-2</v>
      </c>
      <c r="R130" s="22">
        <f t="shared" si="42"/>
        <v>0</v>
      </c>
      <c r="S130" s="22">
        <f t="shared" si="46"/>
        <v>-0.54545454545454541</v>
      </c>
      <c r="T130" s="22">
        <f t="shared" si="43"/>
        <v>5.8906945158318812E-2</v>
      </c>
      <c r="U130" s="22">
        <f t="shared" si="44"/>
        <v>0</v>
      </c>
      <c r="V130" s="22">
        <f t="shared" si="45"/>
        <v>-0.54545454545454541</v>
      </c>
    </row>
    <row r="131" spans="3:22" x14ac:dyDescent="0.25">
      <c r="C131" s="187"/>
      <c r="D131" s="188"/>
      <c r="E131" s="16" t="s">
        <v>6</v>
      </c>
      <c r="F131" s="54">
        <v>0</v>
      </c>
      <c r="G131" s="54">
        <v>0</v>
      </c>
      <c r="H131" s="54">
        <v>0</v>
      </c>
      <c r="I131" s="54">
        <v>0</v>
      </c>
      <c r="J131" s="54">
        <v>0</v>
      </c>
      <c r="K131" s="54">
        <v>0</v>
      </c>
      <c r="L131" s="54">
        <v>0</v>
      </c>
      <c r="M131" s="54">
        <v>0</v>
      </c>
      <c r="N131" s="54">
        <v>0</v>
      </c>
      <c r="O131" s="54">
        <v>0</v>
      </c>
      <c r="P131" s="151">
        <v>0</v>
      </c>
      <c r="Q131" s="22">
        <f t="shared" si="41"/>
        <v>0</v>
      </c>
      <c r="R131" s="22" t="str">
        <f t="shared" si="42"/>
        <v>n.a.</v>
      </c>
      <c r="S131" s="22" t="str">
        <f t="shared" si="46"/>
        <v>n.a.</v>
      </c>
      <c r="T131" s="22">
        <f t="shared" si="43"/>
        <v>0</v>
      </c>
      <c r="U131" s="22" t="str">
        <f t="shared" si="44"/>
        <v>n.a</v>
      </c>
      <c r="V131" s="22" t="str">
        <f t="shared" si="45"/>
        <v>n.a.</v>
      </c>
    </row>
    <row r="132" spans="3:22" x14ac:dyDescent="0.25">
      <c r="C132" s="187"/>
      <c r="D132" s="188"/>
      <c r="E132" s="16" t="s">
        <v>7</v>
      </c>
      <c r="F132" s="54">
        <v>0</v>
      </c>
      <c r="G132" s="54">
        <v>0</v>
      </c>
      <c r="H132" s="54">
        <v>0</v>
      </c>
      <c r="I132" s="54">
        <v>0</v>
      </c>
      <c r="J132" s="54">
        <v>0</v>
      </c>
      <c r="K132" s="54">
        <v>0</v>
      </c>
      <c r="L132" s="54">
        <v>0</v>
      </c>
      <c r="M132" s="54">
        <v>0</v>
      </c>
      <c r="N132" s="54">
        <v>0</v>
      </c>
      <c r="O132" s="54">
        <v>0</v>
      </c>
      <c r="P132" s="151">
        <v>0</v>
      </c>
      <c r="Q132" s="22">
        <f t="shared" si="41"/>
        <v>0</v>
      </c>
      <c r="R132" s="22" t="str">
        <f t="shared" si="42"/>
        <v>n.a.</v>
      </c>
      <c r="S132" s="22" t="str">
        <f t="shared" si="46"/>
        <v>n.a.</v>
      </c>
      <c r="T132" s="22">
        <f t="shared" si="43"/>
        <v>0</v>
      </c>
      <c r="U132" s="22" t="str">
        <f t="shared" si="44"/>
        <v>n.a</v>
      </c>
      <c r="V132" s="22" t="str">
        <f t="shared" si="45"/>
        <v>n.a.</v>
      </c>
    </row>
    <row r="133" spans="3:22" x14ac:dyDescent="0.25">
      <c r="C133" s="187"/>
      <c r="D133" s="188"/>
      <c r="E133" s="16" t="s">
        <v>8</v>
      </c>
      <c r="F133" s="54">
        <v>2</v>
      </c>
      <c r="G133" s="54">
        <v>2</v>
      </c>
      <c r="H133" s="54">
        <v>2</v>
      </c>
      <c r="I133" s="54">
        <v>2</v>
      </c>
      <c r="J133" s="54">
        <v>2</v>
      </c>
      <c r="K133" s="54">
        <v>2</v>
      </c>
      <c r="L133" s="54">
        <v>2</v>
      </c>
      <c r="M133" s="54">
        <v>2</v>
      </c>
      <c r="N133" s="54">
        <v>1</v>
      </c>
      <c r="O133" s="54">
        <v>1</v>
      </c>
      <c r="P133" s="151">
        <v>0</v>
      </c>
      <c r="Q133" s="22">
        <f t="shared" si="41"/>
        <v>1.1781389031663763E-2</v>
      </c>
      <c r="R133" s="22">
        <f t="shared" si="42"/>
        <v>0</v>
      </c>
      <c r="S133" s="22">
        <f t="shared" si="46"/>
        <v>-0.5</v>
      </c>
      <c r="T133" s="22">
        <f t="shared" si="43"/>
        <v>1.1781389031663763E-2</v>
      </c>
      <c r="U133" s="22">
        <f t="shared" si="44"/>
        <v>0</v>
      </c>
      <c r="V133" s="22">
        <f t="shared" si="45"/>
        <v>-0.5</v>
      </c>
    </row>
    <row r="134" spans="3:22" x14ac:dyDescent="0.25">
      <c r="C134" s="187"/>
      <c r="D134" s="188"/>
      <c r="E134" s="16" t="s">
        <v>9</v>
      </c>
      <c r="F134" s="54">
        <v>0</v>
      </c>
      <c r="G134" s="54">
        <v>0</v>
      </c>
      <c r="H134" s="54">
        <v>0</v>
      </c>
      <c r="I134" s="54">
        <v>0</v>
      </c>
      <c r="J134" s="54">
        <v>0</v>
      </c>
      <c r="K134" s="54">
        <v>0</v>
      </c>
      <c r="L134" s="54">
        <v>0</v>
      </c>
      <c r="M134" s="54">
        <v>0</v>
      </c>
      <c r="N134" s="54">
        <v>0</v>
      </c>
      <c r="O134" s="54">
        <v>0</v>
      </c>
      <c r="P134" s="151">
        <v>0</v>
      </c>
      <c r="Q134" s="22">
        <f t="shared" si="41"/>
        <v>0</v>
      </c>
      <c r="R134" s="22" t="str">
        <f t="shared" si="42"/>
        <v>n.a.</v>
      </c>
      <c r="S134" s="22" t="str">
        <f t="shared" si="46"/>
        <v>n.a.</v>
      </c>
      <c r="T134" s="22">
        <f t="shared" si="43"/>
        <v>0</v>
      </c>
      <c r="U134" s="22" t="str">
        <f t="shared" si="44"/>
        <v>n.a</v>
      </c>
      <c r="V134" s="22" t="str">
        <f t="shared" si="45"/>
        <v>n.a.</v>
      </c>
    </row>
    <row r="135" spans="3:22" x14ac:dyDescent="0.25">
      <c r="C135" s="187"/>
      <c r="D135" s="188"/>
      <c r="E135" s="16" t="s">
        <v>10</v>
      </c>
      <c r="F135" s="54">
        <v>12</v>
      </c>
      <c r="G135" s="54">
        <v>7</v>
      </c>
      <c r="H135" s="54">
        <v>8</v>
      </c>
      <c r="I135" s="54">
        <v>8</v>
      </c>
      <c r="J135" s="54">
        <v>8</v>
      </c>
      <c r="K135" s="54">
        <v>7</v>
      </c>
      <c r="L135" s="54">
        <v>6</v>
      </c>
      <c r="M135" s="54">
        <v>5</v>
      </c>
      <c r="N135" s="54">
        <v>5</v>
      </c>
      <c r="O135" s="54">
        <v>4</v>
      </c>
      <c r="P135" s="151">
        <v>0</v>
      </c>
      <c r="Q135" s="22">
        <f t="shared" si="41"/>
        <v>4.7125556126655054E-2</v>
      </c>
      <c r="R135" s="22">
        <f t="shared" si="42"/>
        <v>-0.19999999999999996</v>
      </c>
      <c r="S135" s="22">
        <f t="shared" si="46"/>
        <v>-0.66666666666666674</v>
      </c>
      <c r="T135" s="22">
        <f t="shared" si="43"/>
        <v>4.7125556126655054E-2</v>
      </c>
      <c r="U135" s="22">
        <f t="shared" si="44"/>
        <v>-0.19999999999999996</v>
      </c>
      <c r="V135" s="22">
        <f t="shared" si="45"/>
        <v>-0.66666666666666674</v>
      </c>
    </row>
    <row r="136" spans="3:22" x14ac:dyDescent="0.25">
      <c r="C136" s="187"/>
      <c r="D136" s="188"/>
      <c r="E136" s="16" t="s">
        <v>12</v>
      </c>
      <c r="F136" s="54">
        <v>4</v>
      </c>
      <c r="G136" s="54">
        <v>4</v>
      </c>
      <c r="H136" s="54">
        <v>4</v>
      </c>
      <c r="I136" s="54">
        <v>4</v>
      </c>
      <c r="J136" s="54">
        <v>4</v>
      </c>
      <c r="K136" s="54">
        <v>3</v>
      </c>
      <c r="L136" s="54">
        <v>3</v>
      </c>
      <c r="M136" s="54">
        <v>3</v>
      </c>
      <c r="N136" s="54">
        <v>2</v>
      </c>
      <c r="O136" s="54">
        <v>1</v>
      </c>
      <c r="P136" s="151">
        <v>0</v>
      </c>
      <c r="Q136" s="22">
        <f t="shared" si="41"/>
        <v>1.1781389031663763E-2</v>
      </c>
      <c r="R136" s="22">
        <f>IF(OR(O136=0,N136=0),"n.a.",O136/N136-1)</f>
        <v>-0.5</v>
      </c>
      <c r="S136" s="22">
        <f>IF(OR(O136=0,F136=0),"n.a.",O136/F136-1)</f>
        <v>-0.75</v>
      </c>
      <c r="T136" s="22">
        <f t="shared" si="43"/>
        <v>1.1781389031663763E-2</v>
      </c>
      <c r="U136" s="22">
        <f t="shared" si="44"/>
        <v>-0.5</v>
      </c>
      <c r="V136" s="22">
        <f t="shared" si="45"/>
        <v>-0.75</v>
      </c>
    </row>
    <row r="137" spans="3:22" x14ac:dyDescent="0.25">
      <c r="C137" s="187"/>
      <c r="D137" s="188"/>
      <c r="E137" s="16" t="s">
        <v>28</v>
      </c>
      <c r="F137" s="54">
        <v>0</v>
      </c>
      <c r="G137" s="54">
        <v>0</v>
      </c>
      <c r="H137" s="54">
        <v>0</v>
      </c>
      <c r="I137" s="54">
        <v>0</v>
      </c>
      <c r="J137" s="54">
        <v>0</v>
      </c>
      <c r="K137" s="54">
        <v>0</v>
      </c>
      <c r="L137" s="54">
        <v>0</v>
      </c>
      <c r="M137" s="54">
        <v>0</v>
      </c>
      <c r="N137" s="54">
        <v>0</v>
      </c>
      <c r="O137" s="54">
        <v>0</v>
      </c>
      <c r="P137" s="151">
        <v>0</v>
      </c>
      <c r="Q137" s="22">
        <f t="shared" si="41"/>
        <v>0</v>
      </c>
      <c r="R137" s="22" t="str">
        <f t="shared" si="42"/>
        <v>n.a.</v>
      </c>
      <c r="S137" s="22" t="str">
        <f t="shared" si="46"/>
        <v>n.a.</v>
      </c>
      <c r="T137" s="22">
        <f t="shared" si="43"/>
        <v>0</v>
      </c>
      <c r="U137" s="22" t="str">
        <f t="shared" si="44"/>
        <v>n.a</v>
      </c>
      <c r="V137" s="22" t="str">
        <f t="shared" si="45"/>
        <v>n.a.</v>
      </c>
    </row>
    <row r="138" spans="3:22" x14ac:dyDescent="0.25">
      <c r="C138" s="187"/>
      <c r="D138" s="188"/>
      <c r="E138" s="16" t="s">
        <v>13</v>
      </c>
      <c r="F138" s="54">
        <v>0</v>
      </c>
      <c r="G138" s="54">
        <v>0</v>
      </c>
      <c r="H138" s="54">
        <v>0</v>
      </c>
      <c r="I138" s="54">
        <v>0</v>
      </c>
      <c r="J138" s="54">
        <v>0</v>
      </c>
      <c r="K138" s="54">
        <v>0</v>
      </c>
      <c r="L138" s="54">
        <v>0</v>
      </c>
      <c r="M138" s="54">
        <v>0</v>
      </c>
      <c r="N138" s="54">
        <v>0</v>
      </c>
      <c r="O138" s="54">
        <v>0</v>
      </c>
      <c r="P138" s="151">
        <v>0</v>
      </c>
      <c r="Q138" s="22">
        <f t="shared" si="41"/>
        <v>0</v>
      </c>
      <c r="R138" s="22" t="str">
        <f t="shared" si="42"/>
        <v>n.a.</v>
      </c>
      <c r="S138" s="22" t="str">
        <f t="shared" si="46"/>
        <v>n.a.</v>
      </c>
      <c r="T138" s="22">
        <f t="shared" si="43"/>
        <v>0</v>
      </c>
      <c r="U138" s="22" t="str">
        <f t="shared" si="44"/>
        <v>n.a</v>
      </c>
      <c r="V138" s="22" t="str">
        <f t="shared" si="45"/>
        <v>n.a.</v>
      </c>
    </row>
    <row r="139" spans="3:22" x14ac:dyDescent="0.25">
      <c r="C139" s="187"/>
      <c r="D139" s="188"/>
      <c r="E139" s="16" t="s">
        <v>14</v>
      </c>
      <c r="F139" s="54">
        <v>2</v>
      </c>
      <c r="G139" s="54">
        <v>2</v>
      </c>
      <c r="H139" s="54">
        <v>2</v>
      </c>
      <c r="I139" s="54">
        <v>2</v>
      </c>
      <c r="J139" s="54">
        <v>2</v>
      </c>
      <c r="K139" s="54">
        <v>2</v>
      </c>
      <c r="L139" s="54">
        <v>2</v>
      </c>
      <c r="M139" s="54">
        <v>2</v>
      </c>
      <c r="N139" s="54">
        <v>2</v>
      </c>
      <c r="O139" s="54">
        <v>2</v>
      </c>
      <c r="P139" s="151">
        <v>0</v>
      </c>
      <c r="Q139" s="22">
        <f t="shared" si="41"/>
        <v>2.3562778063327527E-2</v>
      </c>
      <c r="R139" s="22">
        <f t="shared" si="42"/>
        <v>0</v>
      </c>
      <c r="S139" s="22">
        <f t="shared" si="46"/>
        <v>0</v>
      </c>
      <c r="T139" s="22">
        <f t="shared" si="43"/>
        <v>2.3562778063327527E-2</v>
      </c>
      <c r="U139" s="22">
        <f t="shared" si="44"/>
        <v>0</v>
      </c>
      <c r="V139" s="22">
        <f t="shared" si="45"/>
        <v>0</v>
      </c>
    </row>
    <row r="140" spans="3:22" x14ac:dyDescent="0.25">
      <c r="C140" s="187"/>
      <c r="D140" s="188"/>
      <c r="E140" s="16" t="s">
        <v>15</v>
      </c>
      <c r="F140" s="54">
        <v>0</v>
      </c>
      <c r="G140" s="54">
        <v>0</v>
      </c>
      <c r="H140" s="54">
        <v>0</v>
      </c>
      <c r="I140" s="54">
        <v>0</v>
      </c>
      <c r="J140" s="54">
        <v>0</v>
      </c>
      <c r="K140" s="54">
        <v>0</v>
      </c>
      <c r="L140" s="54">
        <v>0</v>
      </c>
      <c r="M140" s="54">
        <v>0</v>
      </c>
      <c r="N140" s="54">
        <v>0</v>
      </c>
      <c r="O140" s="54">
        <v>0</v>
      </c>
      <c r="P140" s="151">
        <v>0</v>
      </c>
      <c r="Q140" s="22">
        <f t="shared" si="41"/>
        <v>0</v>
      </c>
      <c r="R140" s="22" t="str">
        <f t="shared" si="42"/>
        <v>n.a.</v>
      </c>
      <c r="S140" s="22" t="str">
        <f t="shared" si="46"/>
        <v>n.a.</v>
      </c>
      <c r="T140" s="22">
        <f t="shared" si="43"/>
        <v>0</v>
      </c>
      <c r="U140" s="22" t="str">
        <f t="shared" si="44"/>
        <v>n.a</v>
      </c>
      <c r="V140" s="22" t="str">
        <f t="shared" si="45"/>
        <v>n.a.</v>
      </c>
    </row>
    <row r="141" spans="3:22" x14ac:dyDescent="0.25">
      <c r="C141" s="187"/>
      <c r="D141" s="188"/>
      <c r="E141" s="16" t="s">
        <v>16</v>
      </c>
      <c r="F141" s="54">
        <v>3</v>
      </c>
      <c r="G141" s="54">
        <v>3</v>
      </c>
      <c r="H141" s="54">
        <v>3</v>
      </c>
      <c r="I141" s="54">
        <v>3</v>
      </c>
      <c r="J141" s="54">
        <v>3</v>
      </c>
      <c r="K141" s="54">
        <v>3</v>
      </c>
      <c r="L141" s="54">
        <v>2</v>
      </c>
      <c r="M141" s="54">
        <v>2</v>
      </c>
      <c r="N141" s="54">
        <v>2</v>
      </c>
      <c r="O141" s="54">
        <v>2</v>
      </c>
      <c r="P141" s="151">
        <v>2</v>
      </c>
      <c r="Q141" s="22">
        <f t="shared" si="41"/>
        <v>2.3562778063327527E-2</v>
      </c>
      <c r="R141" s="22">
        <f t="shared" si="42"/>
        <v>0</v>
      </c>
      <c r="S141" s="22">
        <f t="shared" si="46"/>
        <v>-0.33333333333333337</v>
      </c>
      <c r="T141" s="22">
        <f t="shared" si="43"/>
        <v>2.3562778063327527E-2</v>
      </c>
      <c r="U141" s="22">
        <f t="shared" si="44"/>
        <v>0</v>
      </c>
      <c r="V141" s="22">
        <f t="shared" si="45"/>
        <v>-0.33333333333333337</v>
      </c>
    </row>
    <row r="142" spans="3:22" x14ac:dyDescent="0.25">
      <c r="C142" s="187"/>
      <c r="D142" s="188"/>
      <c r="E142" s="16" t="s">
        <v>29</v>
      </c>
      <c r="F142" s="54">
        <v>0</v>
      </c>
      <c r="G142" s="54">
        <v>0</v>
      </c>
      <c r="H142" s="54">
        <v>0</v>
      </c>
      <c r="I142" s="54">
        <v>0</v>
      </c>
      <c r="J142" s="54">
        <v>0</v>
      </c>
      <c r="K142" s="54">
        <v>0</v>
      </c>
      <c r="L142" s="54">
        <v>0</v>
      </c>
      <c r="M142" s="54">
        <v>0</v>
      </c>
      <c r="N142" s="54">
        <v>0</v>
      </c>
      <c r="O142" s="54">
        <v>0</v>
      </c>
      <c r="P142" s="151">
        <v>0</v>
      </c>
      <c r="Q142" s="22">
        <f t="shared" si="41"/>
        <v>0</v>
      </c>
      <c r="R142" s="22" t="str">
        <f t="shared" si="42"/>
        <v>n.a.</v>
      </c>
      <c r="S142" s="22" t="str">
        <f t="shared" si="46"/>
        <v>n.a.</v>
      </c>
      <c r="T142" s="22">
        <f t="shared" si="43"/>
        <v>0</v>
      </c>
      <c r="U142" s="22" t="str">
        <f t="shared" si="44"/>
        <v>n.a</v>
      </c>
      <c r="V142" s="22" t="str">
        <f t="shared" si="45"/>
        <v>n.a.</v>
      </c>
    </row>
    <row r="143" spans="3:22" x14ac:dyDescent="0.25">
      <c r="C143" s="187"/>
      <c r="D143" s="188"/>
      <c r="E143" s="16" t="s">
        <v>17</v>
      </c>
      <c r="F143" s="54">
        <v>0</v>
      </c>
      <c r="G143" s="54">
        <v>0</v>
      </c>
      <c r="H143" s="54">
        <v>0</v>
      </c>
      <c r="I143" s="54">
        <v>0</v>
      </c>
      <c r="J143" s="54">
        <v>0</v>
      </c>
      <c r="K143" s="54">
        <v>0</v>
      </c>
      <c r="L143" s="54">
        <v>0</v>
      </c>
      <c r="M143" s="54">
        <v>0</v>
      </c>
      <c r="N143" s="54">
        <v>0</v>
      </c>
      <c r="O143" s="54">
        <v>0</v>
      </c>
      <c r="P143" s="151">
        <v>0</v>
      </c>
      <c r="Q143" s="22">
        <f t="shared" si="41"/>
        <v>0</v>
      </c>
      <c r="R143" s="22" t="str">
        <f t="shared" si="42"/>
        <v>n.a.</v>
      </c>
      <c r="S143" s="22" t="str">
        <f t="shared" si="46"/>
        <v>n.a.</v>
      </c>
      <c r="T143" s="22">
        <f t="shared" si="43"/>
        <v>0</v>
      </c>
      <c r="U143" s="22" t="str">
        <f t="shared" si="44"/>
        <v>n.a</v>
      </c>
      <c r="V143" s="22" t="str">
        <f t="shared" si="45"/>
        <v>n.a.</v>
      </c>
    </row>
    <row r="144" spans="3:22" x14ac:dyDescent="0.25">
      <c r="C144" s="187"/>
      <c r="D144" s="188"/>
      <c r="E144" s="16" t="s">
        <v>18</v>
      </c>
      <c r="F144" s="54">
        <v>0</v>
      </c>
      <c r="G144" s="54">
        <v>0</v>
      </c>
      <c r="H144" s="54">
        <v>0</v>
      </c>
      <c r="I144" s="54">
        <v>1</v>
      </c>
      <c r="J144" s="54">
        <v>1</v>
      </c>
      <c r="K144" s="54">
        <v>0</v>
      </c>
      <c r="L144" s="54">
        <v>0</v>
      </c>
      <c r="M144" s="54">
        <v>0</v>
      </c>
      <c r="N144" s="54">
        <v>0</v>
      </c>
      <c r="O144" s="127">
        <v>0</v>
      </c>
      <c r="P144" s="151">
        <v>0</v>
      </c>
      <c r="Q144" s="22">
        <f t="shared" si="41"/>
        <v>0</v>
      </c>
      <c r="R144" s="22" t="str">
        <f t="shared" si="42"/>
        <v>n.a.</v>
      </c>
      <c r="S144" s="22" t="str">
        <f t="shared" si="46"/>
        <v>n.a.</v>
      </c>
      <c r="T144" s="22">
        <f t="shared" si="43"/>
        <v>0</v>
      </c>
      <c r="U144" s="22" t="str">
        <f t="shared" si="44"/>
        <v>n.a</v>
      </c>
      <c r="V144" s="22" t="str">
        <f t="shared" si="45"/>
        <v>n.a.</v>
      </c>
    </row>
    <row r="145" spans="3:22" x14ac:dyDescent="0.25">
      <c r="C145" s="187"/>
      <c r="D145" s="188"/>
      <c r="E145" s="16" t="s">
        <v>19</v>
      </c>
      <c r="F145" s="54">
        <v>3</v>
      </c>
      <c r="G145" s="54">
        <v>4</v>
      </c>
      <c r="H145" s="54">
        <v>4</v>
      </c>
      <c r="I145" s="54">
        <v>4</v>
      </c>
      <c r="J145" s="54">
        <v>4</v>
      </c>
      <c r="K145" s="54">
        <v>4</v>
      </c>
      <c r="L145" s="54">
        <v>4</v>
      </c>
      <c r="M145" s="54">
        <v>3</v>
      </c>
      <c r="N145" s="54">
        <v>2</v>
      </c>
      <c r="O145" s="54">
        <v>1</v>
      </c>
      <c r="P145" s="151">
        <v>1</v>
      </c>
      <c r="Q145" s="22">
        <f t="shared" si="41"/>
        <v>1.1781389031663763E-2</v>
      </c>
      <c r="R145" s="22">
        <f t="shared" si="42"/>
        <v>-0.5</v>
      </c>
      <c r="S145" s="22">
        <f t="shared" si="46"/>
        <v>-0.66666666666666674</v>
      </c>
      <c r="T145" s="22">
        <f t="shared" si="43"/>
        <v>1.1781389031663763E-2</v>
      </c>
      <c r="U145" s="22">
        <f t="shared" si="44"/>
        <v>-0.5</v>
      </c>
      <c r="V145" s="22">
        <f t="shared" si="45"/>
        <v>-0.66666666666666674</v>
      </c>
    </row>
    <row r="146" spans="3:22" x14ac:dyDescent="0.25">
      <c r="C146" s="187"/>
      <c r="D146" s="188"/>
      <c r="E146" s="16" t="s">
        <v>20</v>
      </c>
      <c r="F146" s="54">
        <v>0</v>
      </c>
      <c r="G146" s="54">
        <v>0</v>
      </c>
      <c r="H146" s="54">
        <v>0</v>
      </c>
      <c r="I146" s="54">
        <v>0</v>
      </c>
      <c r="J146" s="54">
        <v>0</v>
      </c>
      <c r="K146" s="54">
        <v>0</v>
      </c>
      <c r="L146" s="54">
        <v>0</v>
      </c>
      <c r="M146" s="54">
        <v>0</v>
      </c>
      <c r="N146" s="54">
        <v>0</v>
      </c>
      <c r="O146" s="54">
        <v>2</v>
      </c>
      <c r="P146" s="151">
        <v>2</v>
      </c>
      <c r="Q146" s="22">
        <f t="shared" si="41"/>
        <v>2.3562778063327527E-2</v>
      </c>
      <c r="R146" s="22" t="str">
        <f t="shared" si="42"/>
        <v>n.a.</v>
      </c>
      <c r="S146" s="22" t="str">
        <f t="shared" si="46"/>
        <v>n.a.</v>
      </c>
      <c r="T146" s="22">
        <f t="shared" si="43"/>
        <v>2.3562778063327527E-2</v>
      </c>
      <c r="U146" s="22" t="str">
        <f t="shared" si="44"/>
        <v>n.a</v>
      </c>
      <c r="V146" s="22" t="str">
        <f t="shared" si="45"/>
        <v>n.a.</v>
      </c>
    </row>
    <row r="147" spans="3:22" x14ac:dyDescent="0.25">
      <c r="C147" s="187"/>
      <c r="D147" s="188"/>
      <c r="E147" s="16" t="s">
        <v>21</v>
      </c>
      <c r="F147" s="54">
        <v>0</v>
      </c>
      <c r="G147" s="54">
        <v>0</v>
      </c>
      <c r="H147" s="54">
        <v>0</v>
      </c>
      <c r="I147" s="54">
        <v>0</v>
      </c>
      <c r="J147" s="54">
        <v>0</v>
      </c>
      <c r="K147" s="54">
        <v>0</v>
      </c>
      <c r="L147" s="54">
        <v>0</v>
      </c>
      <c r="M147" s="54">
        <v>0</v>
      </c>
      <c r="N147" s="54">
        <v>0</v>
      </c>
      <c r="O147" s="54">
        <v>0</v>
      </c>
      <c r="P147" s="151">
        <v>0</v>
      </c>
      <c r="Q147" s="22">
        <f t="shared" si="41"/>
        <v>0</v>
      </c>
      <c r="R147" s="22" t="str">
        <f t="shared" si="42"/>
        <v>n.a.</v>
      </c>
      <c r="S147" s="22" t="str">
        <f t="shared" si="46"/>
        <v>n.a.</v>
      </c>
      <c r="T147" s="22">
        <f t="shared" si="43"/>
        <v>0</v>
      </c>
      <c r="U147" s="22" t="str">
        <f t="shared" si="44"/>
        <v>n.a</v>
      </c>
      <c r="V147" s="22" t="str">
        <f t="shared" si="45"/>
        <v>n.a.</v>
      </c>
    </row>
    <row r="148" spans="3:22" x14ac:dyDescent="0.25">
      <c r="C148" s="187"/>
      <c r="D148" s="188"/>
      <c r="E148" s="16" t="s">
        <v>22</v>
      </c>
      <c r="F148" s="54">
        <v>0</v>
      </c>
      <c r="G148" s="54">
        <v>0</v>
      </c>
      <c r="H148" s="54">
        <v>0</v>
      </c>
      <c r="I148" s="54">
        <v>0</v>
      </c>
      <c r="J148" s="54">
        <v>0</v>
      </c>
      <c r="K148" s="54">
        <v>0</v>
      </c>
      <c r="L148" s="54">
        <v>0</v>
      </c>
      <c r="M148" s="54">
        <v>0</v>
      </c>
      <c r="N148" s="54">
        <v>0</v>
      </c>
      <c r="O148" s="127">
        <v>0</v>
      </c>
      <c r="P148" s="151">
        <v>0</v>
      </c>
      <c r="Q148" s="22">
        <f t="shared" si="41"/>
        <v>0</v>
      </c>
      <c r="R148" s="22" t="str">
        <f t="shared" si="42"/>
        <v>n.a.</v>
      </c>
      <c r="S148" s="22" t="str">
        <f t="shared" si="46"/>
        <v>n.a.</v>
      </c>
      <c r="T148" s="22">
        <f t="shared" si="43"/>
        <v>0</v>
      </c>
      <c r="U148" s="22" t="str">
        <f t="shared" si="44"/>
        <v>n.a</v>
      </c>
      <c r="V148" s="22" t="str">
        <f t="shared" si="45"/>
        <v>n.a.</v>
      </c>
    </row>
    <row r="149" spans="3:22" x14ac:dyDescent="0.25">
      <c r="C149" s="187"/>
      <c r="D149" s="188"/>
      <c r="E149" s="16" t="s">
        <v>23</v>
      </c>
      <c r="F149" s="54">
        <v>1</v>
      </c>
      <c r="G149" s="54">
        <v>1</v>
      </c>
      <c r="H149" s="54">
        <v>1</v>
      </c>
      <c r="I149" s="54">
        <v>1</v>
      </c>
      <c r="J149" s="54">
        <v>1</v>
      </c>
      <c r="K149" s="54">
        <v>1</v>
      </c>
      <c r="L149" s="54">
        <v>1</v>
      </c>
      <c r="M149" s="54">
        <v>1</v>
      </c>
      <c r="N149" s="54">
        <v>1</v>
      </c>
      <c r="O149" s="54">
        <v>1</v>
      </c>
      <c r="P149" s="151">
        <v>4</v>
      </c>
      <c r="Q149" s="22">
        <f t="shared" si="41"/>
        <v>1.1781389031663763E-2</v>
      </c>
      <c r="R149" s="22">
        <f t="shared" si="42"/>
        <v>0</v>
      </c>
      <c r="S149" s="22">
        <f t="shared" si="46"/>
        <v>0</v>
      </c>
      <c r="T149" s="22">
        <f t="shared" si="43"/>
        <v>1.1781389031663763E-2</v>
      </c>
      <c r="U149" s="22">
        <f t="shared" si="44"/>
        <v>0</v>
      </c>
      <c r="V149" s="22">
        <f t="shared" si="45"/>
        <v>0</v>
      </c>
    </row>
    <row r="150" spans="3:22" x14ac:dyDescent="0.25">
      <c r="C150" s="187"/>
      <c r="D150" s="188"/>
      <c r="E150" s="16" t="s">
        <v>31</v>
      </c>
      <c r="F150" s="54">
        <v>0</v>
      </c>
      <c r="G150" s="54">
        <v>0</v>
      </c>
      <c r="H150" s="54">
        <v>0</v>
      </c>
      <c r="I150" s="54">
        <v>0</v>
      </c>
      <c r="J150" s="54">
        <v>0</v>
      </c>
      <c r="K150" s="54">
        <v>0</v>
      </c>
      <c r="L150" s="54">
        <v>0</v>
      </c>
      <c r="M150" s="54">
        <v>0</v>
      </c>
      <c r="N150" s="54">
        <v>0</v>
      </c>
      <c r="O150" s="54">
        <v>0</v>
      </c>
      <c r="P150" s="151">
        <v>0</v>
      </c>
      <c r="Q150" s="22">
        <f t="shared" si="41"/>
        <v>0</v>
      </c>
      <c r="R150" s="22" t="str">
        <f t="shared" si="42"/>
        <v>n.a.</v>
      </c>
      <c r="S150" s="22" t="str">
        <f t="shared" si="46"/>
        <v>n.a.</v>
      </c>
      <c r="T150" s="22">
        <f t="shared" si="43"/>
        <v>0</v>
      </c>
      <c r="U150" s="22" t="str">
        <f t="shared" si="44"/>
        <v>n.a</v>
      </c>
      <c r="V150" s="22" t="str">
        <f t="shared" si="45"/>
        <v>n.a.</v>
      </c>
    </row>
    <row r="151" spans="3:22" x14ac:dyDescent="0.25">
      <c r="C151" s="187"/>
      <c r="D151" s="188"/>
      <c r="E151" s="16" t="s">
        <v>24</v>
      </c>
      <c r="F151" s="54">
        <v>6</v>
      </c>
      <c r="G151" s="54">
        <v>5</v>
      </c>
      <c r="H151" s="54">
        <v>5</v>
      </c>
      <c r="I151" s="54">
        <v>3</v>
      </c>
      <c r="J151" s="54">
        <v>0</v>
      </c>
      <c r="K151" s="54">
        <v>0</v>
      </c>
      <c r="L151" s="54">
        <v>0</v>
      </c>
      <c r="M151" s="54">
        <v>0</v>
      </c>
      <c r="N151" s="54">
        <v>0</v>
      </c>
      <c r="O151" s="54">
        <v>0</v>
      </c>
      <c r="P151" s="151">
        <v>0</v>
      </c>
      <c r="Q151" s="22">
        <f t="shared" si="41"/>
        <v>0</v>
      </c>
      <c r="R151" s="22" t="str">
        <f t="shared" si="42"/>
        <v>n.a.</v>
      </c>
      <c r="S151" s="22" t="str">
        <f t="shared" si="46"/>
        <v>n.a.</v>
      </c>
      <c r="T151" s="22">
        <f t="shared" si="43"/>
        <v>0</v>
      </c>
      <c r="U151" s="22" t="str">
        <f t="shared" si="44"/>
        <v>n.a</v>
      </c>
      <c r="V151" s="22" t="str">
        <f t="shared" si="45"/>
        <v>n.a.</v>
      </c>
    </row>
    <row r="152" spans="3:22" x14ac:dyDescent="0.25">
      <c r="C152" s="187"/>
      <c r="D152" s="188"/>
      <c r="E152" s="16" t="s">
        <v>25</v>
      </c>
      <c r="F152" s="54">
        <v>0</v>
      </c>
      <c r="G152" s="54">
        <v>0</v>
      </c>
      <c r="H152" s="54">
        <v>0</v>
      </c>
      <c r="I152" s="54">
        <v>0</v>
      </c>
      <c r="J152" s="54">
        <v>0</v>
      </c>
      <c r="K152" s="54">
        <v>0</v>
      </c>
      <c r="L152" s="54">
        <v>0</v>
      </c>
      <c r="M152" s="54">
        <v>0</v>
      </c>
      <c r="N152" s="54">
        <v>0</v>
      </c>
      <c r="O152" s="54">
        <v>0</v>
      </c>
      <c r="P152" s="151">
        <v>0</v>
      </c>
      <c r="Q152" s="22">
        <f t="shared" si="41"/>
        <v>0</v>
      </c>
      <c r="R152" s="22" t="str">
        <f t="shared" si="42"/>
        <v>n.a.</v>
      </c>
      <c r="S152" s="22" t="str">
        <f t="shared" si="46"/>
        <v>n.a.</v>
      </c>
      <c r="T152" s="22">
        <f t="shared" si="43"/>
        <v>0</v>
      </c>
      <c r="U152" s="22" t="str">
        <f t="shared" si="44"/>
        <v>n.a</v>
      </c>
      <c r="V152" s="22" t="str">
        <f t="shared" si="45"/>
        <v>n.a.</v>
      </c>
    </row>
    <row r="153" spans="3:22" x14ac:dyDescent="0.25">
      <c r="C153" s="187"/>
      <c r="D153" s="188"/>
      <c r="E153" s="16" t="s">
        <v>26</v>
      </c>
      <c r="F153" s="54">
        <v>0</v>
      </c>
      <c r="G153" s="54">
        <v>0</v>
      </c>
      <c r="H153" s="54">
        <v>0</v>
      </c>
      <c r="I153" s="54">
        <v>0</v>
      </c>
      <c r="J153" s="54">
        <v>0</v>
      </c>
      <c r="K153" s="54">
        <v>0</v>
      </c>
      <c r="L153" s="54">
        <v>0</v>
      </c>
      <c r="M153" s="54">
        <v>0</v>
      </c>
      <c r="N153" s="54">
        <v>0</v>
      </c>
      <c r="O153" s="54">
        <v>0</v>
      </c>
      <c r="P153" s="151">
        <v>0</v>
      </c>
      <c r="Q153" s="22">
        <f t="shared" si="41"/>
        <v>0</v>
      </c>
      <c r="R153" s="22" t="str">
        <f t="shared" si="42"/>
        <v>n.a.</v>
      </c>
      <c r="S153" s="22" t="str">
        <f t="shared" si="46"/>
        <v>n.a.</v>
      </c>
      <c r="T153" s="22">
        <f t="shared" si="43"/>
        <v>0</v>
      </c>
      <c r="U153" s="22" t="str">
        <f t="shared" si="44"/>
        <v>n.a</v>
      </c>
      <c r="V153" s="22" t="str">
        <f t="shared" si="45"/>
        <v>n.a.</v>
      </c>
    </row>
    <row r="154" spans="3:22" x14ac:dyDescent="0.25">
      <c r="C154" s="187"/>
      <c r="D154" s="188"/>
      <c r="E154" s="16" t="s">
        <v>27</v>
      </c>
      <c r="F154" s="54">
        <v>0</v>
      </c>
      <c r="G154" s="54">
        <v>0</v>
      </c>
      <c r="H154" s="54">
        <v>0</v>
      </c>
      <c r="I154" s="54">
        <v>0</v>
      </c>
      <c r="J154" s="54">
        <v>0</v>
      </c>
      <c r="K154" s="54">
        <v>1</v>
      </c>
      <c r="L154" s="54">
        <v>1</v>
      </c>
      <c r="M154" s="54">
        <v>1</v>
      </c>
      <c r="N154" s="54">
        <v>1</v>
      </c>
      <c r="O154" s="54">
        <v>1</v>
      </c>
      <c r="P154" s="151">
        <v>0</v>
      </c>
      <c r="Q154" s="22">
        <f t="shared" si="41"/>
        <v>1.1781389031663763E-2</v>
      </c>
      <c r="R154" s="22">
        <f t="shared" si="42"/>
        <v>0</v>
      </c>
      <c r="S154" s="22" t="str">
        <f t="shared" si="46"/>
        <v>n.a.</v>
      </c>
      <c r="T154" s="22">
        <f t="shared" si="43"/>
        <v>1.1781389031663763E-2</v>
      </c>
      <c r="U154" s="22">
        <f t="shared" si="44"/>
        <v>0</v>
      </c>
      <c r="V154" s="22" t="str">
        <f t="shared" si="45"/>
        <v>n.a.</v>
      </c>
    </row>
    <row r="155" spans="3:22" x14ac:dyDescent="0.25">
      <c r="C155" s="187"/>
      <c r="D155" s="188"/>
      <c r="E155" s="16" t="s">
        <v>61</v>
      </c>
      <c r="F155" s="54">
        <v>79</v>
      </c>
      <c r="G155" s="54">
        <v>73</v>
      </c>
      <c r="H155" s="54">
        <v>70</v>
      </c>
      <c r="I155" s="54">
        <v>66</v>
      </c>
      <c r="J155" s="54">
        <v>58</v>
      </c>
      <c r="K155" s="54">
        <v>57</v>
      </c>
      <c r="L155" s="54">
        <v>57</v>
      </c>
      <c r="M155" s="127">
        <v>55.95987831068112</v>
      </c>
      <c r="N155" s="127">
        <v>54.919756621362239</v>
      </c>
      <c r="O155" s="127">
        <v>53.879634932043359</v>
      </c>
      <c r="P155" s="152">
        <v>54.879634932043402</v>
      </c>
      <c r="Q155" s="22">
        <f t="shared" si="41"/>
        <v>0.63477694001842333</v>
      </c>
      <c r="R155" s="22">
        <f t="shared" si="42"/>
        <v>-1.8938934789712869E-2</v>
      </c>
      <c r="S155" s="22">
        <f t="shared" si="46"/>
        <v>-0.31797930465767899</v>
      </c>
      <c r="T155" s="22">
        <f t="shared" si="43"/>
        <v>0.63477694001842333</v>
      </c>
      <c r="U155" s="22">
        <f t="shared" si="44"/>
        <v>-1.8938934789712869E-2</v>
      </c>
      <c r="V155" s="22">
        <f t="shared" si="45"/>
        <v>-0.31797930465767899</v>
      </c>
    </row>
    <row r="156" spans="3:22" ht="15.75" thickBot="1" x14ac:dyDescent="0.3">
      <c r="C156" s="189"/>
      <c r="D156" s="190"/>
      <c r="E156" s="29" t="s">
        <v>67</v>
      </c>
      <c r="F156" s="28">
        <f t="shared" ref="F156:O156" si="47">SUM(F$124:F$155)</f>
        <v>133</v>
      </c>
      <c r="G156" s="28">
        <f t="shared" si="47"/>
        <v>124</v>
      </c>
      <c r="H156" s="28">
        <f t="shared" si="47"/>
        <v>120</v>
      </c>
      <c r="I156" s="28">
        <f t="shared" si="47"/>
        <v>116</v>
      </c>
      <c r="J156" s="28">
        <f t="shared" si="47"/>
        <v>106</v>
      </c>
      <c r="K156" s="28">
        <f t="shared" si="47"/>
        <v>102</v>
      </c>
      <c r="L156" s="28">
        <f t="shared" si="47"/>
        <v>99</v>
      </c>
      <c r="M156" s="28">
        <f t="shared" si="47"/>
        <v>94.95987831068112</v>
      </c>
      <c r="N156" s="28">
        <f t="shared" si="47"/>
        <v>86.919756621362239</v>
      </c>
      <c r="O156" s="28">
        <f t="shared" si="47"/>
        <v>84.879634932043359</v>
      </c>
      <c r="P156" s="72" t="s">
        <v>128</v>
      </c>
      <c r="Q156" s="22">
        <f t="shared" si="41"/>
        <v>1</v>
      </c>
      <c r="R156" s="172"/>
      <c r="S156" s="172"/>
      <c r="T156" s="22">
        <f t="shared" si="43"/>
        <v>1</v>
      </c>
    </row>
    <row r="157" spans="3:22" ht="16.5" thickTop="1" thickBot="1" x14ac:dyDescent="0.3">
      <c r="C157" s="191"/>
      <c r="D157" s="192"/>
      <c r="E157" s="25" t="s">
        <v>68</v>
      </c>
      <c r="F157" s="28">
        <f>F124+F127+F128+F130+F133+F135+F136+F141+F145+F149+F155+F139</f>
        <v>127</v>
      </c>
      <c r="G157" s="28">
        <f t="shared" ref="G157:O157" si="48">G124+G127+G128+G130+G133+G135+G136+G141+G145+G149+G155+G139</f>
        <v>119</v>
      </c>
      <c r="H157" s="28">
        <f t="shared" si="48"/>
        <v>115</v>
      </c>
      <c r="I157" s="28">
        <f t="shared" si="48"/>
        <v>111</v>
      </c>
      <c r="J157" s="28">
        <f t="shared" si="48"/>
        <v>104</v>
      </c>
      <c r="K157" s="28">
        <f t="shared" si="48"/>
        <v>100</v>
      </c>
      <c r="L157" s="28">
        <f t="shared" si="48"/>
        <v>98</v>
      </c>
      <c r="M157" s="28">
        <f t="shared" si="48"/>
        <v>93.95987831068112</v>
      </c>
      <c r="N157" s="28">
        <f t="shared" si="48"/>
        <v>85.919756621362239</v>
      </c>
      <c r="O157" s="28">
        <f t="shared" si="48"/>
        <v>81.879634932043359</v>
      </c>
      <c r="P157" s="72" t="s">
        <v>128</v>
      </c>
      <c r="Q157" s="22">
        <f t="shared" si="41"/>
        <v>0.96465583290500867</v>
      </c>
      <c r="R157" s="22">
        <f t="shared" ref="R157" si="49">IF(OR(O157=0,N157=0),"n.a.",O157/N157-1)</f>
        <v>-4.7022033676412778E-2</v>
      </c>
      <c r="S157" s="22">
        <f t="shared" ref="S157" si="50">IF(OR(O157=0,F157=0),"n.a.",O157/F157-1)</f>
        <v>-0.35527846510202077</v>
      </c>
      <c r="T157" s="22">
        <f t="shared" si="43"/>
        <v>0.96465583290500867</v>
      </c>
      <c r="U157" s="22">
        <f t="shared" si="44"/>
        <v>-4.7022033676412778E-2</v>
      </c>
      <c r="V157" s="22">
        <f t="shared" ref="V157" si="51">IF(OR(F157=0,O157=0),"n.a.",O157/F157-1)</f>
        <v>-0.35527846510202077</v>
      </c>
    </row>
    <row r="158" spans="3:22" ht="15.75" thickTop="1" x14ac:dyDescent="0.25">
      <c r="C158" s="180"/>
      <c r="D158" s="181"/>
      <c r="E158" s="25" t="s">
        <v>70</v>
      </c>
      <c r="F158" s="26"/>
      <c r="G158" s="26">
        <f t="shared" ref="G158:O158" si="52">G157/F157-1</f>
        <v>-6.2992125984251968E-2</v>
      </c>
      <c r="H158" s="26">
        <f t="shared" si="52"/>
        <v>-3.3613445378151252E-2</v>
      </c>
      <c r="I158" s="26">
        <f t="shared" si="52"/>
        <v>-3.4782608695652195E-2</v>
      </c>
      <c r="J158" s="26">
        <f t="shared" si="52"/>
        <v>-6.3063063063063085E-2</v>
      </c>
      <c r="K158" s="26">
        <f t="shared" si="52"/>
        <v>-3.8461538461538436E-2</v>
      </c>
      <c r="L158" s="26">
        <f t="shared" si="52"/>
        <v>-2.0000000000000018E-2</v>
      </c>
      <c r="M158" s="26">
        <f t="shared" si="52"/>
        <v>-4.1225731523662046E-2</v>
      </c>
      <c r="N158" s="26">
        <f t="shared" si="52"/>
        <v>-8.5569732888903682E-2</v>
      </c>
      <c r="O158" s="26">
        <f t="shared" si="52"/>
        <v>-4.7022033676412778E-2</v>
      </c>
      <c r="P158" s="27"/>
      <c r="Q158" s="15"/>
      <c r="R158" s="15"/>
      <c r="S158" s="15"/>
    </row>
    <row r="159" spans="3:22" x14ac:dyDescent="0.25">
      <c r="F159" s="23"/>
      <c r="G159" s="23"/>
      <c r="H159" s="23"/>
      <c r="I159" s="23"/>
      <c r="J159" s="23"/>
      <c r="K159" s="23"/>
      <c r="L159" s="23"/>
      <c r="M159" s="23"/>
      <c r="N159" s="74"/>
      <c r="O159" s="74"/>
      <c r="P159" s="74"/>
      <c r="Q159" s="24"/>
      <c r="R159" s="15"/>
      <c r="S159" s="15"/>
    </row>
    <row r="160" spans="3:22" x14ac:dyDescent="0.25">
      <c r="F160" s="3"/>
      <c r="G160" s="3"/>
      <c r="H160" s="3"/>
      <c r="I160" s="3"/>
      <c r="J160" s="3"/>
      <c r="K160" s="3"/>
      <c r="L160" s="3"/>
      <c r="M160" s="3"/>
      <c r="N160" s="3"/>
      <c r="O160" s="3"/>
    </row>
    <row r="161" spans="3:22" ht="18.75" x14ac:dyDescent="0.25">
      <c r="C161" s="185" t="s">
        <v>619</v>
      </c>
      <c r="D161" s="186"/>
      <c r="E161" s="198" t="s">
        <v>666</v>
      </c>
      <c r="F161" s="199"/>
      <c r="G161" s="199"/>
      <c r="H161" s="199"/>
      <c r="I161" s="199"/>
      <c r="J161" s="199"/>
      <c r="K161" s="199"/>
      <c r="L161" s="199"/>
      <c r="M161" s="199"/>
      <c r="N161" s="199"/>
      <c r="O161" s="199"/>
      <c r="P161" s="200"/>
    </row>
    <row r="162" spans="3:22" x14ac:dyDescent="0.25">
      <c r="C162" s="193" t="s">
        <v>143</v>
      </c>
      <c r="D162" s="194" t="s">
        <v>143</v>
      </c>
      <c r="E162" s="14">
        <v>5</v>
      </c>
      <c r="F162" s="18">
        <v>2004</v>
      </c>
      <c r="G162" s="18">
        <f t="shared" ref="G162" si="53">F162+1</f>
        <v>2005</v>
      </c>
      <c r="H162" s="18">
        <f t="shared" ref="H162" si="54">G162+1</f>
        <v>2006</v>
      </c>
      <c r="I162" s="18">
        <f t="shared" ref="I162" si="55">H162+1</f>
        <v>2007</v>
      </c>
      <c r="J162" s="18">
        <f t="shared" ref="J162" si="56">I162+1</f>
        <v>2008</v>
      </c>
      <c r="K162" s="18">
        <f t="shared" ref="K162" si="57">J162+1</f>
        <v>2009</v>
      </c>
      <c r="L162" s="18">
        <f t="shared" ref="L162" si="58">K162+1</f>
        <v>2010</v>
      </c>
      <c r="M162" s="18">
        <f t="shared" ref="M162" si="59">L162+1</f>
        <v>2011</v>
      </c>
      <c r="N162" s="18">
        <f t="shared" ref="N162" si="60">M162+1</f>
        <v>2012</v>
      </c>
      <c r="O162" s="18">
        <f t="shared" ref="O162" si="61">N162+1</f>
        <v>2013</v>
      </c>
      <c r="P162" s="177">
        <v>2014</v>
      </c>
      <c r="Q162" s="20" t="s">
        <v>136</v>
      </c>
      <c r="R162" s="21" t="s">
        <v>76</v>
      </c>
      <c r="S162" s="21" t="s">
        <v>72</v>
      </c>
      <c r="T162" s="20" t="s">
        <v>136</v>
      </c>
      <c r="U162" s="21" t="s">
        <v>76</v>
      </c>
      <c r="V162" s="21" t="s">
        <v>72</v>
      </c>
    </row>
    <row r="163" spans="3:22" x14ac:dyDescent="0.25">
      <c r="C163" s="187"/>
      <c r="D163" s="188"/>
      <c r="E163" s="16" t="s">
        <v>0</v>
      </c>
      <c r="F163" s="53">
        <f>IF(OR(F7=0,F124=0),0,F7+F124)</f>
        <v>62</v>
      </c>
      <c r="G163" s="53">
        <f t="shared" ref="G163:N163" si="62">IF(OR(G7=0,G124=0),0,G7+G124)</f>
        <v>63</v>
      </c>
      <c r="H163" s="53">
        <f t="shared" si="62"/>
        <v>62</v>
      </c>
      <c r="I163" s="53">
        <f t="shared" si="62"/>
        <v>62</v>
      </c>
      <c r="J163" s="53">
        <f t="shared" si="62"/>
        <v>62</v>
      </c>
      <c r="K163" s="53">
        <f t="shared" si="62"/>
        <v>62</v>
      </c>
      <c r="L163" s="53">
        <f t="shared" si="62"/>
        <v>63</v>
      </c>
      <c r="M163" s="53">
        <f t="shared" si="62"/>
        <v>63</v>
      </c>
      <c r="N163" s="54">
        <f t="shared" si="62"/>
        <v>59</v>
      </c>
      <c r="O163" s="54">
        <v>69</v>
      </c>
      <c r="P163" s="183">
        <v>68</v>
      </c>
      <c r="Q163" s="182">
        <f>P163/$P$195</f>
        <v>1.7862398216121657E-2</v>
      </c>
      <c r="R163" s="22">
        <f>IF(OR(P163=0,O163=0),"n.a.",P163/O163-1)</f>
        <v>-1.4492753623188359E-2</v>
      </c>
      <c r="S163" s="22">
        <f>IF(OR(P163=0,G163=0),"n.a.",P163/G163-1)</f>
        <v>7.9365079365079305E-2</v>
      </c>
      <c r="T163" s="22">
        <f>P163/$P$195</f>
        <v>1.7862398216121657E-2</v>
      </c>
      <c r="U163" s="22">
        <f>IF(OR(P163=0,O163=0),"n.a",P163/O163-1)</f>
        <v>-1.4492753623188359E-2</v>
      </c>
      <c r="V163" s="22">
        <f>IF(OR(P163=0,G163=0),"n.a.",P163/G163-1)</f>
        <v>7.9365079365079305E-2</v>
      </c>
    </row>
    <row r="164" spans="3:22" x14ac:dyDescent="0.25">
      <c r="C164" s="187"/>
      <c r="D164" s="188"/>
      <c r="E164" s="16" t="s">
        <v>1</v>
      </c>
      <c r="F164" s="54">
        <f t="shared" ref="F164:O190" si="63">IF(OR(F8=0,F125=0),0,F8+F125)</f>
        <v>0</v>
      </c>
      <c r="G164" s="54">
        <f t="shared" si="63"/>
        <v>0</v>
      </c>
      <c r="H164" s="54">
        <f t="shared" si="63"/>
        <v>0</v>
      </c>
      <c r="I164" s="54">
        <f t="shared" si="63"/>
        <v>0</v>
      </c>
      <c r="J164" s="54">
        <f t="shared" si="63"/>
        <v>0</v>
      </c>
      <c r="K164" s="54">
        <f t="shared" si="63"/>
        <v>0</v>
      </c>
      <c r="L164" s="54">
        <f t="shared" si="63"/>
        <v>0</v>
      </c>
      <c r="M164" s="54">
        <v>96</v>
      </c>
      <c r="N164" s="54">
        <v>92</v>
      </c>
      <c r="O164" s="54">
        <v>82</v>
      </c>
      <c r="P164" s="55">
        <v>80</v>
      </c>
      <c r="Q164" s="182">
        <f t="shared" ref="Q164:Q196" si="64">P164/$P$195</f>
        <v>2.1014586136613715E-2</v>
      </c>
      <c r="R164" s="22">
        <f t="shared" ref="R164:R196" si="65">IF(OR(P164=0,O164=0),"n.a.",P164/O164-1)</f>
        <v>-2.4390243902439046E-2</v>
      </c>
      <c r="S164" s="22" t="str">
        <f t="shared" ref="S164:S196" si="66">IF(OR(P164=0,G164=0),"n.a.",P164/G164-1)</f>
        <v>n.a.</v>
      </c>
      <c r="T164" s="22">
        <f t="shared" ref="T164:T196" si="67">P164/$P$195</f>
        <v>2.1014586136613715E-2</v>
      </c>
      <c r="U164" s="22">
        <f t="shared" ref="U164:U194" si="68">IF(OR(P164=0,O164=0),"n.a",P164/O164-1)</f>
        <v>-2.4390243902439046E-2</v>
      </c>
      <c r="V164" s="22" t="str">
        <f t="shared" ref="V164:V194" si="69">IF(OR(P164=0,G164=0),"n.a.",P164/G164-1)</f>
        <v>n.a.</v>
      </c>
    </row>
    <row r="165" spans="3:22" x14ac:dyDescent="0.25">
      <c r="C165" s="187"/>
      <c r="D165" s="188"/>
      <c r="E165" s="16" t="s">
        <v>30</v>
      </c>
      <c r="F165" s="127">
        <f>F9+F126</f>
        <v>37</v>
      </c>
      <c r="G165" s="127">
        <f t="shared" ref="G165:N165" si="70">G9+G126</f>
        <v>37</v>
      </c>
      <c r="H165" s="54">
        <f t="shared" si="70"/>
        <v>37</v>
      </c>
      <c r="I165" s="54">
        <f t="shared" si="70"/>
        <v>37</v>
      </c>
      <c r="J165" s="54">
        <f t="shared" si="70"/>
        <v>37</v>
      </c>
      <c r="K165" s="54">
        <f t="shared" si="70"/>
        <v>36</v>
      </c>
      <c r="L165" s="54">
        <f t="shared" si="70"/>
        <v>35</v>
      </c>
      <c r="M165" s="54">
        <f t="shared" si="70"/>
        <v>34</v>
      </c>
      <c r="N165" s="54">
        <f t="shared" si="70"/>
        <v>33</v>
      </c>
      <c r="O165" s="54">
        <v>45</v>
      </c>
      <c r="P165" s="55">
        <v>46</v>
      </c>
      <c r="Q165" s="182">
        <f t="shared" si="64"/>
        <v>1.2083387028552887E-2</v>
      </c>
      <c r="R165" s="22">
        <f t="shared" si="65"/>
        <v>2.2222222222222143E-2</v>
      </c>
      <c r="S165" s="22">
        <f t="shared" si="66"/>
        <v>0.2432432432432432</v>
      </c>
      <c r="T165" s="22">
        <f t="shared" si="67"/>
        <v>1.2083387028552887E-2</v>
      </c>
      <c r="U165" s="22">
        <f t="shared" si="68"/>
        <v>2.2222222222222143E-2</v>
      </c>
      <c r="V165" s="22">
        <f t="shared" si="69"/>
        <v>0.2432432432432432</v>
      </c>
    </row>
    <row r="166" spans="3:22" x14ac:dyDescent="0.25">
      <c r="C166" s="187"/>
      <c r="D166" s="188"/>
      <c r="E166" s="16" t="s">
        <v>2</v>
      </c>
      <c r="F166" s="54">
        <f t="shared" si="63"/>
        <v>143</v>
      </c>
      <c r="G166" s="54">
        <f t="shared" si="63"/>
        <v>143</v>
      </c>
      <c r="H166" s="54">
        <f t="shared" si="63"/>
        <v>143</v>
      </c>
      <c r="I166" s="54">
        <f t="shared" si="63"/>
        <v>143</v>
      </c>
      <c r="J166" s="54">
        <f t="shared" si="63"/>
        <v>148</v>
      </c>
      <c r="K166" s="54">
        <f t="shared" si="63"/>
        <v>150</v>
      </c>
      <c r="L166" s="54">
        <f t="shared" si="63"/>
        <v>151</v>
      </c>
      <c r="M166" s="54">
        <f t="shared" si="63"/>
        <v>148</v>
      </c>
      <c r="N166" s="54">
        <f t="shared" si="63"/>
        <v>146</v>
      </c>
      <c r="O166" s="54">
        <v>147</v>
      </c>
      <c r="P166" s="55">
        <v>155</v>
      </c>
      <c r="Q166" s="182">
        <f t="shared" si="64"/>
        <v>4.0715760639689076E-2</v>
      </c>
      <c r="R166" s="22">
        <f t="shared" si="65"/>
        <v>5.4421768707483054E-2</v>
      </c>
      <c r="S166" s="22">
        <f t="shared" si="66"/>
        <v>8.3916083916083961E-2</v>
      </c>
      <c r="T166" s="22">
        <f t="shared" si="67"/>
        <v>4.0715760639689076E-2</v>
      </c>
      <c r="U166" s="22">
        <f t="shared" si="68"/>
        <v>5.4421768707483054E-2</v>
      </c>
      <c r="V166" s="22">
        <f t="shared" si="69"/>
        <v>8.3916083916083961E-2</v>
      </c>
    </row>
    <row r="167" spans="3:22" x14ac:dyDescent="0.25">
      <c r="C167" s="187"/>
      <c r="D167" s="188"/>
      <c r="E167" s="16" t="s">
        <v>3</v>
      </c>
      <c r="F167" s="54">
        <f>F11+F128</f>
        <v>28</v>
      </c>
      <c r="G167" s="54">
        <f t="shared" si="63"/>
        <v>28</v>
      </c>
      <c r="H167" s="54">
        <f t="shared" si="63"/>
        <v>28</v>
      </c>
      <c r="I167" s="54">
        <f t="shared" si="63"/>
        <v>28</v>
      </c>
      <c r="J167" s="54">
        <f t="shared" si="63"/>
        <v>29</v>
      </c>
      <c r="K167" s="54">
        <f t="shared" si="63"/>
        <v>29</v>
      </c>
      <c r="L167" s="54">
        <f t="shared" si="63"/>
        <v>29</v>
      </c>
      <c r="M167" s="54">
        <f t="shared" si="63"/>
        <v>29</v>
      </c>
      <c r="N167" s="54">
        <f t="shared" si="63"/>
        <v>29</v>
      </c>
      <c r="O167" s="54">
        <v>34</v>
      </c>
      <c r="P167" s="55">
        <v>33</v>
      </c>
      <c r="Q167" s="182">
        <f t="shared" si="64"/>
        <v>8.6685167813531586E-3</v>
      </c>
      <c r="R167" s="22">
        <f t="shared" si="65"/>
        <v>-2.9411764705882359E-2</v>
      </c>
      <c r="S167" s="22">
        <f t="shared" si="66"/>
        <v>0.1785714285714286</v>
      </c>
      <c r="T167" s="22">
        <f t="shared" si="67"/>
        <v>8.6685167813531586E-3</v>
      </c>
      <c r="U167" s="22">
        <f t="shared" si="68"/>
        <v>-2.9411764705882359E-2</v>
      </c>
      <c r="V167" s="22">
        <f t="shared" si="69"/>
        <v>0.1785714285714286</v>
      </c>
    </row>
    <row r="168" spans="3:22" x14ac:dyDescent="0.25">
      <c r="C168" s="187"/>
      <c r="D168" s="188"/>
      <c r="E168" s="16" t="s">
        <v>4</v>
      </c>
      <c r="F168" s="54">
        <f>F12+F129</f>
        <v>33</v>
      </c>
      <c r="G168" s="54">
        <f t="shared" ref="G168:K168" si="71">G12+G129</f>
        <v>33</v>
      </c>
      <c r="H168" s="54">
        <f t="shared" si="71"/>
        <v>33</v>
      </c>
      <c r="I168" s="54">
        <f t="shared" si="71"/>
        <v>35</v>
      </c>
      <c r="J168" s="54">
        <f t="shared" si="71"/>
        <v>37</v>
      </c>
      <c r="K168" s="54">
        <f t="shared" si="71"/>
        <v>37</v>
      </c>
      <c r="L168" s="127">
        <f>K168+$K$168*(($O$168/$K$168-1)/4)</f>
        <v>40.5</v>
      </c>
      <c r="M168" s="127">
        <f t="shared" ref="M168:N168" si="72">L168+$K$168*(($O$168/$K$168-1)/4)</f>
        <v>44</v>
      </c>
      <c r="N168" s="127">
        <f t="shared" si="72"/>
        <v>47.5</v>
      </c>
      <c r="O168" s="54">
        <v>51</v>
      </c>
      <c r="P168" s="55">
        <v>53</v>
      </c>
      <c r="Q168" s="182">
        <f t="shared" si="64"/>
        <v>1.3922163315506587E-2</v>
      </c>
      <c r="R168" s="22">
        <f t="shared" si="65"/>
        <v>3.9215686274509887E-2</v>
      </c>
      <c r="S168" s="22">
        <f t="shared" si="66"/>
        <v>0.60606060606060597</v>
      </c>
      <c r="T168" s="22">
        <f t="shared" si="67"/>
        <v>1.3922163315506587E-2</v>
      </c>
      <c r="U168" s="22">
        <f t="shared" si="68"/>
        <v>3.9215686274509887E-2</v>
      </c>
      <c r="V168" s="22">
        <f t="shared" si="69"/>
        <v>0.60606060606060597</v>
      </c>
    </row>
    <row r="169" spans="3:22" x14ac:dyDescent="0.25">
      <c r="C169" s="187"/>
      <c r="D169" s="188"/>
      <c r="E169" s="16" t="s">
        <v>5</v>
      </c>
      <c r="F169" s="54">
        <v>633</v>
      </c>
      <c r="G169" s="54">
        <v>632</v>
      </c>
      <c r="H169" s="54">
        <v>613</v>
      </c>
      <c r="I169" s="54">
        <v>609</v>
      </c>
      <c r="J169" s="54">
        <v>607</v>
      </c>
      <c r="K169" s="54">
        <v>596</v>
      </c>
      <c r="L169" s="54">
        <v>582</v>
      </c>
      <c r="M169" s="54">
        <v>578</v>
      </c>
      <c r="N169" s="54">
        <v>570</v>
      </c>
      <c r="O169" s="54">
        <v>560</v>
      </c>
      <c r="P169" s="55">
        <v>548</v>
      </c>
      <c r="Q169" s="182">
        <f t="shared" si="64"/>
        <v>0.14394991503580395</v>
      </c>
      <c r="R169" s="22">
        <f t="shared" si="65"/>
        <v>-2.1428571428571463E-2</v>
      </c>
      <c r="S169" s="22">
        <f t="shared" si="66"/>
        <v>-0.13291139240506333</v>
      </c>
      <c r="T169" s="22">
        <f t="shared" si="67"/>
        <v>0.14394991503580395</v>
      </c>
      <c r="U169" s="22">
        <f t="shared" si="68"/>
        <v>-2.1428571428571463E-2</v>
      </c>
      <c r="V169" s="22">
        <f t="shared" si="69"/>
        <v>-0.13291139240506333</v>
      </c>
    </row>
    <row r="170" spans="3:22" x14ac:dyDescent="0.25">
      <c r="C170" s="187"/>
      <c r="D170" s="188"/>
      <c r="E170" s="16" t="s">
        <v>6</v>
      </c>
      <c r="F170" s="54">
        <f t="shared" ref="F170:M170" si="73">F14+F131</f>
        <v>192</v>
      </c>
      <c r="G170" s="54">
        <f t="shared" si="73"/>
        <v>189</v>
      </c>
      <c r="H170" s="54">
        <f t="shared" si="73"/>
        <v>182</v>
      </c>
      <c r="I170" s="54">
        <f t="shared" si="73"/>
        <v>179</v>
      </c>
      <c r="J170" s="54">
        <f t="shared" si="73"/>
        <v>174</v>
      </c>
      <c r="K170" s="54">
        <f t="shared" si="73"/>
        <v>159</v>
      </c>
      <c r="L170" s="54">
        <f t="shared" si="73"/>
        <v>152</v>
      </c>
      <c r="M170" s="54">
        <f t="shared" si="73"/>
        <v>142</v>
      </c>
      <c r="N170" s="54">
        <f>N14+N131</f>
        <v>132</v>
      </c>
      <c r="O170" s="54">
        <v>115</v>
      </c>
      <c r="P170" s="55">
        <v>110</v>
      </c>
      <c r="Q170" s="182">
        <f t="shared" si="64"/>
        <v>2.8895055937843861E-2</v>
      </c>
      <c r="R170" s="22">
        <f t="shared" si="65"/>
        <v>-4.3478260869565188E-2</v>
      </c>
      <c r="S170" s="22">
        <f t="shared" si="66"/>
        <v>-0.41798941798941802</v>
      </c>
      <c r="T170" s="22">
        <f t="shared" si="67"/>
        <v>2.8895055937843861E-2</v>
      </c>
      <c r="U170" s="22">
        <f t="shared" si="68"/>
        <v>-4.3478260869565188E-2</v>
      </c>
      <c r="V170" s="22">
        <f t="shared" si="69"/>
        <v>-0.41798941798941802</v>
      </c>
    </row>
    <row r="171" spans="3:22" x14ac:dyDescent="0.25">
      <c r="C171" s="187"/>
      <c r="D171" s="188"/>
      <c r="E171" s="16" t="s">
        <v>7</v>
      </c>
      <c r="F171" s="54">
        <v>13</v>
      </c>
      <c r="G171" s="54">
        <v>13</v>
      </c>
      <c r="H171" s="54">
        <v>13</v>
      </c>
      <c r="I171" s="54">
        <v>13</v>
      </c>
      <c r="J171" s="54">
        <v>13</v>
      </c>
      <c r="K171" s="54">
        <v>12</v>
      </c>
      <c r="L171" s="54">
        <v>13</v>
      </c>
      <c r="M171" s="54">
        <v>12</v>
      </c>
      <c r="N171" s="54">
        <v>12</v>
      </c>
      <c r="O171" s="54">
        <v>12</v>
      </c>
      <c r="P171" s="55">
        <v>12</v>
      </c>
      <c r="Q171" s="182">
        <f t="shared" si="64"/>
        <v>3.1521879204920574E-3</v>
      </c>
      <c r="R171" s="22">
        <f t="shared" si="65"/>
        <v>0</v>
      </c>
      <c r="S171" s="22">
        <f t="shared" si="66"/>
        <v>-7.6923076923076872E-2</v>
      </c>
      <c r="T171" s="22">
        <f t="shared" si="67"/>
        <v>3.1521879204920574E-3</v>
      </c>
      <c r="U171" s="22">
        <f t="shared" si="68"/>
        <v>0</v>
      </c>
      <c r="V171" s="22">
        <f t="shared" si="69"/>
        <v>-7.6923076923076872E-2</v>
      </c>
    </row>
    <row r="172" spans="3:22" x14ac:dyDescent="0.25">
      <c r="C172" s="187"/>
      <c r="D172" s="188"/>
      <c r="E172" s="16" t="s">
        <v>8</v>
      </c>
      <c r="F172" s="54">
        <f t="shared" si="63"/>
        <v>320</v>
      </c>
      <c r="G172" s="54">
        <f t="shared" si="63"/>
        <v>307</v>
      </c>
      <c r="H172" s="54">
        <f t="shared" si="63"/>
        <v>300</v>
      </c>
      <c r="I172" s="54">
        <f t="shared" si="63"/>
        <v>299</v>
      </c>
      <c r="J172" s="54">
        <f t="shared" si="63"/>
        <v>298</v>
      </c>
      <c r="K172" s="54">
        <f t="shared" si="63"/>
        <v>296</v>
      </c>
      <c r="L172" s="54">
        <f t="shared" si="63"/>
        <v>289</v>
      </c>
      <c r="M172" s="54">
        <f t="shared" si="63"/>
        <v>281</v>
      </c>
      <c r="N172" s="54">
        <f t="shared" si="63"/>
        <v>271</v>
      </c>
      <c r="O172" s="54">
        <v>265</v>
      </c>
      <c r="P172" s="55">
        <v>255</v>
      </c>
      <c r="Q172" s="182">
        <f t="shared" si="64"/>
        <v>6.6983993310456222E-2</v>
      </c>
      <c r="R172" s="22">
        <f>IF(OR(P172=0,O172=0),"n.a.",P172/O172-1)</f>
        <v>-3.7735849056603765E-2</v>
      </c>
      <c r="S172" s="22">
        <f t="shared" si="66"/>
        <v>-0.16938110749185664</v>
      </c>
      <c r="T172" s="22">
        <f t="shared" si="67"/>
        <v>6.6983993310456222E-2</v>
      </c>
      <c r="U172" s="22">
        <f t="shared" si="68"/>
        <v>-3.7735849056603765E-2</v>
      </c>
      <c r="V172" s="22">
        <f t="shared" si="69"/>
        <v>-0.16938110749185664</v>
      </c>
    </row>
    <row r="173" spans="3:22" x14ac:dyDescent="0.25">
      <c r="C173" s="187"/>
      <c r="D173" s="188"/>
      <c r="E173" s="16" t="s">
        <v>9</v>
      </c>
      <c r="F173" s="54">
        <f>F17+F134</f>
        <v>46</v>
      </c>
      <c r="G173" s="54">
        <f t="shared" ref="G173:P173" si="74">G17+G134</f>
        <v>44</v>
      </c>
      <c r="H173" s="54">
        <f t="shared" si="74"/>
        <v>45</v>
      </c>
      <c r="I173" s="54">
        <f t="shared" si="74"/>
        <v>41</v>
      </c>
      <c r="J173" s="54">
        <f t="shared" si="74"/>
        <v>41</v>
      </c>
      <c r="K173" s="54">
        <f t="shared" si="74"/>
        <v>39</v>
      </c>
      <c r="L173" s="54">
        <f t="shared" si="74"/>
        <v>39</v>
      </c>
      <c r="M173" s="54">
        <f t="shared" si="74"/>
        <v>39</v>
      </c>
      <c r="N173" s="54">
        <f t="shared" si="74"/>
        <v>43</v>
      </c>
      <c r="O173" s="54">
        <f t="shared" si="74"/>
        <v>58</v>
      </c>
      <c r="P173" s="55">
        <f t="shared" si="74"/>
        <v>57</v>
      </c>
      <c r="Q173" s="182">
        <f t="shared" si="64"/>
        <v>1.4972892622337272E-2</v>
      </c>
      <c r="R173" s="22">
        <f t="shared" si="65"/>
        <v>-1.7241379310344862E-2</v>
      </c>
      <c r="S173" s="22">
        <f t="shared" si="66"/>
        <v>0.29545454545454541</v>
      </c>
      <c r="T173" s="22">
        <f t="shared" si="67"/>
        <v>1.4972892622337272E-2</v>
      </c>
      <c r="U173" s="22">
        <f t="shared" si="68"/>
        <v>-1.7241379310344862E-2</v>
      </c>
      <c r="V173" s="22">
        <f t="shared" si="69"/>
        <v>0.29545454545454541</v>
      </c>
    </row>
    <row r="174" spans="3:22" x14ac:dyDescent="0.25">
      <c r="C174" s="187"/>
      <c r="D174" s="188"/>
      <c r="E174" s="16" t="s">
        <v>10</v>
      </c>
      <c r="F174" s="54">
        <f t="shared" si="63"/>
        <v>368</v>
      </c>
      <c r="G174" s="54">
        <f t="shared" si="63"/>
        <v>381</v>
      </c>
      <c r="H174" s="54">
        <f t="shared" si="63"/>
        <v>372</v>
      </c>
      <c r="I174" s="54">
        <f t="shared" si="63"/>
        <v>356</v>
      </c>
      <c r="J174" s="54">
        <f t="shared" si="63"/>
        <v>358</v>
      </c>
      <c r="K174" s="54">
        <f t="shared" si="63"/>
        <v>348</v>
      </c>
      <c r="L174" s="54">
        <f t="shared" si="63"/>
        <v>337</v>
      </c>
      <c r="M174" s="54">
        <f t="shared" si="63"/>
        <v>332</v>
      </c>
      <c r="N174" s="54">
        <f t="shared" si="63"/>
        <v>323</v>
      </c>
      <c r="O174" s="54">
        <f t="shared" ref="O174" si="75">IF(OR(O18=0,O135=0),0,O18+O135)</f>
        <v>313</v>
      </c>
      <c r="P174" s="178">
        <v>313</v>
      </c>
      <c r="Q174" s="182">
        <f t="shared" si="64"/>
        <v>8.2219568259501163E-2</v>
      </c>
      <c r="R174" s="22">
        <f t="shared" si="65"/>
        <v>0</v>
      </c>
      <c r="S174" s="22">
        <f t="shared" si="66"/>
        <v>-0.17847769028871396</v>
      </c>
      <c r="T174" s="22">
        <f t="shared" si="67"/>
        <v>8.2219568259501163E-2</v>
      </c>
      <c r="U174" s="22">
        <f t="shared" si="68"/>
        <v>0</v>
      </c>
      <c r="V174" s="22">
        <f t="shared" si="69"/>
        <v>-0.17847769028871396</v>
      </c>
    </row>
    <row r="175" spans="3:22" x14ac:dyDescent="0.25">
      <c r="C175" s="187"/>
      <c r="D175" s="188"/>
      <c r="E175" s="16" t="s">
        <v>12</v>
      </c>
      <c r="F175" s="54">
        <f t="shared" si="63"/>
        <v>74</v>
      </c>
      <c r="G175" s="54">
        <f t="shared" si="63"/>
        <v>72</v>
      </c>
      <c r="H175" s="54">
        <f t="shared" si="63"/>
        <v>67</v>
      </c>
      <c r="I175" s="54">
        <f t="shared" si="63"/>
        <v>67</v>
      </c>
      <c r="J175" s="54">
        <f t="shared" si="63"/>
        <v>67</v>
      </c>
      <c r="K175" s="54">
        <f t="shared" si="63"/>
        <v>66</v>
      </c>
      <c r="L175" s="54">
        <f t="shared" si="63"/>
        <v>56</v>
      </c>
      <c r="M175" s="54">
        <f t="shared" si="63"/>
        <v>52</v>
      </c>
      <c r="N175" s="54">
        <f t="shared" si="63"/>
        <v>52</v>
      </c>
      <c r="O175" s="54">
        <f t="shared" si="63"/>
        <v>49</v>
      </c>
      <c r="P175" s="55">
        <v>49</v>
      </c>
      <c r="Q175" s="182">
        <f t="shared" si="64"/>
        <v>1.2871434008675901E-2</v>
      </c>
      <c r="R175" s="22">
        <f t="shared" si="65"/>
        <v>0</v>
      </c>
      <c r="S175" s="22">
        <f t="shared" si="66"/>
        <v>-0.31944444444444442</v>
      </c>
      <c r="T175" s="22">
        <f t="shared" si="67"/>
        <v>1.2871434008675901E-2</v>
      </c>
      <c r="U175" s="22">
        <f t="shared" si="68"/>
        <v>0</v>
      </c>
      <c r="V175" s="22">
        <f t="shared" si="69"/>
        <v>-0.31944444444444442</v>
      </c>
    </row>
    <row r="176" spans="3:22" x14ac:dyDescent="0.25">
      <c r="C176" s="187"/>
      <c r="D176" s="188"/>
      <c r="E176" s="16" t="s">
        <v>28</v>
      </c>
      <c r="F176" s="54">
        <f>F20+F137</f>
        <v>24</v>
      </c>
      <c r="G176" s="54">
        <f t="shared" ref="G176:N176" si="76">G20+G137</f>
        <v>25</v>
      </c>
      <c r="H176" s="54">
        <f t="shared" si="76"/>
        <v>20</v>
      </c>
      <c r="I176" s="54">
        <f t="shared" si="76"/>
        <v>23</v>
      </c>
      <c r="J176" s="54">
        <f t="shared" si="76"/>
        <v>25</v>
      </c>
      <c r="K176" s="54">
        <f t="shared" si="76"/>
        <v>27</v>
      </c>
      <c r="L176" s="54">
        <f t="shared" si="76"/>
        <v>26</v>
      </c>
      <c r="M176" s="54">
        <f t="shared" si="76"/>
        <v>26</v>
      </c>
      <c r="N176" s="54">
        <f t="shared" si="76"/>
        <v>27</v>
      </c>
      <c r="O176" s="54">
        <v>26</v>
      </c>
      <c r="P176" s="55">
        <v>25</v>
      </c>
      <c r="Q176" s="182">
        <f t="shared" si="64"/>
        <v>6.5670581676917864E-3</v>
      </c>
      <c r="R176" s="22">
        <f t="shared" si="65"/>
        <v>-3.8461538461538436E-2</v>
      </c>
      <c r="S176" s="22">
        <f t="shared" si="66"/>
        <v>0</v>
      </c>
      <c r="T176" s="22">
        <f t="shared" si="67"/>
        <v>6.5670581676917864E-3</v>
      </c>
      <c r="U176" s="22">
        <f t="shared" si="68"/>
        <v>-3.8461538461538436E-2</v>
      </c>
      <c r="V176" s="22">
        <f t="shared" si="69"/>
        <v>0</v>
      </c>
    </row>
    <row r="177" spans="3:22" x14ac:dyDescent="0.25">
      <c r="C177" s="187"/>
      <c r="D177" s="188"/>
      <c r="E177" s="16" t="s">
        <v>13</v>
      </c>
      <c r="F177" s="54">
        <f>F21+F138</f>
        <v>28</v>
      </c>
      <c r="G177" s="54">
        <f t="shared" ref="G177:N177" si="77">G21+G138</f>
        <v>27</v>
      </c>
      <c r="H177" s="54">
        <f t="shared" si="77"/>
        <v>27</v>
      </c>
      <c r="I177" s="54">
        <f t="shared" si="77"/>
        <v>28</v>
      </c>
      <c r="J177" s="54">
        <f t="shared" si="77"/>
        <v>27</v>
      </c>
      <c r="K177" s="54">
        <f t="shared" si="77"/>
        <v>26</v>
      </c>
      <c r="L177" s="54">
        <f t="shared" si="77"/>
        <v>27</v>
      </c>
      <c r="M177" s="54">
        <f t="shared" si="77"/>
        <v>27</v>
      </c>
      <c r="N177" s="54">
        <f t="shared" si="77"/>
        <v>25</v>
      </c>
      <c r="O177" s="54">
        <v>30</v>
      </c>
      <c r="P177" s="55">
        <v>32</v>
      </c>
      <c r="Q177" s="182">
        <f t="shared" si="64"/>
        <v>8.4058344546454871E-3</v>
      </c>
      <c r="R177" s="22">
        <f t="shared" si="65"/>
        <v>6.6666666666666652E-2</v>
      </c>
      <c r="S177" s="22">
        <f t="shared" si="66"/>
        <v>0.18518518518518512</v>
      </c>
      <c r="T177" s="22">
        <f t="shared" si="67"/>
        <v>8.4058344546454871E-3</v>
      </c>
      <c r="U177" s="22">
        <f t="shared" si="68"/>
        <v>6.6666666666666652E-2</v>
      </c>
      <c r="V177" s="22">
        <f t="shared" si="69"/>
        <v>0.18518518518518512</v>
      </c>
    </row>
    <row r="178" spans="3:22" x14ac:dyDescent="0.25">
      <c r="C178" s="187"/>
      <c r="D178" s="188"/>
      <c r="E178" s="16" t="s">
        <v>14</v>
      </c>
      <c r="F178" s="54">
        <f t="shared" si="63"/>
        <v>177</v>
      </c>
      <c r="G178" s="54">
        <f t="shared" si="63"/>
        <v>184</v>
      </c>
      <c r="H178" s="54">
        <f t="shared" si="63"/>
        <v>187</v>
      </c>
      <c r="I178" s="54">
        <f t="shared" si="63"/>
        <v>191</v>
      </c>
      <c r="J178" s="54">
        <f t="shared" si="63"/>
        <v>194</v>
      </c>
      <c r="K178" s="54">
        <f t="shared" si="63"/>
        <v>190</v>
      </c>
      <c r="L178" s="54">
        <f t="shared" si="63"/>
        <v>190</v>
      </c>
      <c r="M178" s="54">
        <f t="shared" si="63"/>
        <v>190</v>
      </c>
      <c r="N178" s="54">
        <f t="shared" si="63"/>
        <v>190</v>
      </c>
      <c r="O178" s="54">
        <f t="shared" ref="O178" si="78">IF(OR(O22=0,O139=0),0,O22+O139)</f>
        <v>191</v>
      </c>
      <c r="P178" s="55">
        <v>191</v>
      </c>
      <c r="Q178" s="182">
        <f t="shared" si="64"/>
        <v>5.0172324401165244E-2</v>
      </c>
      <c r="R178" s="22">
        <f t="shared" si="65"/>
        <v>0</v>
      </c>
      <c r="S178" s="22">
        <f t="shared" si="66"/>
        <v>3.8043478260869623E-2</v>
      </c>
      <c r="T178" s="22">
        <f t="shared" si="67"/>
        <v>5.0172324401165244E-2</v>
      </c>
      <c r="U178" s="22">
        <f t="shared" si="68"/>
        <v>0</v>
      </c>
      <c r="V178" s="22">
        <f t="shared" si="69"/>
        <v>3.8043478260869623E-2</v>
      </c>
    </row>
    <row r="179" spans="3:22" x14ac:dyDescent="0.25">
      <c r="C179" s="187"/>
      <c r="D179" s="188"/>
      <c r="E179" s="16" t="s">
        <v>15</v>
      </c>
      <c r="F179" s="54">
        <v>11</v>
      </c>
      <c r="G179" s="54">
        <v>10</v>
      </c>
      <c r="H179" s="54">
        <v>10</v>
      </c>
      <c r="I179" s="54">
        <v>9</v>
      </c>
      <c r="J179" s="54">
        <v>9</v>
      </c>
      <c r="K179" s="54">
        <v>9</v>
      </c>
      <c r="L179" s="54">
        <v>13</v>
      </c>
      <c r="M179" s="54">
        <v>13</v>
      </c>
      <c r="N179" s="54">
        <v>13</v>
      </c>
      <c r="O179" s="54">
        <v>13</v>
      </c>
      <c r="P179" s="55">
        <v>12</v>
      </c>
      <c r="Q179" s="182">
        <f t="shared" si="64"/>
        <v>3.1521879204920574E-3</v>
      </c>
      <c r="R179" s="22">
        <f t="shared" si="65"/>
        <v>-7.6923076923076872E-2</v>
      </c>
      <c r="S179" s="22">
        <f t="shared" si="66"/>
        <v>0.19999999999999996</v>
      </c>
      <c r="T179" s="22">
        <f t="shared" si="67"/>
        <v>3.1521879204920574E-3</v>
      </c>
      <c r="U179" s="22">
        <f t="shared" si="68"/>
        <v>-7.6923076923076872E-2</v>
      </c>
      <c r="V179" s="22">
        <f t="shared" si="69"/>
        <v>0.19999999999999996</v>
      </c>
    </row>
    <row r="180" spans="3:22" x14ac:dyDescent="0.25">
      <c r="C180" s="187"/>
      <c r="D180" s="188"/>
      <c r="E180" s="16" t="s">
        <v>16</v>
      </c>
      <c r="F180" s="54">
        <f t="shared" si="63"/>
        <v>179</v>
      </c>
      <c r="G180" s="54">
        <f t="shared" si="63"/>
        <v>173</v>
      </c>
      <c r="H180" s="54">
        <f t="shared" si="63"/>
        <v>168</v>
      </c>
      <c r="I180" s="54">
        <f t="shared" si="63"/>
        <v>165</v>
      </c>
      <c r="J180" s="54">
        <f t="shared" si="63"/>
        <v>165</v>
      </c>
      <c r="K180" s="54">
        <f t="shared" si="63"/>
        <v>159</v>
      </c>
      <c r="L180" s="54">
        <f t="shared" si="63"/>
        <v>153</v>
      </c>
      <c r="M180" s="54">
        <f t="shared" si="63"/>
        <v>144</v>
      </c>
      <c r="N180" s="54">
        <f t="shared" si="63"/>
        <v>137</v>
      </c>
      <c r="O180" s="54">
        <v>134</v>
      </c>
      <c r="P180" s="55">
        <v>124</v>
      </c>
      <c r="Q180" s="182">
        <f t="shared" si="64"/>
        <v>3.2572608511751262E-2</v>
      </c>
      <c r="R180" s="22">
        <f>IF(OR(P180=0,O180=0),"n.a.",P180/O180-1)</f>
        <v>-7.4626865671641784E-2</v>
      </c>
      <c r="S180" s="22">
        <f t="shared" si="66"/>
        <v>-0.2832369942196532</v>
      </c>
      <c r="T180" s="22">
        <f t="shared" si="67"/>
        <v>3.2572608511751262E-2</v>
      </c>
      <c r="U180" s="22">
        <f t="shared" si="68"/>
        <v>-7.4626865671641784E-2</v>
      </c>
      <c r="V180" s="22">
        <f t="shared" si="69"/>
        <v>-0.2832369942196532</v>
      </c>
    </row>
    <row r="181" spans="3:22" x14ac:dyDescent="0.25">
      <c r="C181" s="187"/>
      <c r="D181" s="188"/>
      <c r="E181" s="16" t="s">
        <v>29</v>
      </c>
      <c r="F181" s="54">
        <f t="shared" si="63"/>
        <v>0</v>
      </c>
      <c r="G181" s="54">
        <f t="shared" si="63"/>
        <v>0</v>
      </c>
      <c r="H181" s="54">
        <f t="shared" si="63"/>
        <v>0</v>
      </c>
      <c r="I181" s="54">
        <f t="shared" si="63"/>
        <v>0</v>
      </c>
      <c r="J181" s="54">
        <f t="shared" si="63"/>
        <v>0</v>
      </c>
      <c r="K181" s="54">
        <f t="shared" si="63"/>
        <v>0</v>
      </c>
      <c r="L181" s="54">
        <f t="shared" si="63"/>
        <v>0</v>
      </c>
      <c r="M181" s="54">
        <f t="shared" si="63"/>
        <v>0</v>
      </c>
      <c r="N181" s="54">
        <f t="shared" si="63"/>
        <v>0</v>
      </c>
      <c r="O181" s="54">
        <v>42</v>
      </c>
      <c r="P181" s="55">
        <v>42</v>
      </c>
      <c r="Q181" s="182">
        <f t="shared" si="64"/>
        <v>1.1032657721722201E-2</v>
      </c>
      <c r="R181" s="22">
        <f t="shared" si="65"/>
        <v>0</v>
      </c>
      <c r="S181" s="22" t="str">
        <f t="shared" si="66"/>
        <v>n.a.</v>
      </c>
      <c r="T181" s="22">
        <f t="shared" si="67"/>
        <v>1.1032657721722201E-2</v>
      </c>
      <c r="U181" s="22">
        <f t="shared" si="68"/>
        <v>0</v>
      </c>
      <c r="V181" s="22" t="str">
        <f t="shared" si="69"/>
        <v>n.a.</v>
      </c>
    </row>
    <row r="182" spans="3:22" x14ac:dyDescent="0.25">
      <c r="C182" s="187"/>
      <c r="D182" s="188"/>
      <c r="E182" s="16" t="s">
        <v>17</v>
      </c>
      <c r="F182" s="54">
        <v>95</v>
      </c>
      <c r="G182" s="54">
        <v>95</v>
      </c>
      <c r="H182" s="54">
        <v>95</v>
      </c>
      <c r="I182" s="54">
        <v>94</v>
      </c>
      <c r="J182" s="54">
        <v>96</v>
      </c>
      <c r="K182" s="54">
        <v>97</v>
      </c>
      <c r="L182" s="54">
        <v>96</v>
      </c>
      <c r="M182" s="54">
        <v>93</v>
      </c>
      <c r="N182" s="54">
        <v>93</v>
      </c>
      <c r="O182" s="54">
        <v>95</v>
      </c>
      <c r="P182" s="55">
        <v>95</v>
      </c>
      <c r="Q182" s="182">
        <f t="shared" si="64"/>
        <v>2.4954821037228788E-2</v>
      </c>
      <c r="R182" s="22">
        <f t="shared" si="65"/>
        <v>0</v>
      </c>
      <c r="S182" s="22">
        <f t="shared" si="66"/>
        <v>0</v>
      </c>
      <c r="T182" s="22">
        <f t="shared" si="67"/>
        <v>2.4954821037228788E-2</v>
      </c>
      <c r="U182" s="22">
        <f t="shared" si="68"/>
        <v>0</v>
      </c>
      <c r="V182" s="22">
        <f t="shared" si="69"/>
        <v>0</v>
      </c>
    </row>
    <row r="183" spans="3:22" x14ac:dyDescent="0.25">
      <c r="C183" s="187"/>
      <c r="D183" s="188"/>
      <c r="E183" s="16" t="s">
        <v>18</v>
      </c>
      <c r="F183" s="54">
        <v>18</v>
      </c>
      <c r="G183" s="54">
        <v>20</v>
      </c>
      <c r="H183" s="54">
        <v>20</v>
      </c>
      <c r="I183" s="54">
        <f t="shared" si="63"/>
        <v>16</v>
      </c>
      <c r="J183" s="54">
        <f t="shared" si="63"/>
        <v>16</v>
      </c>
      <c r="K183" s="54">
        <v>23</v>
      </c>
      <c r="L183" s="54">
        <v>25</v>
      </c>
      <c r="M183" s="54">
        <v>22</v>
      </c>
      <c r="N183" s="54">
        <v>22</v>
      </c>
      <c r="O183" s="54">
        <v>22</v>
      </c>
      <c r="P183" s="55">
        <v>20</v>
      </c>
      <c r="Q183" s="182">
        <f t="shared" si="64"/>
        <v>5.2536465341534288E-3</v>
      </c>
      <c r="R183" s="22">
        <f t="shared" si="65"/>
        <v>-9.0909090909090939E-2</v>
      </c>
      <c r="S183" s="22">
        <f t="shared" si="66"/>
        <v>0</v>
      </c>
      <c r="T183" s="22">
        <f t="shared" si="67"/>
        <v>5.2536465341534288E-3</v>
      </c>
      <c r="U183" s="22">
        <f t="shared" si="68"/>
        <v>-9.0909090909090939E-2</v>
      </c>
      <c r="V183" s="22">
        <f t="shared" si="69"/>
        <v>0</v>
      </c>
    </row>
    <row r="184" spans="3:22" x14ac:dyDescent="0.25">
      <c r="C184" s="187"/>
      <c r="D184" s="188"/>
      <c r="E184" s="16" t="s">
        <v>19</v>
      </c>
      <c r="F184" s="54">
        <f t="shared" si="63"/>
        <v>0</v>
      </c>
      <c r="G184" s="54">
        <f t="shared" si="63"/>
        <v>0</v>
      </c>
      <c r="H184" s="54">
        <f t="shared" si="63"/>
        <v>0</v>
      </c>
      <c r="I184" s="54">
        <f t="shared" si="63"/>
        <v>0</v>
      </c>
      <c r="J184" s="54">
        <f t="shared" si="63"/>
        <v>0</v>
      </c>
      <c r="K184" s="54">
        <f t="shared" si="63"/>
        <v>0</v>
      </c>
      <c r="L184" s="54">
        <f t="shared" si="63"/>
        <v>0</v>
      </c>
      <c r="M184" s="54">
        <f t="shared" si="63"/>
        <v>0</v>
      </c>
      <c r="N184" s="54">
        <f t="shared" si="63"/>
        <v>0</v>
      </c>
      <c r="O184" s="54">
        <v>10</v>
      </c>
      <c r="P184" s="55">
        <v>10</v>
      </c>
      <c r="Q184" s="182">
        <f t="shared" si="64"/>
        <v>2.6268232670767144E-3</v>
      </c>
      <c r="R184" s="22">
        <f t="shared" si="65"/>
        <v>0</v>
      </c>
      <c r="S184" s="22" t="str">
        <f t="shared" si="66"/>
        <v>n.a.</v>
      </c>
      <c r="T184" s="22">
        <f t="shared" si="67"/>
        <v>2.6268232670767144E-3</v>
      </c>
      <c r="U184" s="22">
        <f t="shared" si="68"/>
        <v>0</v>
      </c>
      <c r="V184" s="22" t="str">
        <f t="shared" si="69"/>
        <v>n.a.</v>
      </c>
    </row>
    <row r="185" spans="3:22" x14ac:dyDescent="0.25">
      <c r="C185" s="187"/>
      <c r="D185" s="188"/>
      <c r="E185" s="16" t="s">
        <v>20</v>
      </c>
      <c r="F185" s="54">
        <v>322</v>
      </c>
      <c r="G185" s="54">
        <v>311</v>
      </c>
      <c r="H185" s="54">
        <v>330</v>
      </c>
      <c r="I185" s="54">
        <v>316</v>
      </c>
      <c r="J185" s="54">
        <v>301</v>
      </c>
      <c r="K185" s="54">
        <v>287</v>
      </c>
      <c r="L185" s="54">
        <v>263</v>
      </c>
      <c r="M185" s="54">
        <v>227</v>
      </c>
      <c r="N185" s="54">
        <v>210</v>
      </c>
      <c r="O185" s="54">
        <v>189</v>
      </c>
      <c r="P185" s="55">
        <v>170</v>
      </c>
      <c r="Q185" s="182">
        <f t="shared" si="64"/>
        <v>4.4655995540304146E-2</v>
      </c>
      <c r="R185" s="22">
        <f t="shared" si="65"/>
        <v>-0.10052910052910058</v>
      </c>
      <c r="S185" s="22">
        <f t="shared" si="66"/>
        <v>-0.45337620578778137</v>
      </c>
      <c r="T185" s="22">
        <f t="shared" si="67"/>
        <v>4.4655995540304146E-2</v>
      </c>
      <c r="U185" s="22">
        <f t="shared" si="68"/>
        <v>-0.10052910052910058</v>
      </c>
      <c r="V185" s="22">
        <f t="shared" si="69"/>
        <v>-0.45337620578778137</v>
      </c>
    </row>
    <row r="186" spans="3:22" x14ac:dyDescent="0.25">
      <c r="C186" s="187"/>
      <c r="D186" s="188"/>
      <c r="E186" s="16" t="s">
        <v>21</v>
      </c>
      <c r="F186" s="54">
        <v>112</v>
      </c>
      <c r="G186" s="54">
        <v>116</v>
      </c>
      <c r="H186" s="54">
        <v>114</v>
      </c>
      <c r="I186" s="54">
        <v>118</v>
      </c>
      <c r="J186" s="54">
        <v>122</v>
      </c>
      <c r="K186" s="54">
        <v>124</v>
      </c>
      <c r="L186" s="54">
        <v>120</v>
      </c>
      <c r="M186" s="54">
        <v>117</v>
      </c>
      <c r="N186" s="54">
        <v>118</v>
      </c>
      <c r="O186" s="54">
        <v>119</v>
      </c>
      <c r="P186" s="55">
        <v>119</v>
      </c>
      <c r="Q186" s="182">
        <f t="shared" si="64"/>
        <v>3.1259196878212901E-2</v>
      </c>
      <c r="R186" s="22">
        <f t="shared" si="65"/>
        <v>0</v>
      </c>
      <c r="S186" s="22">
        <f t="shared" si="66"/>
        <v>2.5862068965517349E-2</v>
      </c>
      <c r="T186" s="22">
        <f t="shared" si="67"/>
        <v>3.1259196878212901E-2</v>
      </c>
      <c r="U186" s="22">
        <f t="shared" si="68"/>
        <v>0</v>
      </c>
      <c r="V186" s="22">
        <f t="shared" si="69"/>
        <v>2.5862068965517349E-2</v>
      </c>
    </row>
    <row r="187" spans="3:22" x14ac:dyDescent="0.25">
      <c r="C187" s="187"/>
      <c r="D187" s="188"/>
      <c r="E187" s="16" t="s">
        <v>22</v>
      </c>
      <c r="F187" s="54">
        <f>F31+F148</f>
        <v>71</v>
      </c>
      <c r="G187" s="54">
        <f t="shared" ref="G187:N187" si="79">G31+G148</f>
        <v>64</v>
      </c>
      <c r="H187" s="54">
        <f t="shared" si="79"/>
        <v>64</v>
      </c>
      <c r="I187" s="54">
        <f t="shared" si="79"/>
        <v>67</v>
      </c>
      <c r="J187" s="54">
        <f t="shared" si="79"/>
        <v>66</v>
      </c>
      <c r="K187" s="54">
        <f t="shared" si="79"/>
        <v>65</v>
      </c>
      <c r="L187" s="54">
        <f t="shared" si="79"/>
        <v>63</v>
      </c>
      <c r="M187" s="54">
        <f t="shared" si="79"/>
        <v>61</v>
      </c>
      <c r="N187" s="54">
        <f t="shared" si="79"/>
        <v>59.5</v>
      </c>
      <c r="O187" s="54">
        <v>58</v>
      </c>
      <c r="P187" s="55">
        <v>57</v>
      </c>
      <c r="Q187" s="182">
        <f t="shared" si="64"/>
        <v>1.4972892622337272E-2</v>
      </c>
      <c r="R187" s="22">
        <f t="shared" si="65"/>
        <v>-1.7241379310344862E-2</v>
      </c>
      <c r="S187" s="22">
        <f t="shared" si="66"/>
        <v>-0.109375</v>
      </c>
      <c r="T187" s="22">
        <f t="shared" si="67"/>
        <v>1.4972892622337272E-2</v>
      </c>
      <c r="U187" s="22">
        <f t="shared" si="68"/>
        <v>-1.7241379310344862E-2</v>
      </c>
      <c r="V187" s="22">
        <f t="shared" si="69"/>
        <v>-0.109375</v>
      </c>
    </row>
    <row r="188" spans="3:22" x14ac:dyDescent="0.25">
      <c r="C188" s="187"/>
      <c r="D188" s="188"/>
      <c r="E188" s="16" t="s">
        <v>23</v>
      </c>
      <c r="F188" s="54">
        <f t="shared" ref="F188:N189" si="80">F32+F149</f>
        <v>42</v>
      </c>
      <c r="G188" s="54">
        <f t="shared" si="63"/>
        <v>41</v>
      </c>
      <c r="H188" s="54">
        <f t="shared" si="63"/>
        <v>44</v>
      </c>
      <c r="I188" s="54">
        <f t="shared" si="63"/>
        <v>48</v>
      </c>
      <c r="J188" s="54">
        <f t="shared" si="63"/>
        <v>48</v>
      </c>
      <c r="K188" s="54">
        <f t="shared" si="63"/>
        <v>47</v>
      </c>
      <c r="L188" s="54">
        <f t="shared" si="63"/>
        <v>46</v>
      </c>
      <c r="M188" s="54">
        <f t="shared" si="63"/>
        <v>44</v>
      </c>
      <c r="N188" s="54">
        <f t="shared" si="63"/>
        <v>42</v>
      </c>
      <c r="O188" s="54">
        <v>41</v>
      </c>
      <c r="P188" s="55">
        <v>45</v>
      </c>
      <c r="Q188" s="182">
        <f t="shared" si="64"/>
        <v>1.1820704701845215E-2</v>
      </c>
      <c r="R188" s="22">
        <f t="shared" si="65"/>
        <v>9.7560975609756184E-2</v>
      </c>
      <c r="S188" s="22">
        <f t="shared" si="66"/>
        <v>9.7560975609756184E-2</v>
      </c>
      <c r="T188" s="22">
        <f t="shared" si="67"/>
        <v>1.1820704701845215E-2</v>
      </c>
      <c r="U188" s="22">
        <f t="shared" si="68"/>
        <v>9.7560975609756184E-2</v>
      </c>
      <c r="V188" s="22">
        <f t="shared" si="69"/>
        <v>9.7560975609756184E-2</v>
      </c>
    </row>
    <row r="189" spans="3:22" x14ac:dyDescent="0.25">
      <c r="C189" s="187"/>
      <c r="D189" s="188"/>
      <c r="E189" s="16" t="s">
        <v>31</v>
      </c>
      <c r="F189" s="54">
        <f t="shared" si="80"/>
        <v>39</v>
      </c>
      <c r="G189" s="54">
        <f t="shared" si="80"/>
        <v>40</v>
      </c>
      <c r="H189" s="54">
        <f t="shared" si="80"/>
        <v>41</v>
      </c>
      <c r="I189" s="54">
        <f t="shared" si="80"/>
        <v>42</v>
      </c>
      <c r="J189" s="54">
        <f t="shared" si="80"/>
        <v>43</v>
      </c>
      <c r="K189" s="54">
        <f t="shared" si="80"/>
        <v>45</v>
      </c>
      <c r="L189" s="54">
        <f t="shared" si="80"/>
        <v>43</v>
      </c>
      <c r="M189" s="54">
        <f t="shared" si="80"/>
        <v>43</v>
      </c>
      <c r="N189" s="54">
        <f t="shared" si="80"/>
        <v>40</v>
      </c>
      <c r="O189" s="54">
        <v>38</v>
      </c>
      <c r="P189" s="55">
        <v>37</v>
      </c>
      <c r="Q189" s="182">
        <f t="shared" si="64"/>
        <v>9.719246088183843E-3</v>
      </c>
      <c r="R189" s="22">
        <f t="shared" si="65"/>
        <v>-2.6315789473684181E-2</v>
      </c>
      <c r="S189" s="22">
        <f t="shared" si="66"/>
        <v>-7.4999999999999956E-2</v>
      </c>
      <c r="T189" s="22">
        <f t="shared" si="67"/>
        <v>9.719246088183843E-3</v>
      </c>
      <c r="U189" s="22">
        <f t="shared" si="68"/>
        <v>-2.6315789473684181E-2</v>
      </c>
      <c r="V189" s="22">
        <f t="shared" si="69"/>
        <v>-7.4999999999999956E-2</v>
      </c>
    </row>
    <row r="190" spans="3:22" x14ac:dyDescent="0.25">
      <c r="C190" s="187"/>
      <c r="D190" s="188"/>
      <c r="E190" s="16" t="s">
        <v>24</v>
      </c>
      <c r="F190" s="54">
        <f t="shared" si="63"/>
        <v>406</v>
      </c>
      <c r="G190" s="54">
        <f t="shared" si="63"/>
        <v>395</v>
      </c>
      <c r="H190" s="54">
        <f t="shared" si="63"/>
        <v>367</v>
      </c>
      <c r="I190" s="54">
        <f t="shared" si="63"/>
        <v>356</v>
      </c>
      <c r="J190" s="54">
        <v>381</v>
      </c>
      <c r="K190" s="54">
        <v>381</v>
      </c>
      <c r="L190" s="54">
        <v>384</v>
      </c>
      <c r="M190" s="54">
        <v>361</v>
      </c>
      <c r="N190" s="54">
        <v>337</v>
      </c>
      <c r="O190" s="54">
        <v>329</v>
      </c>
      <c r="P190" s="55">
        <v>327</v>
      </c>
      <c r="Q190" s="182">
        <f t="shared" si="64"/>
        <v>8.5897120833408558E-2</v>
      </c>
      <c r="R190" s="22">
        <f t="shared" si="65"/>
        <v>-6.0790273556230456E-3</v>
      </c>
      <c r="S190" s="22">
        <f t="shared" si="66"/>
        <v>-0.17215189873417724</v>
      </c>
      <c r="T190" s="22">
        <f t="shared" si="67"/>
        <v>8.5897120833408558E-2</v>
      </c>
      <c r="U190" s="22">
        <f t="shared" si="68"/>
        <v>-6.0790273556230456E-3</v>
      </c>
      <c r="V190" s="22">
        <f t="shared" si="69"/>
        <v>-0.17215189873417724</v>
      </c>
    </row>
    <row r="191" spans="3:22" x14ac:dyDescent="0.25">
      <c r="C191" s="187"/>
      <c r="D191" s="188"/>
      <c r="E191" s="16" t="s">
        <v>25</v>
      </c>
      <c r="F191" s="54">
        <f>F35+F152</f>
        <v>15</v>
      </c>
      <c r="G191" s="54">
        <f t="shared" ref="G191:N191" si="81">G35+G152</f>
        <v>14</v>
      </c>
      <c r="H191" s="54">
        <f t="shared" si="81"/>
        <v>15</v>
      </c>
      <c r="I191" s="54">
        <f t="shared" si="81"/>
        <v>14</v>
      </c>
      <c r="J191" s="54">
        <f t="shared" si="81"/>
        <v>14</v>
      </c>
      <c r="K191" s="54">
        <f t="shared" si="81"/>
        <v>17</v>
      </c>
      <c r="L191" s="54">
        <f t="shared" si="81"/>
        <v>17</v>
      </c>
      <c r="M191" s="54">
        <f t="shared" si="81"/>
        <v>17</v>
      </c>
      <c r="N191" s="54">
        <f t="shared" si="81"/>
        <v>14</v>
      </c>
      <c r="O191" s="54">
        <v>18</v>
      </c>
      <c r="P191" s="55">
        <v>18</v>
      </c>
      <c r="Q191" s="182">
        <f t="shared" si="64"/>
        <v>4.7282818807380857E-3</v>
      </c>
      <c r="R191" s="22">
        <f t="shared" si="65"/>
        <v>0</v>
      </c>
      <c r="S191" s="22">
        <f t="shared" si="66"/>
        <v>0.28571428571428581</v>
      </c>
      <c r="T191" s="22">
        <f t="shared" si="67"/>
        <v>4.7282818807380857E-3</v>
      </c>
      <c r="U191" s="22">
        <f t="shared" si="68"/>
        <v>0</v>
      </c>
      <c r="V191" s="22">
        <f t="shared" si="69"/>
        <v>0.28571428571428581</v>
      </c>
    </row>
    <row r="192" spans="3:22" x14ac:dyDescent="0.25">
      <c r="C192" s="187"/>
      <c r="D192" s="188"/>
      <c r="E192" s="16" t="s">
        <v>26</v>
      </c>
      <c r="F192" s="54">
        <f>F36+F153</f>
        <v>25</v>
      </c>
      <c r="G192" s="54">
        <f t="shared" ref="G192:P192" si="82">G36+G153</f>
        <v>26</v>
      </c>
      <c r="H192" s="54">
        <f t="shared" si="82"/>
        <v>25</v>
      </c>
      <c r="I192" s="54">
        <f t="shared" si="82"/>
        <v>24</v>
      </c>
      <c r="J192" s="54">
        <f t="shared" si="82"/>
        <v>20</v>
      </c>
      <c r="K192" s="54">
        <f t="shared" si="82"/>
        <v>20</v>
      </c>
      <c r="L192" s="54">
        <f t="shared" si="82"/>
        <v>22</v>
      </c>
      <c r="M192" s="54">
        <f t="shared" si="82"/>
        <v>22</v>
      </c>
      <c r="N192" s="54">
        <f t="shared" si="82"/>
        <v>22</v>
      </c>
      <c r="O192" s="54">
        <f t="shared" si="82"/>
        <v>21</v>
      </c>
      <c r="P192" s="55">
        <f t="shared" si="82"/>
        <v>21</v>
      </c>
      <c r="Q192" s="182">
        <f t="shared" si="64"/>
        <v>5.5163288608611003E-3</v>
      </c>
      <c r="R192" s="22">
        <f t="shared" si="65"/>
        <v>0</v>
      </c>
      <c r="S192" s="22">
        <f t="shared" si="66"/>
        <v>-0.19230769230769229</v>
      </c>
      <c r="T192" s="22">
        <f t="shared" si="67"/>
        <v>5.5163288608611003E-3</v>
      </c>
      <c r="U192" s="22">
        <f t="shared" si="68"/>
        <v>0</v>
      </c>
      <c r="V192" s="22">
        <f t="shared" si="69"/>
        <v>-0.19230769230769229</v>
      </c>
    </row>
    <row r="193" spans="3:22" x14ac:dyDescent="0.25">
      <c r="C193" s="187"/>
      <c r="D193" s="188"/>
      <c r="E193" s="16" t="s">
        <v>27</v>
      </c>
      <c r="F193" s="54">
        <f t="shared" ref="F193:J193" si="83">F37+F154</f>
        <v>53</v>
      </c>
      <c r="G193" s="54">
        <f t="shared" si="83"/>
        <v>50</v>
      </c>
      <c r="H193" s="54">
        <f t="shared" si="83"/>
        <v>53</v>
      </c>
      <c r="I193" s="54">
        <f t="shared" si="83"/>
        <v>56</v>
      </c>
      <c r="J193" s="54">
        <f t="shared" si="83"/>
        <v>58</v>
      </c>
      <c r="K193" s="54">
        <f>K37+K154</f>
        <v>57</v>
      </c>
      <c r="L193" s="54">
        <f t="shared" ref="L193:N193" si="84">IF(OR(L37=0,L154=0),0,L37+L154)</f>
        <v>61</v>
      </c>
      <c r="M193" s="54">
        <f t="shared" si="84"/>
        <v>63</v>
      </c>
      <c r="N193" s="54">
        <f t="shared" si="84"/>
        <v>63</v>
      </c>
      <c r="O193" s="54">
        <v>68</v>
      </c>
      <c r="P193" s="55">
        <v>69</v>
      </c>
      <c r="Q193" s="182">
        <f t="shared" si="64"/>
        <v>1.8125080542829328E-2</v>
      </c>
      <c r="R193" s="22">
        <f t="shared" si="65"/>
        <v>1.4705882352941124E-2</v>
      </c>
      <c r="S193" s="22">
        <f t="shared" si="66"/>
        <v>0.37999999999999989</v>
      </c>
      <c r="T193" s="22">
        <f t="shared" si="67"/>
        <v>1.8125080542829328E-2</v>
      </c>
      <c r="U193" s="22">
        <f t="shared" si="68"/>
        <v>1.4705882352941124E-2</v>
      </c>
      <c r="V193" s="22">
        <f t="shared" si="69"/>
        <v>0.37999999999999989</v>
      </c>
    </row>
    <row r="194" spans="3:22" x14ac:dyDescent="0.25">
      <c r="C194" s="187"/>
      <c r="D194" s="188"/>
      <c r="E194" s="17" t="s">
        <v>61</v>
      </c>
      <c r="F194" s="54">
        <f t="shared" ref="F194:O194" si="85">IF(OR(F38=0,F155=0),0,F38+F155)</f>
        <v>673</v>
      </c>
      <c r="G194" s="54">
        <f t="shared" si="85"/>
        <v>640</v>
      </c>
      <c r="H194" s="54">
        <f t="shared" si="85"/>
        <v>594</v>
      </c>
      <c r="I194" s="54">
        <f t="shared" si="85"/>
        <v>576</v>
      </c>
      <c r="J194" s="54">
        <f t="shared" si="85"/>
        <v>549</v>
      </c>
      <c r="K194" s="54">
        <f t="shared" si="85"/>
        <v>534</v>
      </c>
      <c r="L194" s="54">
        <f t="shared" si="85"/>
        <v>521</v>
      </c>
      <c r="M194" s="54">
        <f t="shared" si="85"/>
        <v>538.95987831068112</v>
      </c>
      <c r="N194" s="54">
        <f t="shared" si="85"/>
        <v>525.91975662136224</v>
      </c>
      <c r="O194" s="54">
        <f t="shared" si="85"/>
        <v>609.87963493204336</v>
      </c>
      <c r="P194" s="55">
        <f>IF(OR(P38=0,P155=0),0,P38+P155)</f>
        <v>613.87963493204336</v>
      </c>
      <c r="Q194" s="182">
        <f t="shared" si="64"/>
        <v>0.16125533082240509</v>
      </c>
      <c r="R194" s="22">
        <f t="shared" si="65"/>
        <v>6.5586712047627227E-3</v>
      </c>
      <c r="S194" s="22">
        <f t="shared" si="66"/>
        <v>-4.0813070418682207E-2</v>
      </c>
      <c r="T194" s="22">
        <f t="shared" si="67"/>
        <v>0.16125533082240509</v>
      </c>
      <c r="U194" s="22">
        <f t="shared" si="68"/>
        <v>6.5586712047627227E-3</v>
      </c>
      <c r="V194" s="22">
        <f t="shared" si="69"/>
        <v>-4.0813070418682207E-2</v>
      </c>
    </row>
    <row r="195" spans="3:22" ht="15.75" thickBot="1" x14ac:dyDescent="0.3">
      <c r="C195" s="189"/>
      <c r="D195" s="190"/>
      <c r="E195" s="29" t="s">
        <v>67</v>
      </c>
      <c r="F195" s="77">
        <f>SUM(F163:F194)</f>
        <v>4239</v>
      </c>
      <c r="G195" s="77">
        <f t="shared" ref="G195:O195" si="86">SUM(G163:G194)</f>
        <v>4173</v>
      </c>
      <c r="H195" s="77">
        <f t="shared" si="86"/>
        <v>4069</v>
      </c>
      <c r="I195" s="77">
        <f t="shared" si="86"/>
        <v>4012</v>
      </c>
      <c r="J195" s="77">
        <f>SUM(J163:J194)</f>
        <v>4005</v>
      </c>
      <c r="K195" s="77">
        <f t="shared" si="86"/>
        <v>3938</v>
      </c>
      <c r="L195" s="77">
        <f t="shared" si="86"/>
        <v>3856.5</v>
      </c>
      <c r="M195" s="77">
        <f t="shared" si="86"/>
        <v>3858.9598783106812</v>
      </c>
      <c r="N195" s="77">
        <f t="shared" si="86"/>
        <v>3747.9197566213625</v>
      </c>
      <c r="O195" s="77">
        <f t="shared" si="86"/>
        <v>3853.8796349320432</v>
      </c>
      <c r="P195" s="86">
        <f>SUM(P163:P194)</f>
        <v>3806.8796349320432</v>
      </c>
      <c r="Q195" s="182">
        <f t="shared" si="64"/>
        <v>1</v>
      </c>
      <c r="R195" s="172"/>
      <c r="S195" s="172"/>
      <c r="T195" s="22">
        <f t="shared" si="67"/>
        <v>1</v>
      </c>
      <c r="U195" s="22"/>
      <c r="V195" s="22"/>
    </row>
    <row r="196" spans="3:22" ht="16.5" thickTop="1" thickBot="1" x14ac:dyDescent="0.3">
      <c r="C196" s="191"/>
      <c r="D196" s="192"/>
      <c r="E196" s="25" t="s">
        <v>68</v>
      </c>
      <c r="F196" s="77">
        <f>F163+F165+F166+F167+F168+F169+F170+F171+F172+F173+F174+F175+F176+F177+F178+F179+F180+F182+F183+F185+F186+F187+F188+F189+F190+F191+F192+F193+F194</f>
        <v>4239</v>
      </c>
      <c r="G196" s="77">
        <f t="shared" ref="G196:O196" si="87">G163+G165+G166+G167+G168+G169+G170+G171+G172+G173+G174+G175+G176+G177+G178+G179+G180+G182+G183+G185+G186+G187+G188+G189+G190+G191+G192+G193+G194</f>
        <v>4173</v>
      </c>
      <c r="H196" s="77">
        <f t="shared" si="87"/>
        <v>4069</v>
      </c>
      <c r="I196" s="77">
        <f t="shared" si="87"/>
        <v>4012</v>
      </c>
      <c r="J196" s="77">
        <f t="shared" si="87"/>
        <v>4005</v>
      </c>
      <c r="K196" s="77">
        <f t="shared" si="87"/>
        <v>3938</v>
      </c>
      <c r="L196" s="77">
        <f>L163+L165+L166+L167+L168+L169+L170+L171+L172+L173+L174+L175+L176+L177+L178+L179+L180+L182+L183+L185+L186+L187+L188+L189+L190+L191+L192+L193+L194</f>
        <v>3856.5</v>
      </c>
      <c r="M196" s="77">
        <f t="shared" si="87"/>
        <v>3762.9598783106812</v>
      </c>
      <c r="N196" s="77">
        <f>N163+N165+N166+N167+N168+N169+N170+N171+N172+N173+N174+N175+N176+N177+N178+N179+N180+N182+N183+N185+N186+N187+N188+N189+N190+N191+N192+N193+N194</f>
        <v>3655.9197566213625</v>
      </c>
      <c r="O196" s="77">
        <f t="shared" si="87"/>
        <v>3719.8796349320432</v>
      </c>
      <c r="P196" s="86">
        <f>P163+P165+P166+P167+P168+P169+P170+P171+P172+P173+P174+P175+P176+P177+P178+P179+P180+P182+P183+P185+P186+P187+P188+P189+P190+P191+P192+P193+P194</f>
        <v>3674.8796349320432</v>
      </c>
      <c r="Q196" s="182">
        <f t="shared" si="64"/>
        <v>0.96532593287458734</v>
      </c>
      <c r="R196" s="22">
        <f t="shared" si="65"/>
        <v>-1.2097165611871241E-2</v>
      </c>
      <c r="S196" s="22">
        <f t="shared" si="66"/>
        <v>-0.11936744909368724</v>
      </c>
      <c r="T196" s="22">
        <f t="shared" si="67"/>
        <v>0.96532593287458734</v>
      </c>
      <c r="U196" s="22">
        <f t="shared" ref="U196" si="88">IF(OR(P196=0,O196=0),"n.a",P196/O196-1)</f>
        <v>-1.2097165611871241E-2</v>
      </c>
      <c r="V196" s="22">
        <f t="shared" ref="V196" si="89">IF(OR(P196=0,G196=0),"n.a.",P196/G196-1)</f>
        <v>-0.11936744909368724</v>
      </c>
    </row>
    <row r="197" spans="3:22" ht="15.75" thickTop="1" x14ac:dyDescent="0.25">
      <c r="C197" s="180"/>
      <c r="D197" s="181"/>
      <c r="E197" s="25" t="s">
        <v>70</v>
      </c>
      <c r="F197" s="26"/>
      <c r="G197" s="26">
        <f t="shared" ref="G197" si="90">G196/F196-1</f>
        <v>-1.556970983722572E-2</v>
      </c>
      <c r="H197" s="26">
        <f t="shared" ref="H197" si="91">H196/G196-1</f>
        <v>-2.4922118380062308E-2</v>
      </c>
      <c r="I197" s="26">
        <f t="shared" ref="I197" si="92">I196/H196-1</f>
        <v>-1.4008355861391042E-2</v>
      </c>
      <c r="J197" s="26">
        <f t="shared" ref="J197" si="93">J196/I196-1</f>
        <v>-1.7447657028912822E-3</v>
      </c>
      <c r="K197" s="26">
        <f t="shared" ref="K197" si="94">K196/J196-1</f>
        <v>-1.6729088639200973E-2</v>
      </c>
      <c r="L197" s="26">
        <f t="shared" ref="L197" si="95">L196/K196-1</f>
        <v>-2.0695784662265071E-2</v>
      </c>
      <c r="M197" s="26">
        <f t="shared" ref="M197" si="96">M196/L196-1</f>
        <v>-2.4255185191058959E-2</v>
      </c>
      <c r="N197" s="26">
        <f t="shared" ref="N197" si="97">N196/M196-1</f>
        <v>-2.8445724948141793E-2</v>
      </c>
      <c r="O197" s="26">
        <f t="shared" ref="O197" si="98">O196/N196-1</f>
        <v>1.749488024042134E-2</v>
      </c>
      <c r="P197" s="173">
        <f>P196/O196-1</f>
        <v>-1.2097165611871241E-2</v>
      </c>
      <c r="Q197" s="31"/>
    </row>
    <row r="198" spans="3:22" x14ac:dyDescent="0.25">
      <c r="F198" s="3"/>
      <c r="G198" s="3"/>
      <c r="H198" s="3"/>
      <c r="I198" s="3"/>
      <c r="J198" s="3"/>
      <c r="K198" s="3"/>
      <c r="L198" s="3"/>
      <c r="M198" s="3"/>
      <c r="N198" s="3"/>
      <c r="O198" s="3"/>
    </row>
    <row r="199" spans="3:22" x14ac:dyDescent="0.25">
      <c r="F199" s="3"/>
      <c r="G199" s="3"/>
      <c r="H199" s="3"/>
      <c r="I199" s="3"/>
      <c r="J199" s="3"/>
      <c r="K199" s="3"/>
      <c r="L199" s="3"/>
      <c r="M199" s="3"/>
      <c r="N199" s="3"/>
      <c r="O199" s="3"/>
      <c r="Q199" s="3" t="s">
        <v>77</v>
      </c>
    </row>
    <row r="200" spans="3:22" ht="18.75" x14ac:dyDescent="0.25">
      <c r="C200" s="185" t="s">
        <v>620</v>
      </c>
      <c r="D200" s="186"/>
      <c r="E200" s="198" t="s">
        <v>669</v>
      </c>
      <c r="F200" s="199"/>
      <c r="G200" s="199"/>
      <c r="H200" s="199"/>
      <c r="I200" s="199"/>
      <c r="J200" s="199"/>
      <c r="K200" s="199"/>
      <c r="L200" s="199"/>
      <c r="M200" s="199"/>
      <c r="N200" s="199"/>
      <c r="O200" s="199"/>
      <c r="P200" s="200"/>
    </row>
    <row r="201" spans="3:22" x14ac:dyDescent="0.25">
      <c r="C201" s="193" t="s">
        <v>143</v>
      </c>
      <c r="D201" s="194" t="s">
        <v>143</v>
      </c>
      <c r="E201" s="14">
        <v>6</v>
      </c>
      <c r="F201" s="18">
        <v>2004</v>
      </c>
      <c r="G201" s="18">
        <f t="shared" ref="G201" si="99">F201+1</f>
        <v>2005</v>
      </c>
      <c r="H201" s="18">
        <f t="shared" ref="H201" si="100">G201+1</f>
        <v>2006</v>
      </c>
      <c r="I201" s="18">
        <f t="shared" ref="I201" si="101">H201+1</f>
        <v>2007</v>
      </c>
      <c r="J201" s="18">
        <f t="shared" ref="J201" si="102">I201+1</f>
        <v>2008</v>
      </c>
      <c r="K201" s="18">
        <f t="shared" ref="K201" si="103">J201+1</f>
        <v>2009</v>
      </c>
      <c r="L201" s="18">
        <f t="shared" ref="L201" si="104">K201+1</f>
        <v>2010</v>
      </c>
      <c r="M201" s="18">
        <f t="shared" ref="M201" si="105">L201+1</f>
        <v>2011</v>
      </c>
      <c r="N201" s="18">
        <f t="shared" ref="N201" si="106">M201+1</f>
        <v>2012</v>
      </c>
      <c r="O201" s="18">
        <f t="shared" ref="O201" si="107">N201+1</f>
        <v>2013</v>
      </c>
      <c r="P201" s="177">
        <v>2014</v>
      </c>
      <c r="Q201" s="20" t="s">
        <v>136</v>
      </c>
      <c r="R201" s="21" t="s">
        <v>71</v>
      </c>
      <c r="S201" s="21" t="s">
        <v>129</v>
      </c>
      <c r="T201" s="20" t="s">
        <v>136</v>
      </c>
      <c r="U201" s="21" t="s">
        <v>71</v>
      </c>
      <c r="V201" s="21" t="s">
        <v>129</v>
      </c>
    </row>
    <row r="202" spans="3:22" x14ac:dyDescent="0.25">
      <c r="C202" s="187"/>
      <c r="D202" s="188"/>
      <c r="E202" s="16" t="s">
        <v>0</v>
      </c>
      <c r="F202" s="53">
        <v>0</v>
      </c>
      <c r="G202" s="53">
        <v>0</v>
      </c>
      <c r="H202" s="53">
        <v>0</v>
      </c>
      <c r="I202" s="53">
        <v>0</v>
      </c>
      <c r="J202" s="53">
        <v>0</v>
      </c>
      <c r="K202" s="53">
        <v>0</v>
      </c>
      <c r="L202" s="53">
        <v>0</v>
      </c>
      <c r="M202" s="53">
        <v>0</v>
      </c>
      <c r="N202" s="54">
        <v>0</v>
      </c>
      <c r="O202" s="125">
        <v>0</v>
      </c>
      <c r="P202" s="150">
        <v>0</v>
      </c>
      <c r="Q202" s="22">
        <f>O202/$O$234</f>
        <v>0</v>
      </c>
      <c r="R202" s="22" t="str">
        <f>IF(OR(O202=0,N202=0),"n.a.",O202/N202-1)</f>
        <v>n.a.</v>
      </c>
      <c r="S202" s="22" t="str">
        <f>IF(OR(O202=0,F202=0),"n.a.",O202/F202-1)</f>
        <v>n.a.</v>
      </c>
      <c r="T202" s="22">
        <f>O202/$O$234</f>
        <v>0</v>
      </c>
      <c r="U202" s="22" t="str">
        <f>IF(OR(N202=0,O202=0),"n.a",O202/N202-1)</f>
        <v>n.a</v>
      </c>
      <c r="V202" s="22" t="str">
        <f>IF(OR(F202=0,O202=0),"n.a.",O202/F202-1)</f>
        <v>n.a.</v>
      </c>
    </row>
    <row r="203" spans="3:22" x14ac:dyDescent="0.25">
      <c r="C203" s="187"/>
      <c r="D203" s="188"/>
      <c r="E203" s="16" t="s">
        <v>1</v>
      </c>
      <c r="F203" s="54">
        <v>0</v>
      </c>
      <c r="G203" s="54">
        <v>0</v>
      </c>
      <c r="H203" s="54">
        <v>0</v>
      </c>
      <c r="I203" s="54">
        <v>0</v>
      </c>
      <c r="J203" s="54">
        <v>0</v>
      </c>
      <c r="K203" s="54">
        <v>0</v>
      </c>
      <c r="L203" s="54">
        <v>0</v>
      </c>
      <c r="M203" s="54">
        <v>20</v>
      </c>
      <c r="N203" s="54">
        <v>19</v>
      </c>
      <c r="O203" s="54">
        <v>17</v>
      </c>
      <c r="P203" s="151">
        <v>15</v>
      </c>
      <c r="Q203" s="22">
        <f t="shared" ref="Q203:Q235" si="108">O203/$O$234</f>
        <v>1.905829596412556E-2</v>
      </c>
      <c r="R203" s="22">
        <f t="shared" ref="R203:R212" si="109">IF(OR(O203=0,N203=0),"n.a.",O203/N203-1)</f>
        <v>-0.10526315789473684</v>
      </c>
      <c r="S203" s="22" t="str">
        <f>IF(OR(O203=0,F203=0),"n.a.",O203/F203-1)</f>
        <v>n.a.</v>
      </c>
      <c r="T203" s="22">
        <f t="shared" ref="T203:T235" si="110">O203/$O$234</f>
        <v>1.905829596412556E-2</v>
      </c>
      <c r="U203" s="22">
        <f t="shared" ref="U203:U233" si="111">IF(OR(N203=0,O203=0),"n.a",O203/N203-1)</f>
        <v>-0.10526315789473684</v>
      </c>
      <c r="V203" s="22" t="str">
        <f t="shared" ref="V203:V233" si="112">IF(OR(F203=0,O203=0),"n.a.",O203/F203-1)</f>
        <v>n.a.</v>
      </c>
    </row>
    <row r="204" spans="3:22" x14ac:dyDescent="0.25">
      <c r="C204" s="187"/>
      <c r="D204" s="188"/>
      <c r="E204" s="16" t="s">
        <v>30</v>
      </c>
      <c r="F204" s="54">
        <v>17</v>
      </c>
      <c r="G204" s="54">
        <v>17</v>
      </c>
      <c r="H204" s="54">
        <v>17</v>
      </c>
      <c r="I204" s="54">
        <v>17</v>
      </c>
      <c r="J204" s="54">
        <v>17</v>
      </c>
      <c r="K204" s="54">
        <v>17</v>
      </c>
      <c r="L204" s="54">
        <v>16</v>
      </c>
      <c r="M204" s="54">
        <v>16</v>
      </c>
      <c r="N204" s="54">
        <v>16</v>
      </c>
      <c r="O204" s="127">
        <v>16</v>
      </c>
      <c r="P204" s="151">
        <v>0</v>
      </c>
      <c r="Q204" s="22">
        <f t="shared" si="108"/>
        <v>1.7937219730941704E-2</v>
      </c>
      <c r="R204" s="22">
        <f t="shared" si="109"/>
        <v>0</v>
      </c>
      <c r="S204" s="22">
        <f>IF(OR(O204=0,F204=0),"n.a.",O204/F204-1)</f>
        <v>-5.8823529411764719E-2</v>
      </c>
      <c r="T204" s="22">
        <f t="shared" si="110"/>
        <v>1.7937219730941704E-2</v>
      </c>
      <c r="U204" s="22">
        <f t="shared" si="111"/>
        <v>0</v>
      </c>
      <c r="V204" s="22">
        <f t="shared" si="112"/>
        <v>-5.8823529411764719E-2</v>
      </c>
    </row>
    <row r="205" spans="3:22" x14ac:dyDescent="0.25">
      <c r="C205" s="187"/>
      <c r="D205" s="188"/>
      <c r="E205" s="16" t="s">
        <v>2</v>
      </c>
      <c r="F205" s="54">
        <v>12</v>
      </c>
      <c r="G205" s="54">
        <v>12</v>
      </c>
      <c r="H205" s="54">
        <v>12</v>
      </c>
      <c r="I205" s="54">
        <v>12</v>
      </c>
      <c r="J205" s="54">
        <v>13</v>
      </c>
      <c r="K205" s="54">
        <v>14</v>
      </c>
      <c r="L205" s="54">
        <v>14</v>
      </c>
      <c r="M205" s="54">
        <v>13</v>
      </c>
      <c r="N205" s="54">
        <v>13</v>
      </c>
      <c r="O205" s="54">
        <v>13</v>
      </c>
      <c r="P205" s="151">
        <v>8</v>
      </c>
      <c r="Q205" s="22">
        <f t="shared" si="108"/>
        <v>1.4573991031390135E-2</v>
      </c>
      <c r="R205" s="22">
        <f t="shared" si="109"/>
        <v>0</v>
      </c>
      <c r="S205" s="22">
        <f>IF(OR(O205=0,F205=0),"n.a.",O205/F205-1)</f>
        <v>8.3333333333333259E-2</v>
      </c>
      <c r="T205" s="22">
        <f t="shared" si="110"/>
        <v>1.4573991031390135E-2</v>
      </c>
      <c r="U205" s="22">
        <f t="shared" si="111"/>
        <v>0</v>
      </c>
      <c r="V205" s="22">
        <f t="shared" si="112"/>
        <v>8.3333333333333259E-2</v>
      </c>
    </row>
    <row r="206" spans="3:22" x14ac:dyDescent="0.25">
      <c r="C206" s="187"/>
      <c r="D206" s="188"/>
      <c r="E206" s="16" t="s">
        <v>3</v>
      </c>
      <c r="F206" s="54">
        <v>8</v>
      </c>
      <c r="G206" s="54">
        <v>8</v>
      </c>
      <c r="H206" s="54">
        <v>8</v>
      </c>
      <c r="I206" s="54">
        <v>8</v>
      </c>
      <c r="J206" s="54">
        <v>8</v>
      </c>
      <c r="K206" s="54">
        <v>8</v>
      </c>
      <c r="L206" s="54">
        <v>8</v>
      </c>
      <c r="M206" s="54">
        <v>8</v>
      </c>
      <c r="N206" s="54">
        <v>8</v>
      </c>
      <c r="O206" s="127">
        <v>8</v>
      </c>
      <c r="P206" s="151">
        <v>0</v>
      </c>
      <c r="Q206" s="22">
        <f t="shared" si="108"/>
        <v>8.9686098654708519E-3</v>
      </c>
      <c r="R206" s="22">
        <f t="shared" si="109"/>
        <v>0</v>
      </c>
      <c r="S206" s="22">
        <f>IF(OR(O206=0,F206=0),"n.a.",O206/F206-1)</f>
        <v>0</v>
      </c>
      <c r="T206" s="22">
        <f t="shared" si="110"/>
        <v>8.9686098654708519E-3</v>
      </c>
      <c r="U206" s="22">
        <f t="shared" si="111"/>
        <v>0</v>
      </c>
      <c r="V206" s="22">
        <f t="shared" si="112"/>
        <v>0</v>
      </c>
    </row>
    <row r="207" spans="3:22" x14ac:dyDescent="0.25">
      <c r="C207" s="187"/>
      <c r="D207" s="188"/>
      <c r="E207" s="16" t="s">
        <v>4</v>
      </c>
      <c r="F207" s="54">
        <v>0</v>
      </c>
      <c r="G207" s="54">
        <v>0</v>
      </c>
      <c r="H207" s="54">
        <v>0</v>
      </c>
      <c r="I207" s="54">
        <v>0</v>
      </c>
      <c r="J207" s="54">
        <v>0</v>
      </c>
      <c r="K207" s="54">
        <v>3</v>
      </c>
      <c r="L207" s="54">
        <v>3</v>
      </c>
      <c r="M207" s="54">
        <v>3</v>
      </c>
      <c r="N207" s="54">
        <v>3</v>
      </c>
      <c r="O207" s="54">
        <v>2</v>
      </c>
      <c r="P207" s="151">
        <v>2</v>
      </c>
      <c r="Q207" s="22">
        <f t="shared" si="108"/>
        <v>2.242152466367713E-3</v>
      </c>
      <c r="R207" s="22">
        <f t="shared" si="109"/>
        <v>-0.33333333333333337</v>
      </c>
      <c r="S207" s="22" t="str">
        <f t="shared" ref="S207:S212" si="113">IF(OR(O207=0,F207=0),"n.a.",O207/F207-1)</f>
        <v>n.a.</v>
      </c>
      <c r="T207" s="22">
        <f t="shared" si="110"/>
        <v>2.242152466367713E-3</v>
      </c>
      <c r="U207" s="22">
        <f t="shared" si="111"/>
        <v>-0.33333333333333337</v>
      </c>
      <c r="V207" s="22" t="str">
        <f t="shared" si="112"/>
        <v>n.a.</v>
      </c>
    </row>
    <row r="208" spans="3:22" x14ac:dyDescent="0.25">
      <c r="C208" s="187"/>
      <c r="D208" s="188"/>
      <c r="E208" s="16" t="s">
        <v>5</v>
      </c>
      <c r="F208" s="54">
        <v>304</v>
      </c>
      <c r="G208" s="54">
        <v>305</v>
      </c>
      <c r="H208" s="54">
        <v>294</v>
      </c>
      <c r="I208" s="54">
        <v>293</v>
      </c>
      <c r="J208" s="54">
        <v>293</v>
      </c>
      <c r="K208" s="54">
        <v>290</v>
      </c>
      <c r="L208" s="54">
        <v>287</v>
      </c>
      <c r="M208" s="54">
        <v>281</v>
      </c>
      <c r="N208" s="54">
        <v>278</v>
      </c>
      <c r="O208" s="54">
        <v>273</v>
      </c>
      <c r="P208" s="151">
        <v>265</v>
      </c>
      <c r="Q208" s="22">
        <f t="shared" si="108"/>
        <v>0.30605381165919282</v>
      </c>
      <c r="R208" s="22">
        <f t="shared" si="109"/>
        <v>-1.7985611510791366E-2</v>
      </c>
      <c r="S208" s="22">
        <f t="shared" si="113"/>
        <v>-0.10197368421052633</v>
      </c>
      <c r="T208" s="22">
        <f t="shared" si="110"/>
        <v>0.30605381165919282</v>
      </c>
      <c r="U208" s="22">
        <f t="shared" si="111"/>
        <v>-1.7985611510791366E-2</v>
      </c>
      <c r="V208" s="22">
        <f t="shared" si="112"/>
        <v>-0.10197368421052633</v>
      </c>
    </row>
    <row r="209" spans="3:22" x14ac:dyDescent="0.25">
      <c r="C209" s="187"/>
      <c r="D209" s="188"/>
      <c r="E209" s="16" t="s">
        <v>6</v>
      </c>
      <c r="F209" s="54">
        <v>67</v>
      </c>
      <c r="G209" s="54">
        <v>65</v>
      </c>
      <c r="H209" s="54">
        <v>62</v>
      </c>
      <c r="I209" s="54">
        <v>61</v>
      </c>
      <c r="J209" s="54">
        <v>61</v>
      </c>
      <c r="K209" s="54">
        <v>59</v>
      </c>
      <c r="L209" s="54">
        <v>55</v>
      </c>
      <c r="M209" s="54">
        <v>50</v>
      </c>
      <c r="N209" s="54">
        <v>47</v>
      </c>
      <c r="O209" s="54">
        <v>39</v>
      </c>
      <c r="P209" s="151">
        <v>35</v>
      </c>
      <c r="Q209" s="22">
        <f t="shared" si="108"/>
        <v>4.3721973094170405E-2</v>
      </c>
      <c r="R209" s="22">
        <f t="shared" si="109"/>
        <v>-0.17021276595744683</v>
      </c>
      <c r="S209" s="22">
        <f t="shared" si="113"/>
        <v>-0.41791044776119401</v>
      </c>
      <c r="T209" s="22">
        <f t="shared" si="110"/>
        <v>4.3721973094170405E-2</v>
      </c>
      <c r="U209" s="22">
        <f t="shared" si="111"/>
        <v>-0.17021276595744683</v>
      </c>
      <c r="V209" s="22">
        <f t="shared" si="112"/>
        <v>-0.41791044776119401</v>
      </c>
    </row>
    <row r="210" spans="3:22" x14ac:dyDescent="0.25">
      <c r="C210" s="187"/>
      <c r="D210" s="188"/>
      <c r="E210" s="16" t="s">
        <v>7</v>
      </c>
      <c r="F210" s="54">
        <v>5</v>
      </c>
      <c r="G210" s="54">
        <v>5</v>
      </c>
      <c r="H210" s="54">
        <v>5</v>
      </c>
      <c r="I210" s="54">
        <v>5</v>
      </c>
      <c r="J210" s="54">
        <v>5</v>
      </c>
      <c r="K210" s="54">
        <v>5</v>
      </c>
      <c r="L210" s="54">
        <v>5</v>
      </c>
      <c r="M210" s="54">
        <v>4</v>
      </c>
      <c r="N210" s="54">
        <v>4</v>
      </c>
      <c r="O210" s="54">
        <v>4</v>
      </c>
      <c r="P210" s="151">
        <v>0</v>
      </c>
      <c r="Q210" s="22">
        <f t="shared" si="108"/>
        <v>4.4843049327354259E-3</v>
      </c>
      <c r="R210" s="22">
        <f t="shared" si="109"/>
        <v>0</v>
      </c>
      <c r="S210" s="22">
        <f t="shared" si="113"/>
        <v>-0.19999999999999996</v>
      </c>
      <c r="T210" s="22">
        <f t="shared" si="110"/>
        <v>4.4843049327354259E-3</v>
      </c>
      <c r="U210" s="22">
        <f t="shared" si="111"/>
        <v>0</v>
      </c>
      <c r="V210" s="22">
        <f t="shared" si="112"/>
        <v>-0.19999999999999996</v>
      </c>
    </row>
    <row r="211" spans="3:22" x14ac:dyDescent="0.25">
      <c r="C211" s="187"/>
      <c r="D211" s="188"/>
      <c r="E211" s="16" t="s">
        <v>8</v>
      </c>
      <c r="F211" s="54">
        <v>50</v>
      </c>
      <c r="G211" s="54">
        <v>45</v>
      </c>
      <c r="H211" s="54">
        <v>42</v>
      </c>
      <c r="I211" s="54">
        <v>45</v>
      </c>
      <c r="J211" s="54">
        <v>69</v>
      </c>
      <c r="K211" s="54">
        <v>67</v>
      </c>
      <c r="L211" s="54">
        <v>70</v>
      </c>
      <c r="M211" s="54">
        <v>67</v>
      </c>
      <c r="N211" s="54">
        <v>60</v>
      </c>
      <c r="O211" s="54">
        <v>61</v>
      </c>
      <c r="P211" s="151">
        <v>58</v>
      </c>
      <c r="Q211" s="22">
        <f t="shared" si="108"/>
        <v>6.838565022421525E-2</v>
      </c>
      <c r="R211" s="22">
        <f t="shared" si="109"/>
        <v>1.6666666666666607E-2</v>
      </c>
      <c r="S211" s="22">
        <f t="shared" si="113"/>
        <v>0.21999999999999997</v>
      </c>
      <c r="T211" s="22">
        <f t="shared" si="110"/>
        <v>6.838565022421525E-2</v>
      </c>
      <c r="U211" s="22">
        <f t="shared" si="111"/>
        <v>1.6666666666666607E-2</v>
      </c>
      <c r="V211" s="22">
        <f t="shared" si="112"/>
        <v>0.21999999999999997</v>
      </c>
    </row>
    <row r="212" spans="3:22" x14ac:dyDescent="0.25">
      <c r="C212" s="187"/>
      <c r="D212" s="188"/>
      <c r="E212" s="16" t="s">
        <v>9</v>
      </c>
      <c r="F212" s="54">
        <v>21</v>
      </c>
      <c r="G212" s="54">
        <v>20</v>
      </c>
      <c r="H212" s="54">
        <v>21</v>
      </c>
      <c r="I212" s="54">
        <v>19</v>
      </c>
      <c r="J212" s="54">
        <v>19</v>
      </c>
      <c r="K212" s="54">
        <v>18</v>
      </c>
      <c r="L212" s="54">
        <v>18</v>
      </c>
      <c r="M212" s="54">
        <v>18</v>
      </c>
      <c r="N212" s="54">
        <v>20</v>
      </c>
      <c r="O212" s="54">
        <v>20</v>
      </c>
      <c r="P212" s="151">
        <v>19</v>
      </c>
      <c r="Q212" s="22">
        <f t="shared" si="108"/>
        <v>2.2421524663677129E-2</v>
      </c>
      <c r="R212" s="22">
        <f t="shared" si="109"/>
        <v>0</v>
      </c>
      <c r="S212" s="22">
        <f t="shared" si="113"/>
        <v>-4.7619047619047672E-2</v>
      </c>
      <c r="T212" s="22">
        <f t="shared" si="110"/>
        <v>2.2421524663677129E-2</v>
      </c>
      <c r="U212" s="22">
        <f t="shared" si="111"/>
        <v>0</v>
      </c>
      <c r="V212" s="22">
        <f t="shared" si="112"/>
        <v>-4.7619047619047672E-2</v>
      </c>
    </row>
    <row r="213" spans="3:22" x14ac:dyDescent="0.25">
      <c r="C213" s="187"/>
      <c r="D213" s="188"/>
      <c r="E213" s="16" t="s">
        <v>10</v>
      </c>
      <c r="F213" s="54">
        <v>74</v>
      </c>
      <c r="G213" s="54">
        <v>76</v>
      </c>
      <c r="H213" s="54">
        <v>74</v>
      </c>
      <c r="I213" s="54">
        <v>69</v>
      </c>
      <c r="J213" s="54">
        <v>70</v>
      </c>
      <c r="K213" s="54">
        <v>66</v>
      </c>
      <c r="L213" s="54">
        <v>63</v>
      </c>
      <c r="M213" s="54">
        <v>63</v>
      </c>
      <c r="N213" s="54">
        <v>62</v>
      </c>
      <c r="O213" s="54">
        <v>59</v>
      </c>
      <c r="P213" s="151">
        <v>0</v>
      </c>
      <c r="Q213" s="22">
        <f t="shared" si="108"/>
        <v>6.614349775784753E-2</v>
      </c>
      <c r="R213" s="22">
        <f>IF(OR(O213=0,N213=0),"n.a.",O213/N213-1)</f>
        <v>-4.8387096774193505E-2</v>
      </c>
      <c r="S213" s="22">
        <f>IF(OR(O213=0,F213=0),"n.a.",O213/F213-1)</f>
        <v>-0.20270270270270274</v>
      </c>
      <c r="T213" s="22">
        <f t="shared" si="110"/>
        <v>6.614349775784753E-2</v>
      </c>
      <c r="U213" s="22">
        <f t="shared" si="111"/>
        <v>-4.8387096774193505E-2</v>
      </c>
      <c r="V213" s="22">
        <f t="shared" si="112"/>
        <v>-0.20270270270270274</v>
      </c>
    </row>
    <row r="214" spans="3:22" x14ac:dyDescent="0.25">
      <c r="C214" s="187"/>
      <c r="D214" s="188"/>
      <c r="E214" s="16" t="s">
        <v>12</v>
      </c>
      <c r="F214" s="54">
        <v>18</v>
      </c>
      <c r="G214" s="54">
        <v>17</v>
      </c>
      <c r="H214" s="54">
        <v>16</v>
      </c>
      <c r="I214" s="54">
        <v>14</v>
      </c>
      <c r="J214" s="54">
        <v>13</v>
      </c>
      <c r="K214" s="54">
        <v>14</v>
      </c>
      <c r="L214" s="54">
        <v>12</v>
      </c>
      <c r="M214" s="54">
        <v>11</v>
      </c>
      <c r="N214" s="54">
        <v>11</v>
      </c>
      <c r="O214" s="54">
        <v>11</v>
      </c>
      <c r="P214" s="151">
        <v>0</v>
      </c>
      <c r="Q214" s="22">
        <f t="shared" si="108"/>
        <v>1.2331838565022421E-2</v>
      </c>
      <c r="R214" s="22">
        <f t="shared" ref="R214:R233" si="114">IF(OR(O214=0,N214=0),"n.a.",O214/N214-1)</f>
        <v>0</v>
      </c>
      <c r="S214" s="22">
        <f t="shared" ref="S214:S226" si="115">IF(OR(O214=0,F214=0),"n.a.",O214/F214-1)</f>
        <v>-0.38888888888888884</v>
      </c>
      <c r="T214" s="22">
        <f t="shared" si="110"/>
        <v>1.2331838565022421E-2</v>
      </c>
      <c r="U214" s="22">
        <f t="shared" si="111"/>
        <v>0</v>
      </c>
      <c r="V214" s="22">
        <f t="shared" si="112"/>
        <v>-0.38888888888888884</v>
      </c>
    </row>
    <row r="215" spans="3:22" x14ac:dyDescent="0.25">
      <c r="C215" s="187"/>
      <c r="D215" s="188"/>
      <c r="E215" s="16" t="s">
        <v>28</v>
      </c>
      <c r="F215" s="54">
        <v>4</v>
      </c>
      <c r="G215" s="54">
        <v>5</v>
      </c>
      <c r="H215" s="54">
        <v>4</v>
      </c>
      <c r="I215" s="54">
        <v>5</v>
      </c>
      <c r="J215" s="54">
        <v>7</v>
      </c>
      <c r="K215" s="54">
        <v>8</v>
      </c>
      <c r="L215" s="54">
        <v>6</v>
      </c>
      <c r="M215" s="54">
        <v>6</v>
      </c>
      <c r="N215" s="54">
        <v>7</v>
      </c>
      <c r="O215" s="54">
        <v>7</v>
      </c>
      <c r="P215" s="151">
        <v>0</v>
      </c>
      <c r="Q215" s="22">
        <f t="shared" si="108"/>
        <v>7.8475336322869956E-3</v>
      </c>
      <c r="R215" s="22">
        <f t="shared" si="114"/>
        <v>0</v>
      </c>
      <c r="S215" s="22">
        <f t="shared" si="115"/>
        <v>0.75</v>
      </c>
      <c r="T215" s="22">
        <f t="shared" si="110"/>
        <v>7.8475336322869956E-3</v>
      </c>
      <c r="U215" s="22">
        <f t="shared" si="111"/>
        <v>0</v>
      </c>
      <c r="V215" s="22">
        <f t="shared" si="112"/>
        <v>0.75</v>
      </c>
    </row>
    <row r="216" spans="3:22" x14ac:dyDescent="0.25">
      <c r="C216" s="187"/>
      <c r="D216" s="188"/>
      <c r="E216" s="16" t="s">
        <v>13</v>
      </c>
      <c r="F216" s="54">
        <v>7</v>
      </c>
      <c r="G216" s="54">
        <v>7</v>
      </c>
      <c r="H216" s="54">
        <v>7</v>
      </c>
      <c r="I216" s="54">
        <v>7</v>
      </c>
      <c r="J216" s="54">
        <v>8</v>
      </c>
      <c r="K216" s="54">
        <v>8</v>
      </c>
      <c r="L216" s="54">
        <v>8</v>
      </c>
      <c r="M216" s="54">
        <v>8</v>
      </c>
      <c r="N216" s="54">
        <v>7</v>
      </c>
      <c r="O216" s="54">
        <v>7</v>
      </c>
      <c r="P216" s="151">
        <v>0</v>
      </c>
      <c r="Q216" s="22">
        <f t="shared" si="108"/>
        <v>7.8475336322869956E-3</v>
      </c>
      <c r="R216" s="22">
        <f t="shared" si="114"/>
        <v>0</v>
      </c>
      <c r="S216" s="22">
        <f t="shared" si="115"/>
        <v>0</v>
      </c>
      <c r="T216" s="22">
        <f t="shared" si="110"/>
        <v>7.8475336322869956E-3</v>
      </c>
      <c r="U216" s="22">
        <f t="shared" si="111"/>
        <v>0</v>
      </c>
      <c r="V216" s="22">
        <f t="shared" si="112"/>
        <v>0</v>
      </c>
    </row>
    <row r="217" spans="3:22" x14ac:dyDescent="0.25">
      <c r="C217" s="187"/>
      <c r="D217" s="188"/>
      <c r="E217" s="16" t="s">
        <v>14</v>
      </c>
      <c r="F217" s="54">
        <v>0</v>
      </c>
      <c r="G217" s="54">
        <v>0</v>
      </c>
      <c r="H217" s="54">
        <v>0</v>
      </c>
      <c r="I217" s="54">
        <v>0</v>
      </c>
      <c r="J217" s="54">
        <v>0</v>
      </c>
      <c r="K217" s="54">
        <v>0</v>
      </c>
      <c r="L217" s="54">
        <v>0</v>
      </c>
      <c r="M217" s="54">
        <v>0</v>
      </c>
      <c r="N217" s="54">
        <v>0</v>
      </c>
      <c r="O217" s="54">
        <v>0</v>
      </c>
      <c r="P217" s="151">
        <v>0</v>
      </c>
      <c r="Q217" s="22">
        <f t="shared" si="108"/>
        <v>0</v>
      </c>
      <c r="R217" s="22" t="str">
        <f t="shared" si="114"/>
        <v>n.a.</v>
      </c>
      <c r="S217" s="22" t="str">
        <f t="shared" si="115"/>
        <v>n.a.</v>
      </c>
      <c r="T217" s="22">
        <f t="shared" si="110"/>
        <v>0</v>
      </c>
      <c r="U217" s="22" t="str">
        <f t="shared" si="111"/>
        <v>n.a</v>
      </c>
      <c r="V217" s="22" t="str">
        <f t="shared" si="112"/>
        <v>n.a.</v>
      </c>
    </row>
    <row r="218" spans="3:22" x14ac:dyDescent="0.25">
      <c r="C218" s="187"/>
      <c r="D218" s="188"/>
      <c r="E218" s="16" t="s">
        <v>15</v>
      </c>
      <c r="F218" s="54">
        <v>4</v>
      </c>
      <c r="G218" s="54">
        <v>4</v>
      </c>
      <c r="H218" s="54">
        <v>4</v>
      </c>
      <c r="I218" s="54">
        <v>4</v>
      </c>
      <c r="J218" s="54">
        <v>4</v>
      </c>
      <c r="K218" s="54">
        <v>5</v>
      </c>
      <c r="L218" s="54">
        <v>5</v>
      </c>
      <c r="M218" s="54">
        <v>5</v>
      </c>
      <c r="N218" s="54">
        <v>5</v>
      </c>
      <c r="O218" s="54">
        <v>5</v>
      </c>
      <c r="P218" s="151">
        <v>0</v>
      </c>
      <c r="Q218" s="22">
        <f t="shared" si="108"/>
        <v>5.6053811659192822E-3</v>
      </c>
      <c r="R218" s="22">
        <f t="shared" si="114"/>
        <v>0</v>
      </c>
      <c r="S218" s="22">
        <f t="shared" si="115"/>
        <v>0.25</v>
      </c>
      <c r="T218" s="22">
        <f t="shared" si="110"/>
        <v>5.6053811659192822E-3</v>
      </c>
      <c r="U218" s="22">
        <f t="shared" si="111"/>
        <v>0</v>
      </c>
      <c r="V218" s="22">
        <f t="shared" si="112"/>
        <v>0.25</v>
      </c>
    </row>
    <row r="219" spans="3:22" x14ac:dyDescent="0.25">
      <c r="C219" s="187"/>
      <c r="D219" s="188"/>
      <c r="E219" s="16" t="s">
        <v>16</v>
      </c>
      <c r="F219" s="54">
        <v>76</v>
      </c>
      <c r="G219" s="54">
        <v>72</v>
      </c>
      <c r="H219" s="54">
        <v>68</v>
      </c>
      <c r="I219" s="54">
        <v>67</v>
      </c>
      <c r="J219" s="54">
        <v>64</v>
      </c>
      <c r="K219" s="54">
        <v>62</v>
      </c>
      <c r="L219" s="54">
        <v>59</v>
      </c>
      <c r="M219" s="54">
        <v>57</v>
      </c>
      <c r="N219" s="54">
        <v>52</v>
      </c>
      <c r="O219" s="54">
        <v>41</v>
      </c>
      <c r="P219" s="151">
        <v>38</v>
      </c>
      <c r="Q219" s="22">
        <f t="shared" si="108"/>
        <v>4.5964125560538117E-2</v>
      </c>
      <c r="R219" s="22">
        <f t="shared" si="114"/>
        <v>-0.21153846153846156</v>
      </c>
      <c r="S219" s="22">
        <f t="shared" si="115"/>
        <v>-0.46052631578947367</v>
      </c>
      <c r="T219" s="22">
        <f t="shared" si="110"/>
        <v>4.5964125560538117E-2</v>
      </c>
      <c r="U219" s="22">
        <f t="shared" si="111"/>
        <v>-0.21153846153846156</v>
      </c>
      <c r="V219" s="22">
        <f t="shared" si="112"/>
        <v>-0.46052631578947367</v>
      </c>
    </row>
    <row r="220" spans="3:22" x14ac:dyDescent="0.25">
      <c r="C220" s="187"/>
      <c r="D220" s="188"/>
      <c r="E220" s="16" t="s">
        <v>29</v>
      </c>
      <c r="F220" s="54">
        <v>15</v>
      </c>
      <c r="G220" s="54">
        <v>17</v>
      </c>
      <c r="H220" s="54">
        <v>17</v>
      </c>
      <c r="I220" s="54">
        <v>19</v>
      </c>
      <c r="J220" s="54">
        <v>23</v>
      </c>
      <c r="K220" s="54">
        <v>22</v>
      </c>
      <c r="L220" s="54">
        <v>21</v>
      </c>
      <c r="M220" s="54">
        <v>21</v>
      </c>
      <c r="N220" s="54">
        <v>22</v>
      </c>
      <c r="O220" s="127">
        <v>22</v>
      </c>
      <c r="P220" s="151">
        <v>0</v>
      </c>
      <c r="Q220" s="22">
        <f t="shared" si="108"/>
        <v>2.4663677130044841E-2</v>
      </c>
      <c r="R220" s="22">
        <f t="shared" si="114"/>
        <v>0</v>
      </c>
      <c r="S220" s="22">
        <f t="shared" si="115"/>
        <v>0.46666666666666656</v>
      </c>
      <c r="T220" s="22">
        <f t="shared" si="110"/>
        <v>2.4663677130044841E-2</v>
      </c>
      <c r="U220" s="22">
        <f t="shared" si="111"/>
        <v>0</v>
      </c>
      <c r="V220" s="22">
        <f t="shared" si="112"/>
        <v>0.46666666666666656</v>
      </c>
    </row>
    <row r="221" spans="3:22" x14ac:dyDescent="0.25">
      <c r="C221" s="187"/>
      <c r="D221" s="188"/>
      <c r="E221" s="16" t="s">
        <v>17</v>
      </c>
      <c r="F221" s="54">
        <v>0</v>
      </c>
      <c r="G221" s="54">
        <v>0</v>
      </c>
      <c r="H221" s="54">
        <v>0</v>
      </c>
      <c r="I221" s="54">
        <v>0</v>
      </c>
      <c r="J221" s="54">
        <v>0</v>
      </c>
      <c r="K221" s="54">
        <v>0</v>
      </c>
      <c r="L221" s="54">
        <v>0</v>
      </c>
      <c r="M221" s="54">
        <v>0</v>
      </c>
      <c r="N221" s="54">
        <v>0</v>
      </c>
      <c r="O221" s="54">
        <v>0</v>
      </c>
      <c r="P221" s="151">
        <v>0</v>
      </c>
      <c r="Q221" s="22">
        <f t="shared" si="108"/>
        <v>0</v>
      </c>
      <c r="R221" s="22" t="str">
        <f t="shared" si="114"/>
        <v>n.a.</v>
      </c>
      <c r="S221" s="22" t="str">
        <f t="shared" si="115"/>
        <v>n.a.</v>
      </c>
      <c r="T221" s="22">
        <f t="shared" si="110"/>
        <v>0</v>
      </c>
      <c r="U221" s="22" t="str">
        <f t="shared" si="111"/>
        <v>n.a</v>
      </c>
      <c r="V221" s="22" t="str">
        <f t="shared" si="112"/>
        <v>n.a.</v>
      </c>
    </row>
    <row r="222" spans="3:22" x14ac:dyDescent="0.25">
      <c r="C222" s="187"/>
      <c r="D222" s="188"/>
      <c r="E222" s="16" t="s">
        <v>18</v>
      </c>
      <c r="F222" s="54">
        <v>2</v>
      </c>
      <c r="G222" s="54">
        <v>2</v>
      </c>
      <c r="H222" s="54">
        <v>2</v>
      </c>
      <c r="I222" s="54">
        <v>2</v>
      </c>
      <c r="J222" s="54">
        <v>2</v>
      </c>
      <c r="K222" s="54">
        <v>2</v>
      </c>
      <c r="L222" s="54">
        <v>2</v>
      </c>
      <c r="M222" s="54">
        <v>2</v>
      </c>
      <c r="N222" s="54">
        <v>2</v>
      </c>
      <c r="O222" s="54">
        <v>2</v>
      </c>
      <c r="P222" s="151">
        <v>0</v>
      </c>
      <c r="Q222" s="22">
        <f t="shared" si="108"/>
        <v>2.242152466367713E-3</v>
      </c>
      <c r="R222" s="22">
        <f t="shared" si="114"/>
        <v>0</v>
      </c>
      <c r="S222" s="22">
        <f t="shared" si="115"/>
        <v>0</v>
      </c>
      <c r="T222" s="22">
        <f t="shared" si="110"/>
        <v>2.242152466367713E-3</v>
      </c>
      <c r="U222" s="22">
        <f t="shared" si="111"/>
        <v>0</v>
      </c>
      <c r="V222" s="22">
        <f t="shared" si="112"/>
        <v>0</v>
      </c>
    </row>
    <row r="223" spans="3:22" x14ac:dyDescent="0.25">
      <c r="C223" s="187"/>
      <c r="D223" s="188"/>
      <c r="E223" s="16" t="s">
        <v>19</v>
      </c>
      <c r="F223" s="54">
        <v>0</v>
      </c>
      <c r="G223" s="54"/>
      <c r="H223" s="54"/>
      <c r="I223" s="54"/>
      <c r="J223" s="54"/>
      <c r="K223" s="54"/>
      <c r="L223" s="54"/>
      <c r="M223" s="54"/>
      <c r="N223" s="54"/>
      <c r="O223" s="54">
        <v>3</v>
      </c>
      <c r="P223" s="151">
        <v>3</v>
      </c>
      <c r="Q223" s="22">
        <f t="shared" si="108"/>
        <v>3.3632286995515697E-3</v>
      </c>
      <c r="R223" s="22" t="str">
        <f t="shared" si="114"/>
        <v>n.a.</v>
      </c>
      <c r="S223" s="22" t="str">
        <f t="shared" si="115"/>
        <v>n.a.</v>
      </c>
      <c r="T223" s="22">
        <f t="shared" si="110"/>
        <v>3.3632286995515697E-3</v>
      </c>
      <c r="U223" s="22" t="str">
        <f t="shared" si="111"/>
        <v>n.a</v>
      </c>
      <c r="V223" s="22" t="str">
        <f t="shared" si="112"/>
        <v>n.a.</v>
      </c>
    </row>
    <row r="224" spans="3:22" x14ac:dyDescent="0.25">
      <c r="C224" s="187"/>
      <c r="D224" s="188"/>
      <c r="E224" s="16" t="s">
        <v>20</v>
      </c>
      <c r="F224" s="54">
        <v>85</v>
      </c>
      <c r="G224" s="54">
        <v>77</v>
      </c>
      <c r="H224" s="54">
        <v>76</v>
      </c>
      <c r="I224" s="54">
        <v>73</v>
      </c>
      <c r="J224" s="54">
        <v>67</v>
      </c>
      <c r="K224" s="54">
        <v>62</v>
      </c>
      <c r="L224" s="54">
        <v>50</v>
      </c>
      <c r="M224" s="54">
        <v>44</v>
      </c>
      <c r="N224" s="54">
        <v>43</v>
      </c>
      <c r="O224" s="54">
        <v>40</v>
      </c>
      <c r="P224" s="151">
        <v>39</v>
      </c>
      <c r="Q224" s="22">
        <f t="shared" si="108"/>
        <v>4.4843049327354258E-2</v>
      </c>
      <c r="R224" s="22">
        <f t="shared" si="114"/>
        <v>-6.9767441860465129E-2</v>
      </c>
      <c r="S224" s="22">
        <f t="shared" si="115"/>
        <v>-0.52941176470588236</v>
      </c>
      <c r="T224" s="22">
        <f t="shared" si="110"/>
        <v>4.4843049327354258E-2</v>
      </c>
      <c r="U224" s="22">
        <f t="shared" si="111"/>
        <v>-6.9767441860465129E-2</v>
      </c>
      <c r="V224" s="22">
        <f t="shared" si="112"/>
        <v>-0.52941176470588236</v>
      </c>
    </row>
    <row r="225" spans="3:22" x14ac:dyDescent="0.25">
      <c r="C225" s="187"/>
      <c r="D225" s="188"/>
      <c r="E225" s="16" t="s">
        <v>21</v>
      </c>
      <c r="F225" s="54">
        <v>0</v>
      </c>
      <c r="G225" s="54">
        <v>0</v>
      </c>
      <c r="H225" s="54">
        <v>0</v>
      </c>
      <c r="I225" s="54">
        <v>0</v>
      </c>
      <c r="J225" s="54">
        <v>0</v>
      </c>
      <c r="K225" s="54">
        <v>0</v>
      </c>
      <c r="L225" s="54">
        <v>0</v>
      </c>
      <c r="M225" s="54">
        <v>0</v>
      </c>
      <c r="N225" s="54">
        <v>0</v>
      </c>
      <c r="O225" s="54">
        <v>0</v>
      </c>
      <c r="P225" s="151">
        <v>0</v>
      </c>
      <c r="Q225" s="22">
        <f t="shared" si="108"/>
        <v>0</v>
      </c>
      <c r="R225" s="22" t="str">
        <f t="shared" si="114"/>
        <v>n.a.</v>
      </c>
      <c r="S225" s="22" t="str">
        <f t="shared" si="115"/>
        <v>n.a.</v>
      </c>
      <c r="T225" s="22">
        <f t="shared" si="110"/>
        <v>0</v>
      </c>
      <c r="U225" s="22" t="str">
        <f t="shared" si="111"/>
        <v>n.a</v>
      </c>
      <c r="V225" s="22" t="str">
        <f t="shared" si="112"/>
        <v>n.a.</v>
      </c>
    </row>
    <row r="226" spans="3:22" x14ac:dyDescent="0.25">
      <c r="C226" s="187"/>
      <c r="D226" s="188"/>
      <c r="E226" s="16" t="s">
        <v>22</v>
      </c>
      <c r="F226" s="54">
        <v>0</v>
      </c>
      <c r="G226" s="54">
        <v>0</v>
      </c>
      <c r="H226" s="54">
        <v>0</v>
      </c>
      <c r="I226" s="54">
        <v>0</v>
      </c>
      <c r="J226" s="54">
        <v>31</v>
      </c>
      <c r="K226" s="54">
        <v>30</v>
      </c>
      <c r="L226" s="54">
        <v>30</v>
      </c>
      <c r="M226" s="54">
        <v>28</v>
      </c>
      <c r="N226" s="54">
        <v>28</v>
      </c>
      <c r="O226" s="127">
        <v>28</v>
      </c>
      <c r="P226" s="151">
        <v>0</v>
      </c>
      <c r="Q226" s="22">
        <f t="shared" si="108"/>
        <v>3.1390134529147982E-2</v>
      </c>
      <c r="R226" s="22">
        <f t="shared" si="114"/>
        <v>0</v>
      </c>
      <c r="S226" s="22" t="str">
        <f t="shared" si="115"/>
        <v>n.a.</v>
      </c>
      <c r="T226" s="22">
        <f t="shared" si="110"/>
        <v>3.1390134529147982E-2</v>
      </c>
      <c r="U226" s="22">
        <f t="shared" si="111"/>
        <v>0</v>
      </c>
      <c r="V226" s="22" t="str">
        <f t="shared" si="112"/>
        <v>n.a.</v>
      </c>
    </row>
    <row r="227" spans="3:22" x14ac:dyDescent="0.25">
      <c r="C227" s="187"/>
      <c r="D227" s="188"/>
      <c r="E227" s="16" t="s">
        <v>23</v>
      </c>
      <c r="F227" s="54"/>
      <c r="G227" s="54">
        <v>14</v>
      </c>
      <c r="H227" s="54">
        <v>14</v>
      </c>
      <c r="I227" s="54">
        <v>15</v>
      </c>
      <c r="J227" s="54">
        <v>15</v>
      </c>
      <c r="K227" s="54">
        <v>16</v>
      </c>
      <c r="L227" s="54">
        <v>15</v>
      </c>
      <c r="M227" s="54">
        <v>14</v>
      </c>
      <c r="N227" s="54">
        <v>14</v>
      </c>
      <c r="O227" s="54">
        <v>14</v>
      </c>
      <c r="P227" s="151">
        <v>14</v>
      </c>
      <c r="Q227" s="22">
        <f t="shared" si="108"/>
        <v>1.5695067264573991E-2</v>
      </c>
      <c r="R227" s="22">
        <f t="shared" si="114"/>
        <v>0</v>
      </c>
      <c r="S227" s="22" t="str">
        <f>IF(OR(O227=0,F227=0),"n.a.",O227/F227-1)</f>
        <v>n.a.</v>
      </c>
      <c r="T227" s="22">
        <f t="shared" si="110"/>
        <v>1.5695067264573991E-2</v>
      </c>
      <c r="U227" s="22">
        <f t="shared" si="111"/>
        <v>0</v>
      </c>
      <c r="V227" s="22" t="str">
        <f t="shared" si="112"/>
        <v>n.a.</v>
      </c>
    </row>
    <row r="228" spans="3:22" x14ac:dyDescent="0.25">
      <c r="C228" s="187"/>
      <c r="D228" s="188"/>
      <c r="E228" s="16" t="s">
        <v>31</v>
      </c>
      <c r="F228" s="54">
        <v>0</v>
      </c>
      <c r="G228" s="54">
        <v>0</v>
      </c>
      <c r="H228" s="54">
        <v>0</v>
      </c>
      <c r="I228" s="54">
        <v>0</v>
      </c>
      <c r="J228" s="54">
        <v>10</v>
      </c>
      <c r="K228" s="54">
        <v>13</v>
      </c>
      <c r="L228" s="54">
        <v>12</v>
      </c>
      <c r="M228" s="54">
        <v>13</v>
      </c>
      <c r="N228" s="54">
        <v>12</v>
      </c>
      <c r="O228" s="54">
        <v>0</v>
      </c>
      <c r="P228" s="151">
        <v>0</v>
      </c>
      <c r="Q228" s="22">
        <f t="shared" si="108"/>
        <v>0</v>
      </c>
      <c r="R228" s="22" t="str">
        <f t="shared" si="114"/>
        <v>n.a.</v>
      </c>
      <c r="S228" s="22" t="str">
        <f t="shared" ref="S228:S233" si="116">IF(OR(O228=0,F228=0),"n.a.",O228/F228-1)</f>
        <v>n.a.</v>
      </c>
      <c r="T228" s="22">
        <f t="shared" si="110"/>
        <v>0</v>
      </c>
      <c r="U228" s="22" t="str">
        <f t="shared" si="111"/>
        <v>n.a</v>
      </c>
      <c r="V228" s="22" t="str">
        <f t="shared" si="112"/>
        <v>n.a.</v>
      </c>
    </row>
    <row r="229" spans="3:22" x14ac:dyDescent="0.25">
      <c r="C229" s="187"/>
      <c r="D229" s="188"/>
      <c r="E229" s="16" t="s">
        <v>24</v>
      </c>
      <c r="F229" s="54">
        <v>0</v>
      </c>
      <c r="G229" s="54">
        <v>0</v>
      </c>
      <c r="H229" s="54">
        <v>0</v>
      </c>
      <c r="I229" s="54">
        <v>0</v>
      </c>
      <c r="J229" s="54">
        <v>0</v>
      </c>
      <c r="K229" s="54">
        <v>0</v>
      </c>
      <c r="L229" s="54">
        <v>0</v>
      </c>
      <c r="M229" s="54">
        <v>0</v>
      </c>
      <c r="N229" s="54">
        <v>0</v>
      </c>
      <c r="O229" s="54">
        <v>0</v>
      </c>
      <c r="P229" s="151">
        <v>0</v>
      </c>
      <c r="Q229" s="22">
        <f t="shared" si="108"/>
        <v>0</v>
      </c>
      <c r="R229" s="22" t="str">
        <f t="shared" si="114"/>
        <v>n.a.</v>
      </c>
      <c r="S229" s="22" t="str">
        <f t="shared" si="116"/>
        <v>n.a.</v>
      </c>
      <c r="T229" s="22">
        <f t="shared" si="110"/>
        <v>0</v>
      </c>
      <c r="U229" s="22" t="str">
        <f t="shared" si="111"/>
        <v>n.a</v>
      </c>
      <c r="V229" s="22" t="str">
        <f t="shared" si="112"/>
        <v>n.a.</v>
      </c>
    </row>
    <row r="230" spans="3:22" x14ac:dyDescent="0.25">
      <c r="C230" s="187"/>
      <c r="D230" s="188"/>
      <c r="E230" s="16" t="s">
        <v>25</v>
      </c>
      <c r="F230" s="54">
        <v>4</v>
      </c>
      <c r="G230" s="54">
        <v>4</v>
      </c>
      <c r="H230" s="54">
        <v>4</v>
      </c>
      <c r="I230" s="54">
        <v>4</v>
      </c>
      <c r="J230" s="54">
        <v>4</v>
      </c>
      <c r="K230" s="54">
        <v>5</v>
      </c>
      <c r="L230" s="54">
        <v>5</v>
      </c>
      <c r="M230" s="54">
        <v>5</v>
      </c>
      <c r="N230" s="54">
        <v>4</v>
      </c>
      <c r="O230" s="54">
        <v>5</v>
      </c>
      <c r="P230" s="151">
        <v>0</v>
      </c>
      <c r="Q230" s="22">
        <f t="shared" si="108"/>
        <v>5.6053811659192822E-3</v>
      </c>
      <c r="R230" s="22">
        <f t="shared" si="114"/>
        <v>0.25</v>
      </c>
      <c r="S230" s="22">
        <f t="shared" si="116"/>
        <v>0.25</v>
      </c>
      <c r="T230" s="22">
        <f t="shared" si="110"/>
        <v>5.6053811659192822E-3</v>
      </c>
      <c r="U230" s="22">
        <f t="shared" si="111"/>
        <v>0.25</v>
      </c>
      <c r="V230" s="22">
        <f t="shared" si="112"/>
        <v>0.25</v>
      </c>
    </row>
    <row r="231" spans="3:22" x14ac:dyDescent="0.25">
      <c r="C231" s="187"/>
      <c r="D231" s="188"/>
      <c r="E231" s="16" t="s">
        <v>26</v>
      </c>
      <c r="F231" s="54">
        <v>5</v>
      </c>
      <c r="G231" s="54">
        <v>6</v>
      </c>
      <c r="H231" s="54">
        <v>5</v>
      </c>
      <c r="I231" s="54">
        <v>6</v>
      </c>
      <c r="J231" s="54">
        <v>7</v>
      </c>
      <c r="K231" s="54">
        <v>7</v>
      </c>
      <c r="L231" s="54">
        <v>7</v>
      </c>
      <c r="M231" s="54">
        <v>7</v>
      </c>
      <c r="N231" s="54">
        <v>5</v>
      </c>
      <c r="O231" s="127">
        <v>5</v>
      </c>
      <c r="P231" s="151">
        <v>0</v>
      </c>
      <c r="Q231" s="22">
        <f t="shared" si="108"/>
        <v>5.6053811659192822E-3</v>
      </c>
      <c r="R231" s="22">
        <f t="shared" si="114"/>
        <v>0</v>
      </c>
      <c r="S231" s="22">
        <f t="shared" si="116"/>
        <v>0</v>
      </c>
      <c r="T231" s="22">
        <f t="shared" si="110"/>
        <v>5.6053811659192822E-3</v>
      </c>
      <c r="U231" s="22">
        <f t="shared" si="111"/>
        <v>0</v>
      </c>
      <c r="V231" s="22">
        <f t="shared" si="112"/>
        <v>0</v>
      </c>
    </row>
    <row r="232" spans="3:22" x14ac:dyDescent="0.25">
      <c r="C232" s="187"/>
      <c r="D232" s="188"/>
      <c r="E232" s="16" t="s">
        <v>27</v>
      </c>
      <c r="F232" s="54">
        <v>0</v>
      </c>
      <c r="G232" s="54">
        <v>0</v>
      </c>
      <c r="H232" s="54">
        <v>0</v>
      </c>
      <c r="I232" s="54">
        <v>0</v>
      </c>
      <c r="J232" s="54">
        <v>0</v>
      </c>
      <c r="K232" s="54">
        <v>0</v>
      </c>
      <c r="L232" s="54">
        <v>0</v>
      </c>
      <c r="M232" s="54">
        <v>0</v>
      </c>
      <c r="N232" s="54">
        <v>0</v>
      </c>
      <c r="O232" s="54">
        <v>0</v>
      </c>
      <c r="P232" s="151">
        <v>0</v>
      </c>
      <c r="Q232" s="22">
        <f t="shared" si="108"/>
        <v>0</v>
      </c>
      <c r="R232" s="22" t="str">
        <f t="shared" si="114"/>
        <v>n.a.</v>
      </c>
      <c r="S232" s="22" t="str">
        <f t="shared" si="116"/>
        <v>n.a.</v>
      </c>
      <c r="T232" s="22">
        <f t="shared" si="110"/>
        <v>0</v>
      </c>
      <c r="U232" s="22" t="str">
        <f t="shared" si="111"/>
        <v>n.a</v>
      </c>
      <c r="V232" s="22" t="str">
        <f t="shared" si="112"/>
        <v>n.a.</v>
      </c>
    </row>
    <row r="233" spans="3:22" x14ac:dyDescent="0.25">
      <c r="C233" s="187"/>
      <c r="D233" s="188"/>
      <c r="E233" s="17" t="s">
        <v>61</v>
      </c>
      <c r="F233" s="54">
        <v>237</v>
      </c>
      <c r="G233" s="54">
        <v>232</v>
      </c>
      <c r="H233" s="54">
        <v>215</v>
      </c>
      <c r="I233" s="54">
        <v>209</v>
      </c>
      <c r="J233" s="54">
        <v>193</v>
      </c>
      <c r="K233" s="54">
        <v>190</v>
      </c>
      <c r="L233" s="54">
        <v>222</v>
      </c>
      <c r="M233" s="54">
        <v>254</v>
      </c>
      <c r="N233" s="54">
        <v>285</v>
      </c>
      <c r="O233" s="54">
        <v>190</v>
      </c>
      <c r="P233" s="151">
        <v>0</v>
      </c>
      <c r="Q233" s="22">
        <f t="shared" si="108"/>
        <v>0.21300448430493274</v>
      </c>
      <c r="R233" s="22">
        <f t="shared" si="114"/>
        <v>-0.33333333333333337</v>
      </c>
      <c r="S233" s="22">
        <f t="shared" si="116"/>
        <v>-0.19831223628691985</v>
      </c>
      <c r="T233" s="22">
        <f t="shared" si="110"/>
        <v>0.21300448430493274</v>
      </c>
      <c r="U233" s="22">
        <f t="shared" si="111"/>
        <v>-0.33333333333333337</v>
      </c>
      <c r="V233" s="22">
        <f t="shared" si="112"/>
        <v>-0.19831223628691985</v>
      </c>
    </row>
    <row r="234" spans="3:22" ht="15.75" thickBot="1" x14ac:dyDescent="0.3">
      <c r="C234" s="189"/>
      <c r="D234" s="190"/>
      <c r="E234" s="29" t="s">
        <v>67</v>
      </c>
      <c r="F234" s="77">
        <f t="shared" ref="F234:O234" si="117">SUM(F202:F233)</f>
        <v>1015</v>
      </c>
      <c r="G234" s="77">
        <f t="shared" si="117"/>
        <v>1010</v>
      </c>
      <c r="H234" s="77">
        <f t="shared" si="117"/>
        <v>967</v>
      </c>
      <c r="I234" s="77">
        <f t="shared" si="117"/>
        <v>954</v>
      </c>
      <c r="J234" s="77">
        <f t="shared" si="117"/>
        <v>1003</v>
      </c>
      <c r="K234" s="77">
        <f t="shared" si="117"/>
        <v>991</v>
      </c>
      <c r="L234" s="77">
        <f t="shared" si="117"/>
        <v>993</v>
      </c>
      <c r="M234" s="77">
        <f t="shared" si="117"/>
        <v>1018</v>
      </c>
      <c r="N234" s="77">
        <f t="shared" si="117"/>
        <v>1027</v>
      </c>
      <c r="O234" s="77">
        <f t="shared" si="117"/>
        <v>892</v>
      </c>
      <c r="P234" s="179" t="s">
        <v>128</v>
      </c>
      <c r="Q234" s="22">
        <f t="shared" si="108"/>
        <v>1</v>
      </c>
      <c r="R234" s="172"/>
      <c r="S234" s="172"/>
      <c r="T234" s="22">
        <f t="shared" si="110"/>
        <v>1</v>
      </c>
    </row>
    <row r="235" spans="3:22" ht="16.5" thickTop="1" thickBot="1" x14ac:dyDescent="0.3">
      <c r="C235" s="191"/>
      <c r="D235" s="192"/>
      <c r="E235" s="25" t="s">
        <v>68</v>
      </c>
      <c r="F235" s="77">
        <v>1015</v>
      </c>
      <c r="G235" s="77">
        <v>996</v>
      </c>
      <c r="H235" s="77">
        <v>953</v>
      </c>
      <c r="I235" s="77">
        <v>939</v>
      </c>
      <c r="J235" s="77">
        <v>947</v>
      </c>
      <c r="K235" s="77">
        <v>929</v>
      </c>
      <c r="L235" s="77">
        <v>933</v>
      </c>
      <c r="M235" s="77">
        <v>940</v>
      </c>
      <c r="N235" s="77">
        <v>951</v>
      </c>
      <c r="O235" s="77">
        <v>828</v>
      </c>
      <c r="P235" s="179" t="s">
        <v>128</v>
      </c>
      <c r="Q235" s="22">
        <f t="shared" si="108"/>
        <v>0.9282511210762332</v>
      </c>
      <c r="R235" s="22">
        <f t="shared" ref="R235" si="118">IF(OR(O235=0,N235=0),"n.a.",O235/N235-1)</f>
        <v>-0.12933753943217663</v>
      </c>
      <c r="S235" s="22">
        <f t="shared" ref="S235" si="119">IF(OR(O235=0,F235=0),"n.a.",O235/F235-1)</f>
        <v>-0.18423645320197046</v>
      </c>
      <c r="T235" s="22">
        <f t="shared" si="110"/>
        <v>0.9282511210762332</v>
      </c>
      <c r="U235" s="22">
        <f t="shared" ref="U235" si="120">IF(OR(N235=0,O235=0),"n.a",O235/N235-1)</f>
        <v>-0.12933753943217663</v>
      </c>
      <c r="V235" s="22">
        <f t="shared" ref="V235" si="121">IF(OR(F235=0,O235=0),"n.a.",O235/F235-1)</f>
        <v>-0.18423645320197046</v>
      </c>
    </row>
    <row r="236" spans="3:22" ht="15.75" thickTop="1" x14ac:dyDescent="0.25">
      <c r="C236" s="180"/>
      <c r="D236" s="181"/>
      <c r="E236" s="25" t="s">
        <v>70</v>
      </c>
      <c r="F236" s="26"/>
      <c r="G236" s="26">
        <f t="shared" ref="G236" si="122">IF(OR(G235=0,F235=0),0,G235/F235-1)</f>
        <v>-1.871921182266012E-2</v>
      </c>
      <c r="H236" s="26">
        <f t="shared" ref="H236" si="123">IF(OR(H235=0,G235=0),0,H235/G235-1)</f>
        <v>-4.3172690763052191E-2</v>
      </c>
      <c r="I236" s="26">
        <f t="shared" ref="I236" si="124">IF(OR(I235=0,H235=0),0,I235/H235-1)</f>
        <v>-1.4690451206715638E-2</v>
      </c>
      <c r="J236" s="26">
        <f t="shared" ref="J236" si="125">IF(OR(J235=0,I235=0),0,J235/I235-1)</f>
        <v>8.5197018104365974E-3</v>
      </c>
      <c r="K236" s="26">
        <f t="shared" ref="K236" si="126">IF(OR(K235=0,J235=0),0,K235/J235-1)</f>
        <v>-1.9007391763463555E-2</v>
      </c>
      <c r="L236" s="26">
        <f t="shared" ref="L236" si="127">IF(OR(L235=0,K235=0),0,L235/K235-1)</f>
        <v>4.3057050592034685E-3</v>
      </c>
      <c r="M236" s="26">
        <f t="shared" ref="M236" si="128">IF(OR(M235=0,L235=0),0,M235/L235-1)</f>
        <v>7.5026795284030001E-3</v>
      </c>
      <c r="N236" s="26">
        <f t="shared" ref="N236" si="129">IF(OR(N235=0,M235=0),0,N235/M235-1)</f>
        <v>1.1702127659574568E-2</v>
      </c>
      <c r="O236" s="26">
        <f t="shared" ref="O236" si="130">IF(OR(O235=0,N235=0),0,O235/N235-1)</f>
        <v>-0.12933753943217663</v>
      </c>
      <c r="P236" s="27"/>
      <c r="R236" s="15"/>
      <c r="S236" s="15"/>
    </row>
    <row r="237" spans="3:22" x14ac:dyDescent="0.25">
      <c r="F237" s="3"/>
      <c r="G237" s="3"/>
      <c r="H237" s="3"/>
      <c r="I237" s="3"/>
      <c r="J237" s="3"/>
      <c r="K237" s="3"/>
      <c r="L237" s="3"/>
      <c r="M237" s="3"/>
      <c r="N237" s="3"/>
      <c r="O237" s="3"/>
    </row>
    <row r="238" spans="3:22" x14ac:dyDescent="0.25">
      <c r="F238" s="3"/>
      <c r="G238" s="3"/>
      <c r="H238" s="3"/>
      <c r="I238" s="3"/>
      <c r="J238" s="3"/>
      <c r="K238" s="3"/>
      <c r="L238" s="3"/>
      <c r="M238" s="3"/>
      <c r="N238" s="3"/>
      <c r="O238" s="3"/>
    </row>
    <row r="239" spans="3:22" ht="18.75" x14ac:dyDescent="0.25">
      <c r="C239" s="185" t="s">
        <v>621</v>
      </c>
      <c r="D239" s="186"/>
      <c r="E239" s="198" t="s">
        <v>74</v>
      </c>
      <c r="F239" s="199"/>
      <c r="G239" s="199"/>
      <c r="H239" s="199"/>
      <c r="I239" s="199"/>
      <c r="J239" s="199"/>
      <c r="K239" s="199"/>
      <c r="L239" s="199"/>
      <c r="M239" s="199"/>
      <c r="N239" s="199"/>
      <c r="O239" s="199"/>
      <c r="P239" s="200"/>
    </row>
    <row r="240" spans="3:22" x14ac:dyDescent="0.25">
      <c r="C240" s="193" t="s">
        <v>143</v>
      </c>
      <c r="D240" s="194" t="s">
        <v>143</v>
      </c>
      <c r="E240" s="14">
        <v>7</v>
      </c>
      <c r="F240" s="18">
        <v>2004</v>
      </c>
      <c r="G240" s="18">
        <f t="shared" ref="G240:O240" si="131">F240+1</f>
        <v>2005</v>
      </c>
      <c r="H240" s="18">
        <f t="shared" si="131"/>
        <v>2006</v>
      </c>
      <c r="I240" s="18">
        <f t="shared" si="131"/>
        <v>2007</v>
      </c>
      <c r="J240" s="18">
        <f t="shared" si="131"/>
        <v>2008</v>
      </c>
      <c r="K240" s="18">
        <f t="shared" si="131"/>
        <v>2009</v>
      </c>
      <c r="L240" s="18">
        <f t="shared" si="131"/>
        <v>2010</v>
      </c>
      <c r="M240" s="18">
        <f t="shared" si="131"/>
        <v>2011</v>
      </c>
      <c r="N240" s="18">
        <f t="shared" si="131"/>
        <v>2012</v>
      </c>
      <c r="O240" s="18">
        <f t="shared" si="131"/>
        <v>2013</v>
      </c>
      <c r="P240" s="177">
        <v>2014</v>
      </c>
      <c r="Q240" s="20" t="s">
        <v>136</v>
      </c>
      <c r="R240" s="21" t="s">
        <v>71</v>
      </c>
      <c r="S240" s="21" t="s">
        <v>72</v>
      </c>
      <c r="T240" s="20" t="s">
        <v>136</v>
      </c>
      <c r="U240" s="21" t="s">
        <v>71</v>
      </c>
      <c r="V240" s="21" t="s">
        <v>129</v>
      </c>
    </row>
    <row r="241" spans="3:22" x14ac:dyDescent="0.25">
      <c r="C241" s="187"/>
      <c r="D241" s="188"/>
      <c r="E241" s="16" t="s">
        <v>0</v>
      </c>
      <c r="F241" s="53">
        <v>0</v>
      </c>
      <c r="G241" s="53">
        <v>0</v>
      </c>
      <c r="H241" s="53">
        <v>0</v>
      </c>
      <c r="I241" s="53">
        <v>0</v>
      </c>
      <c r="J241" s="53">
        <v>0</v>
      </c>
      <c r="K241" s="53">
        <v>0</v>
      </c>
      <c r="L241" s="53">
        <v>0</v>
      </c>
      <c r="M241" s="53">
        <v>0</v>
      </c>
      <c r="N241" s="54">
        <v>0</v>
      </c>
      <c r="O241" s="125">
        <v>0</v>
      </c>
      <c r="P241" s="150">
        <v>0</v>
      </c>
      <c r="Q241" s="22">
        <f>O241/$O$273</f>
        <v>0</v>
      </c>
      <c r="R241" s="22" t="str">
        <f>IF(OR(O241=0,N241=0),"n.a.",O241/N241-1)</f>
        <v>n.a.</v>
      </c>
      <c r="S241" s="22" t="str">
        <f>IF(OR(O241=0,F241=0),"n.a.",O241/F241-1)</f>
        <v>n.a.</v>
      </c>
      <c r="T241" s="22">
        <f>O241/$O$273</f>
        <v>0</v>
      </c>
      <c r="U241" s="22" t="str">
        <f>IF(OR(N241=0,O241=0),"n.a",O241/N241-1)</f>
        <v>n.a</v>
      </c>
      <c r="V241" s="22" t="str">
        <f>IF(OR(F241=0,O241=0),"n.a.",O241/F241-1)</f>
        <v>n.a.</v>
      </c>
    </row>
    <row r="242" spans="3:22" x14ac:dyDescent="0.25">
      <c r="C242" s="187"/>
      <c r="D242" s="188"/>
      <c r="E242" s="16" t="s">
        <v>1</v>
      </c>
      <c r="F242" s="54">
        <v>0</v>
      </c>
      <c r="G242" s="54">
        <v>0</v>
      </c>
      <c r="H242" s="54">
        <v>0</v>
      </c>
      <c r="I242" s="54">
        <v>0</v>
      </c>
      <c r="J242" s="54">
        <v>0</v>
      </c>
      <c r="K242" s="54">
        <v>0</v>
      </c>
      <c r="L242" s="54">
        <v>0</v>
      </c>
      <c r="M242" s="54">
        <v>54</v>
      </c>
      <c r="N242" s="54">
        <v>51</v>
      </c>
      <c r="O242" s="54">
        <v>43</v>
      </c>
      <c r="P242" s="151">
        <v>43</v>
      </c>
      <c r="Q242" s="22">
        <f t="shared" ref="Q242:Q274" si="132">O242/$O$273</f>
        <v>2.3130715438407747E-2</v>
      </c>
      <c r="R242" s="22">
        <f t="shared" ref="R242:R272" si="133">IF(OR(O242=0,N242=0),"n.a.",O242/N242-1)</f>
        <v>-0.15686274509803921</v>
      </c>
      <c r="S242" s="22" t="str">
        <f t="shared" ref="S242:S272" si="134">IF(OR(O242=0,F242=0),"n.a.",O242/F242-1)</f>
        <v>n.a.</v>
      </c>
      <c r="T242" s="22">
        <f t="shared" ref="T242:T274" si="135">O242/$O$273</f>
        <v>2.3130715438407747E-2</v>
      </c>
      <c r="U242" s="22">
        <f t="shared" ref="U242:U272" si="136">IF(OR(N242=0,O242=0),"n.a",O242/N242-1)</f>
        <v>-0.15686274509803921</v>
      </c>
      <c r="V242" s="22" t="str">
        <f t="shared" ref="V242:V272" si="137">IF(OR(F242=0,O242=0),"n.a.",O242/F242-1)</f>
        <v>n.a.</v>
      </c>
    </row>
    <row r="243" spans="3:22" x14ac:dyDescent="0.25">
      <c r="C243" s="187"/>
      <c r="D243" s="188"/>
      <c r="E243" s="16" t="s">
        <v>30</v>
      </c>
      <c r="F243" s="127">
        <v>0</v>
      </c>
      <c r="G243" s="127">
        <v>0</v>
      </c>
      <c r="H243" s="54">
        <v>0</v>
      </c>
      <c r="I243" s="54">
        <v>20</v>
      </c>
      <c r="J243" s="54">
        <v>20</v>
      </c>
      <c r="K243" s="54">
        <v>19</v>
      </c>
      <c r="L243" s="54">
        <v>19</v>
      </c>
      <c r="M243" s="54">
        <v>18</v>
      </c>
      <c r="N243" s="54">
        <v>17</v>
      </c>
      <c r="O243" s="127">
        <v>17</v>
      </c>
      <c r="P243" s="151">
        <v>0</v>
      </c>
      <c r="Q243" s="22">
        <f t="shared" si="132"/>
        <v>9.1447014523937595E-3</v>
      </c>
      <c r="R243" s="22">
        <f t="shared" si="133"/>
        <v>0</v>
      </c>
      <c r="S243" s="22" t="str">
        <f t="shared" si="134"/>
        <v>n.a.</v>
      </c>
      <c r="T243" s="22">
        <f t="shared" si="135"/>
        <v>9.1447014523937595E-3</v>
      </c>
      <c r="U243" s="22">
        <f t="shared" si="136"/>
        <v>0</v>
      </c>
      <c r="V243" s="22" t="str">
        <f t="shared" si="137"/>
        <v>n.a.</v>
      </c>
    </row>
    <row r="244" spans="3:22" x14ac:dyDescent="0.25">
      <c r="C244" s="187"/>
      <c r="D244" s="188"/>
      <c r="E244" s="16" t="s">
        <v>2</v>
      </c>
      <c r="F244" s="54">
        <v>111</v>
      </c>
      <c r="G244" s="54">
        <v>111</v>
      </c>
      <c r="H244" s="54">
        <v>111</v>
      </c>
      <c r="I244" s="54">
        <v>111</v>
      </c>
      <c r="J244" s="54">
        <v>115</v>
      </c>
      <c r="K244" s="54">
        <v>116</v>
      </c>
      <c r="L244" s="54">
        <v>117</v>
      </c>
      <c r="M244" s="54">
        <v>115</v>
      </c>
      <c r="N244" s="54">
        <v>113</v>
      </c>
      <c r="O244" s="54">
        <v>112</v>
      </c>
      <c r="P244" s="151">
        <v>115</v>
      </c>
      <c r="Q244" s="22">
        <f t="shared" si="132"/>
        <v>6.0247444862829479E-2</v>
      </c>
      <c r="R244" s="22">
        <f t="shared" si="133"/>
        <v>-8.8495575221239076E-3</v>
      </c>
      <c r="S244" s="22">
        <f t="shared" si="134"/>
        <v>9.009009009008917E-3</v>
      </c>
      <c r="T244" s="22">
        <f t="shared" si="135"/>
        <v>6.0247444862829479E-2</v>
      </c>
      <c r="U244" s="22">
        <f t="shared" si="136"/>
        <v>-8.8495575221239076E-3</v>
      </c>
      <c r="V244" s="22">
        <f t="shared" si="137"/>
        <v>9.009009009008917E-3</v>
      </c>
    </row>
    <row r="245" spans="3:22" x14ac:dyDescent="0.25">
      <c r="C245" s="187"/>
      <c r="D245" s="188"/>
      <c r="E245" s="16" t="s">
        <v>3</v>
      </c>
      <c r="F245" s="54">
        <v>0</v>
      </c>
      <c r="G245" s="54">
        <v>0</v>
      </c>
      <c r="H245" s="54"/>
      <c r="I245" s="54"/>
      <c r="J245" s="54">
        <v>23</v>
      </c>
      <c r="K245" s="54">
        <v>23</v>
      </c>
      <c r="L245" s="54">
        <v>23</v>
      </c>
      <c r="M245" s="54">
        <v>23</v>
      </c>
      <c r="N245" s="54">
        <v>23</v>
      </c>
      <c r="O245" s="127">
        <v>23</v>
      </c>
      <c r="P245" s="151">
        <v>0</v>
      </c>
      <c r="Q245" s="22">
        <f t="shared" si="132"/>
        <v>1.237224314147391E-2</v>
      </c>
      <c r="R245" s="22">
        <f t="shared" si="133"/>
        <v>0</v>
      </c>
      <c r="S245" s="22" t="str">
        <f t="shared" si="134"/>
        <v>n.a.</v>
      </c>
      <c r="T245" s="22">
        <f t="shared" si="135"/>
        <v>1.237224314147391E-2</v>
      </c>
      <c r="U245" s="22">
        <f t="shared" si="136"/>
        <v>0</v>
      </c>
      <c r="V245" s="22" t="str">
        <f t="shared" si="137"/>
        <v>n.a.</v>
      </c>
    </row>
    <row r="246" spans="3:22" x14ac:dyDescent="0.25">
      <c r="C246" s="187"/>
      <c r="D246" s="188"/>
      <c r="E246" s="16" t="s">
        <v>4</v>
      </c>
      <c r="F246" s="54">
        <v>0</v>
      </c>
      <c r="G246" s="54">
        <v>0</v>
      </c>
      <c r="H246" s="54">
        <v>0</v>
      </c>
      <c r="I246" s="54">
        <v>0</v>
      </c>
      <c r="J246" s="54">
        <v>0</v>
      </c>
      <c r="K246" s="54">
        <v>18</v>
      </c>
      <c r="L246" s="54">
        <v>18</v>
      </c>
      <c r="M246" s="54">
        <v>18</v>
      </c>
      <c r="N246" s="54">
        <v>17</v>
      </c>
      <c r="O246" s="54">
        <v>23</v>
      </c>
      <c r="P246" s="151">
        <v>16</v>
      </c>
      <c r="Q246" s="22">
        <f t="shared" si="132"/>
        <v>1.237224314147391E-2</v>
      </c>
      <c r="R246" s="22">
        <f t="shared" si="133"/>
        <v>0.35294117647058831</v>
      </c>
      <c r="S246" s="22" t="str">
        <f t="shared" si="134"/>
        <v>n.a.</v>
      </c>
      <c r="T246" s="22">
        <f t="shared" si="135"/>
        <v>1.237224314147391E-2</v>
      </c>
      <c r="U246" s="22">
        <f t="shared" si="136"/>
        <v>0.35294117647058831</v>
      </c>
      <c r="V246" s="22" t="str">
        <f t="shared" si="137"/>
        <v>n.a.</v>
      </c>
    </row>
    <row r="247" spans="3:22" x14ac:dyDescent="0.25">
      <c r="C247" s="187"/>
      <c r="D247" s="188"/>
      <c r="E247" s="16" t="s">
        <v>5</v>
      </c>
      <c r="F247" s="54">
        <v>329</v>
      </c>
      <c r="G247" s="54">
        <v>327</v>
      </c>
      <c r="H247" s="54">
        <v>319</v>
      </c>
      <c r="I247" s="54">
        <v>316</v>
      </c>
      <c r="J247" s="54">
        <v>314</v>
      </c>
      <c r="K247" s="54">
        <v>306</v>
      </c>
      <c r="L247" s="54">
        <v>295</v>
      </c>
      <c r="M247" s="54">
        <v>297</v>
      </c>
      <c r="N247" s="54">
        <v>292</v>
      </c>
      <c r="O247" s="54">
        <v>287</v>
      </c>
      <c r="P247" s="151">
        <v>283</v>
      </c>
      <c r="Q247" s="22">
        <f t="shared" si="132"/>
        <v>0.15438407746100055</v>
      </c>
      <c r="R247" s="22">
        <f t="shared" si="133"/>
        <v>-1.7123287671232834E-2</v>
      </c>
      <c r="S247" s="22">
        <f t="shared" si="134"/>
        <v>-0.12765957446808507</v>
      </c>
      <c r="T247" s="22">
        <f t="shared" si="135"/>
        <v>0.15438407746100055</v>
      </c>
      <c r="U247" s="22">
        <f t="shared" si="136"/>
        <v>-1.7123287671232834E-2</v>
      </c>
      <c r="V247" s="22">
        <f t="shared" si="137"/>
        <v>-0.12765957446808507</v>
      </c>
    </row>
    <row r="248" spans="3:22" x14ac:dyDescent="0.25">
      <c r="C248" s="187"/>
      <c r="D248" s="188"/>
      <c r="E248" s="16" t="s">
        <v>6</v>
      </c>
      <c r="F248" s="54">
        <v>125</v>
      </c>
      <c r="G248" s="54">
        <v>124</v>
      </c>
      <c r="H248" s="54">
        <v>120</v>
      </c>
      <c r="I248" s="54">
        <v>118</v>
      </c>
      <c r="J248" s="54">
        <v>113</v>
      </c>
      <c r="K248" s="54">
        <v>100</v>
      </c>
      <c r="L248" s="54">
        <v>97</v>
      </c>
      <c r="M248" s="54">
        <v>92</v>
      </c>
      <c r="N248" s="54">
        <v>85</v>
      </c>
      <c r="O248" s="54">
        <v>76</v>
      </c>
      <c r="P248" s="151">
        <v>75</v>
      </c>
      <c r="Q248" s="22">
        <f t="shared" si="132"/>
        <v>4.0882194728348573E-2</v>
      </c>
      <c r="R248" s="22">
        <f t="shared" si="133"/>
        <v>-0.10588235294117643</v>
      </c>
      <c r="S248" s="22">
        <f t="shared" si="134"/>
        <v>-0.39200000000000002</v>
      </c>
      <c r="T248" s="22">
        <f t="shared" si="135"/>
        <v>4.0882194728348573E-2</v>
      </c>
      <c r="U248" s="22">
        <f t="shared" si="136"/>
        <v>-0.10588235294117643</v>
      </c>
      <c r="V248" s="22">
        <f t="shared" si="137"/>
        <v>-0.39200000000000002</v>
      </c>
    </row>
    <row r="249" spans="3:22" x14ac:dyDescent="0.25">
      <c r="C249" s="187"/>
      <c r="D249" s="188"/>
      <c r="E249" s="16" t="s">
        <v>7</v>
      </c>
      <c r="F249" s="54">
        <v>8</v>
      </c>
      <c r="G249" s="54">
        <v>7</v>
      </c>
      <c r="H249" s="54">
        <v>11</v>
      </c>
      <c r="I249" s="54">
        <v>14</v>
      </c>
      <c r="J249" s="54">
        <v>15</v>
      </c>
      <c r="K249" s="54">
        <v>14</v>
      </c>
      <c r="L249" s="54">
        <v>9</v>
      </c>
      <c r="M249" s="54">
        <v>9</v>
      </c>
      <c r="N249" s="54">
        <v>9</v>
      </c>
      <c r="O249" s="54">
        <v>9</v>
      </c>
      <c r="P249" s="151">
        <v>0</v>
      </c>
      <c r="Q249" s="22">
        <f t="shared" si="132"/>
        <v>4.8413125336202257E-3</v>
      </c>
      <c r="R249" s="22">
        <f t="shared" si="133"/>
        <v>0</v>
      </c>
      <c r="S249" s="22">
        <f t="shared" si="134"/>
        <v>0.125</v>
      </c>
      <c r="T249" s="22">
        <f t="shared" si="135"/>
        <v>4.8413125336202257E-3</v>
      </c>
      <c r="U249" s="22">
        <f t="shared" si="136"/>
        <v>0</v>
      </c>
      <c r="V249" s="22">
        <f t="shared" si="137"/>
        <v>0.125</v>
      </c>
    </row>
    <row r="250" spans="3:22" x14ac:dyDescent="0.25">
      <c r="C250" s="187"/>
      <c r="D250" s="188"/>
      <c r="E250" s="16" t="s">
        <v>8</v>
      </c>
      <c r="F250" s="54">
        <v>169</v>
      </c>
      <c r="G250" s="54">
        <v>162</v>
      </c>
      <c r="H250" s="54">
        <v>155</v>
      </c>
      <c r="I250" s="54">
        <v>149</v>
      </c>
      <c r="J250" s="54">
        <v>154</v>
      </c>
      <c r="K250" s="54">
        <v>153</v>
      </c>
      <c r="L250" s="54">
        <v>145</v>
      </c>
      <c r="M250" s="54">
        <v>143</v>
      </c>
      <c r="N250" s="54">
        <v>139</v>
      </c>
      <c r="O250" s="54">
        <v>135</v>
      </c>
      <c r="P250" s="151">
        <v>131</v>
      </c>
      <c r="Q250" s="22">
        <f t="shared" si="132"/>
        <v>7.2619688004303393E-2</v>
      </c>
      <c r="R250" s="22">
        <f t="shared" si="133"/>
        <v>-2.877697841726623E-2</v>
      </c>
      <c r="S250" s="22">
        <f t="shared" si="134"/>
        <v>-0.20118343195266275</v>
      </c>
      <c r="T250" s="22">
        <f t="shared" si="135"/>
        <v>7.2619688004303393E-2</v>
      </c>
      <c r="U250" s="22">
        <f t="shared" si="136"/>
        <v>-2.877697841726623E-2</v>
      </c>
      <c r="V250" s="22">
        <f t="shared" si="137"/>
        <v>-0.20118343195266275</v>
      </c>
    </row>
    <row r="251" spans="3:22" x14ac:dyDescent="0.25">
      <c r="C251" s="187"/>
      <c r="D251" s="188"/>
      <c r="E251" s="16" t="s">
        <v>9</v>
      </c>
      <c r="F251" s="54">
        <v>25</v>
      </c>
      <c r="G251" s="54">
        <v>24</v>
      </c>
      <c r="H251" s="54">
        <v>24</v>
      </c>
      <c r="I251" s="54">
        <v>22</v>
      </c>
      <c r="J251" s="54">
        <v>22</v>
      </c>
      <c r="K251" s="54">
        <v>21</v>
      </c>
      <c r="L251" s="54">
        <v>21</v>
      </c>
      <c r="M251" s="54">
        <v>21</v>
      </c>
      <c r="N251" s="54">
        <v>23</v>
      </c>
      <c r="O251" s="54">
        <v>38</v>
      </c>
      <c r="P251" s="151">
        <v>38</v>
      </c>
      <c r="Q251" s="22">
        <f t="shared" si="132"/>
        <v>2.0441097364174286E-2</v>
      </c>
      <c r="R251" s="22">
        <f t="shared" si="133"/>
        <v>0.65217391304347827</v>
      </c>
      <c r="S251" s="22">
        <f t="shared" si="134"/>
        <v>0.52</v>
      </c>
      <c r="T251" s="22">
        <f t="shared" si="135"/>
        <v>2.0441097364174286E-2</v>
      </c>
      <c r="U251" s="22">
        <f t="shared" si="136"/>
        <v>0.65217391304347827</v>
      </c>
      <c r="V251" s="22">
        <f t="shared" si="137"/>
        <v>0.52</v>
      </c>
    </row>
    <row r="252" spans="3:22" x14ac:dyDescent="0.25">
      <c r="C252" s="187"/>
      <c r="D252" s="188"/>
      <c r="E252" s="16" t="s">
        <v>10</v>
      </c>
      <c r="F252" s="54">
        <v>252</v>
      </c>
      <c r="G252" s="54">
        <v>262</v>
      </c>
      <c r="H252" s="54">
        <v>256</v>
      </c>
      <c r="I252" s="54">
        <v>247</v>
      </c>
      <c r="J252" s="54">
        <v>247</v>
      </c>
      <c r="K252" s="54">
        <v>244</v>
      </c>
      <c r="L252" s="54">
        <v>235</v>
      </c>
      <c r="M252" s="54">
        <v>229</v>
      </c>
      <c r="N252" s="54">
        <v>221</v>
      </c>
      <c r="O252" s="54">
        <v>216</v>
      </c>
      <c r="P252" s="151">
        <v>0</v>
      </c>
      <c r="Q252" s="22">
        <f t="shared" si="132"/>
        <v>0.11619150080688542</v>
      </c>
      <c r="R252" s="22">
        <f t="shared" si="133"/>
        <v>-2.2624434389140302E-2</v>
      </c>
      <c r="S252" s="22">
        <f t="shared" si="134"/>
        <v>-0.1428571428571429</v>
      </c>
      <c r="T252" s="22">
        <f t="shared" si="135"/>
        <v>0.11619150080688542</v>
      </c>
      <c r="U252" s="22">
        <f t="shared" si="136"/>
        <v>-2.2624434389140302E-2</v>
      </c>
      <c r="V252" s="22">
        <f t="shared" si="137"/>
        <v>-0.1428571428571429</v>
      </c>
    </row>
    <row r="253" spans="3:22" x14ac:dyDescent="0.25">
      <c r="C253" s="187"/>
      <c r="D253" s="188"/>
      <c r="E253" s="16" t="s">
        <v>12</v>
      </c>
      <c r="F253" s="54">
        <v>43</v>
      </c>
      <c r="G253" s="54">
        <v>42</v>
      </c>
      <c r="H253" s="54">
        <v>38</v>
      </c>
      <c r="I253" s="54">
        <v>39</v>
      </c>
      <c r="J253" s="54">
        <v>41</v>
      </c>
      <c r="K253" s="54">
        <v>38</v>
      </c>
      <c r="L253" s="54">
        <v>33</v>
      </c>
      <c r="M253" s="54">
        <v>30</v>
      </c>
      <c r="N253" s="54">
        <v>30</v>
      </c>
      <c r="O253" s="54">
        <v>27</v>
      </c>
      <c r="P253" s="151">
        <v>0</v>
      </c>
      <c r="Q253" s="22">
        <f t="shared" si="132"/>
        <v>1.4523937600860678E-2</v>
      </c>
      <c r="R253" s="22">
        <f t="shared" si="133"/>
        <v>-9.9999999999999978E-2</v>
      </c>
      <c r="S253" s="22">
        <f>IF(OR(O253=0,F253=0),"n.a.",O253/F253-1)</f>
        <v>-0.37209302325581395</v>
      </c>
      <c r="T253" s="22">
        <f t="shared" si="135"/>
        <v>1.4523937600860678E-2</v>
      </c>
      <c r="U253" s="22">
        <f t="shared" si="136"/>
        <v>-9.9999999999999978E-2</v>
      </c>
      <c r="V253" s="22">
        <f t="shared" si="137"/>
        <v>-0.37209302325581395</v>
      </c>
    </row>
    <row r="254" spans="3:22" x14ac:dyDescent="0.25">
      <c r="C254" s="187"/>
      <c r="D254" s="188"/>
      <c r="E254" s="16" t="s">
        <v>28</v>
      </c>
      <c r="F254" s="54">
        <v>8</v>
      </c>
      <c r="G254" s="54">
        <v>8</v>
      </c>
      <c r="H254" s="54">
        <v>5</v>
      </c>
      <c r="I254" s="54">
        <v>8</v>
      </c>
      <c r="J254" s="54">
        <v>8</v>
      </c>
      <c r="K254" s="54">
        <v>9</v>
      </c>
      <c r="L254" s="54">
        <v>10</v>
      </c>
      <c r="M254" s="54">
        <v>10</v>
      </c>
      <c r="N254" s="54">
        <v>10</v>
      </c>
      <c r="O254" s="54">
        <v>10</v>
      </c>
      <c r="P254" s="151">
        <v>0</v>
      </c>
      <c r="Q254" s="22">
        <f t="shared" si="132"/>
        <v>5.3792361484669175E-3</v>
      </c>
      <c r="R254" s="22">
        <f t="shared" si="133"/>
        <v>0</v>
      </c>
      <c r="S254" s="22">
        <f t="shared" si="134"/>
        <v>0.25</v>
      </c>
      <c r="T254" s="22">
        <f t="shared" si="135"/>
        <v>5.3792361484669175E-3</v>
      </c>
      <c r="U254" s="22">
        <f t="shared" si="136"/>
        <v>0</v>
      </c>
      <c r="V254" s="22">
        <f t="shared" si="137"/>
        <v>0.25</v>
      </c>
    </row>
    <row r="255" spans="3:22" x14ac:dyDescent="0.25">
      <c r="C255" s="187"/>
      <c r="D255" s="188"/>
      <c r="E255" s="16" t="s">
        <v>13</v>
      </c>
      <c r="F255" s="54">
        <v>9</v>
      </c>
      <c r="G255" s="54">
        <v>8</v>
      </c>
      <c r="H255" s="54">
        <v>8</v>
      </c>
      <c r="I255" s="54">
        <v>10</v>
      </c>
      <c r="J255" s="54">
        <v>8</v>
      </c>
      <c r="K255" s="54">
        <v>8</v>
      </c>
      <c r="L255" s="54">
        <v>9</v>
      </c>
      <c r="M255" s="54">
        <v>9</v>
      </c>
      <c r="N255" s="54">
        <v>8</v>
      </c>
      <c r="O255" s="54">
        <v>7</v>
      </c>
      <c r="P255" s="151">
        <v>0</v>
      </c>
      <c r="Q255" s="22">
        <f t="shared" si="132"/>
        <v>3.7654653039268424E-3</v>
      </c>
      <c r="R255" s="22">
        <f t="shared" si="133"/>
        <v>-0.125</v>
      </c>
      <c r="S255" s="22">
        <f t="shared" si="134"/>
        <v>-0.22222222222222221</v>
      </c>
      <c r="T255" s="22">
        <f t="shared" si="135"/>
        <v>3.7654653039268424E-3</v>
      </c>
      <c r="U255" s="22">
        <f t="shared" si="136"/>
        <v>-0.125</v>
      </c>
      <c r="V255" s="22">
        <f t="shared" si="137"/>
        <v>-0.22222222222222221</v>
      </c>
    </row>
    <row r="256" spans="3:22" x14ac:dyDescent="0.25">
      <c r="C256" s="187"/>
      <c r="D256" s="188"/>
      <c r="E256" s="16" t="s">
        <v>14</v>
      </c>
      <c r="F256" s="54">
        <v>0</v>
      </c>
      <c r="G256" s="54">
        <v>0</v>
      </c>
      <c r="H256" s="54">
        <v>0</v>
      </c>
      <c r="I256" s="54">
        <v>0</v>
      </c>
      <c r="J256" s="54">
        <v>0</v>
      </c>
      <c r="K256" s="54">
        <v>0</v>
      </c>
      <c r="L256" s="54">
        <v>0</v>
      </c>
      <c r="M256" s="54">
        <v>0</v>
      </c>
      <c r="N256" s="54">
        <v>0</v>
      </c>
      <c r="O256" s="54">
        <v>0</v>
      </c>
      <c r="P256" s="151">
        <v>0</v>
      </c>
      <c r="Q256" s="22">
        <f t="shared" si="132"/>
        <v>0</v>
      </c>
      <c r="R256" s="22" t="str">
        <f t="shared" si="133"/>
        <v>n.a.</v>
      </c>
      <c r="S256" s="22" t="str">
        <f t="shared" si="134"/>
        <v>n.a.</v>
      </c>
      <c r="T256" s="22">
        <f t="shared" si="135"/>
        <v>0</v>
      </c>
      <c r="U256" s="22" t="str">
        <f t="shared" si="136"/>
        <v>n.a</v>
      </c>
      <c r="V256" s="22" t="str">
        <f t="shared" si="137"/>
        <v>n.a.</v>
      </c>
    </row>
    <row r="257" spans="3:22" x14ac:dyDescent="0.25">
      <c r="C257" s="187"/>
      <c r="D257" s="188"/>
      <c r="E257" s="16" t="s">
        <v>15</v>
      </c>
      <c r="F257" s="54">
        <v>0</v>
      </c>
      <c r="G257" s="54">
        <v>0</v>
      </c>
      <c r="H257" s="54">
        <v>0</v>
      </c>
      <c r="I257" s="54">
        <v>5</v>
      </c>
      <c r="J257" s="54">
        <v>5</v>
      </c>
      <c r="K257" s="54">
        <v>5</v>
      </c>
      <c r="L257" s="54">
        <v>5</v>
      </c>
      <c r="M257" s="54">
        <v>5</v>
      </c>
      <c r="N257" s="54">
        <v>5</v>
      </c>
      <c r="O257" s="54">
        <v>5</v>
      </c>
      <c r="P257" s="151">
        <v>0</v>
      </c>
      <c r="Q257" s="22">
        <f t="shared" si="132"/>
        <v>2.6896180742334587E-3</v>
      </c>
      <c r="R257" s="22">
        <f t="shared" si="133"/>
        <v>0</v>
      </c>
      <c r="S257" s="22" t="str">
        <f t="shared" si="134"/>
        <v>n.a.</v>
      </c>
      <c r="T257" s="22">
        <f t="shared" si="135"/>
        <v>2.6896180742334587E-3</v>
      </c>
      <c r="U257" s="22">
        <f t="shared" si="136"/>
        <v>0</v>
      </c>
      <c r="V257" s="22" t="str">
        <f t="shared" si="137"/>
        <v>n.a.</v>
      </c>
    </row>
    <row r="258" spans="3:22" x14ac:dyDescent="0.25">
      <c r="C258" s="187"/>
      <c r="D258" s="188"/>
      <c r="E258" s="16" t="s">
        <v>16</v>
      </c>
      <c r="F258" s="54">
        <v>84</v>
      </c>
      <c r="G258" s="54">
        <v>82</v>
      </c>
      <c r="H258" s="54">
        <v>80</v>
      </c>
      <c r="I258" s="54">
        <v>80</v>
      </c>
      <c r="J258" s="54">
        <v>84</v>
      </c>
      <c r="K258" s="54">
        <v>81</v>
      </c>
      <c r="L258" s="54">
        <v>78</v>
      </c>
      <c r="M258" s="54">
        <v>73</v>
      </c>
      <c r="N258" s="54">
        <v>71</v>
      </c>
      <c r="O258" s="54">
        <v>70</v>
      </c>
      <c r="P258" s="151">
        <v>65</v>
      </c>
      <c r="Q258" s="22">
        <f t="shared" si="132"/>
        <v>3.7654653039268425E-2</v>
      </c>
      <c r="R258" s="22">
        <f t="shared" si="133"/>
        <v>-1.4084507042253502E-2</v>
      </c>
      <c r="S258" s="22">
        <f t="shared" si="134"/>
        <v>-0.16666666666666663</v>
      </c>
      <c r="T258" s="22">
        <f t="shared" si="135"/>
        <v>3.7654653039268425E-2</v>
      </c>
      <c r="U258" s="22">
        <f t="shared" si="136"/>
        <v>-1.4084507042253502E-2</v>
      </c>
      <c r="V258" s="22">
        <f t="shared" si="137"/>
        <v>-0.16666666666666663</v>
      </c>
    </row>
    <row r="259" spans="3:22" x14ac:dyDescent="0.25">
      <c r="C259" s="187"/>
      <c r="D259" s="188"/>
      <c r="E259" s="16" t="s">
        <v>29</v>
      </c>
      <c r="F259" s="54">
        <v>13</v>
      </c>
      <c r="G259" s="54">
        <v>14</v>
      </c>
      <c r="H259" s="54">
        <v>18</v>
      </c>
      <c r="I259" s="54">
        <v>18</v>
      </c>
      <c r="J259" s="54">
        <v>19</v>
      </c>
      <c r="K259" s="54">
        <v>19</v>
      </c>
      <c r="L259" s="54">
        <v>19</v>
      </c>
      <c r="M259" s="54">
        <v>19</v>
      </c>
      <c r="N259" s="54">
        <v>19</v>
      </c>
      <c r="O259" s="127">
        <v>19</v>
      </c>
      <c r="P259" s="151">
        <v>0</v>
      </c>
      <c r="Q259" s="22">
        <f t="shared" si="132"/>
        <v>1.0220548682087143E-2</v>
      </c>
      <c r="R259" s="22">
        <f t="shared" si="133"/>
        <v>0</v>
      </c>
      <c r="S259" s="22">
        <f t="shared" si="134"/>
        <v>0.46153846153846145</v>
      </c>
      <c r="T259" s="22">
        <f t="shared" si="135"/>
        <v>1.0220548682087143E-2</v>
      </c>
      <c r="U259" s="22">
        <f t="shared" si="136"/>
        <v>0</v>
      </c>
      <c r="V259" s="22">
        <f t="shared" si="137"/>
        <v>0.46153846153846145</v>
      </c>
    </row>
    <row r="260" spans="3:22" x14ac:dyDescent="0.25">
      <c r="C260" s="187"/>
      <c r="D260" s="188"/>
      <c r="E260" s="16" t="s">
        <v>17</v>
      </c>
      <c r="F260" s="54">
        <v>34</v>
      </c>
      <c r="G260" s="54">
        <v>36</v>
      </c>
      <c r="H260" s="54">
        <v>36</v>
      </c>
      <c r="I260" s="54">
        <v>37</v>
      </c>
      <c r="J260" s="54">
        <v>40</v>
      </c>
      <c r="K260" s="54">
        <v>41</v>
      </c>
      <c r="L260" s="54">
        <v>41</v>
      </c>
      <c r="M260" s="54">
        <v>39</v>
      </c>
      <c r="N260" s="54">
        <v>42</v>
      </c>
      <c r="O260" s="127">
        <v>42</v>
      </c>
      <c r="P260" s="151">
        <v>0</v>
      </c>
      <c r="Q260" s="22">
        <f t="shared" si="132"/>
        <v>2.2592791823561054E-2</v>
      </c>
      <c r="R260" s="22">
        <f t="shared" si="133"/>
        <v>0</v>
      </c>
      <c r="S260" s="22">
        <f t="shared" si="134"/>
        <v>0.23529411764705888</v>
      </c>
      <c r="T260" s="22">
        <f t="shared" si="135"/>
        <v>2.2592791823561054E-2</v>
      </c>
      <c r="U260" s="22">
        <f t="shared" si="136"/>
        <v>0</v>
      </c>
      <c r="V260" s="22">
        <f t="shared" si="137"/>
        <v>0.23529411764705888</v>
      </c>
    </row>
    <row r="261" spans="3:22" x14ac:dyDescent="0.25">
      <c r="C261" s="187"/>
      <c r="D261" s="188"/>
      <c r="E261" s="16" t="s">
        <v>18</v>
      </c>
      <c r="F261" s="54">
        <v>12</v>
      </c>
      <c r="G261" s="54">
        <v>12</v>
      </c>
      <c r="H261" s="54">
        <v>11</v>
      </c>
      <c r="I261" s="54">
        <v>11</v>
      </c>
      <c r="J261" s="54">
        <v>11</v>
      </c>
      <c r="K261" s="54">
        <v>10</v>
      </c>
      <c r="L261" s="54">
        <v>9</v>
      </c>
      <c r="M261" s="54">
        <v>9</v>
      </c>
      <c r="N261" s="54">
        <v>7</v>
      </c>
      <c r="O261" s="127">
        <v>5</v>
      </c>
      <c r="P261" s="151">
        <v>0</v>
      </c>
      <c r="Q261" s="22">
        <f t="shared" si="132"/>
        <v>2.6896180742334587E-3</v>
      </c>
      <c r="R261" s="22">
        <f t="shared" si="133"/>
        <v>-0.2857142857142857</v>
      </c>
      <c r="S261" s="22">
        <f t="shared" si="134"/>
        <v>-0.58333333333333326</v>
      </c>
      <c r="T261" s="22">
        <f t="shared" si="135"/>
        <v>2.6896180742334587E-3</v>
      </c>
      <c r="U261" s="22">
        <f t="shared" si="136"/>
        <v>-0.2857142857142857</v>
      </c>
      <c r="V261" s="22">
        <f t="shared" si="137"/>
        <v>-0.58333333333333326</v>
      </c>
    </row>
    <row r="262" spans="3:22" x14ac:dyDescent="0.25">
      <c r="C262" s="187"/>
      <c r="D262" s="188"/>
      <c r="E262" s="16" t="s">
        <v>19</v>
      </c>
      <c r="F262" s="54">
        <v>0</v>
      </c>
      <c r="G262" s="54">
        <v>0</v>
      </c>
      <c r="H262" s="54"/>
      <c r="I262" s="54"/>
      <c r="J262" s="54"/>
      <c r="K262" s="54"/>
      <c r="L262" s="54"/>
      <c r="M262" s="54"/>
      <c r="N262" s="54"/>
      <c r="O262" s="54">
        <v>5</v>
      </c>
      <c r="P262" s="151">
        <v>5</v>
      </c>
      <c r="Q262" s="22">
        <f t="shared" si="132"/>
        <v>2.6896180742334587E-3</v>
      </c>
      <c r="R262" s="22" t="str">
        <f t="shared" si="133"/>
        <v>n.a.</v>
      </c>
      <c r="S262" s="22" t="str">
        <f t="shared" si="134"/>
        <v>n.a.</v>
      </c>
      <c r="T262" s="22">
        <f t="shared" si="135"/>
        <v>2.6896180742334587E-3</v>
      </c>
      <c r="U262" s="22" t="str">
        <f t="shared" si="136"/>
        <v>n.a</v>
      </c>
      <c r="V262" s="22" t="str">
        <f t="shared" si="137"/>
        <v>n.a.</v>
      </c>
    </row>
    <row r="263" spans="3:22" x14ac:dyDescent="0.25">
      <c r="C263" s="187"/>
      <c r="D263" s="188"/>
      <c r="E263" s="16" t="s">
        <v>20</v>
      </c>
      <c r="F263" s="54">
        <v>237</v>
      </c>
      <c r="G263" s="54">
        <v>234</v>
      </c>
      <c r="H263" s="54">
        <v>254</v>
      </c>
      <c r="I263" s="54">
        <v>243</v>
      </c>
      <c r="J263" s="54">
        <v>234</v>
      </c>
      <c r="K263" s="54">
        <v>225</v>
      </c>
      <c r="L263" s="54">
        <v>213</v>
      </c>
      <c r="M263" s="54">
        <v>183</v>
      </c>
      <c r="N263" s="54">
        <v>167</v>
      </c>
      <c r="O263" s="54">
        <v>149</v>
      </c>
      <c r="P263" s="151">
        <v>131</v>
      </c>
      <c r="Q263" s="22">
        <f t="shared" si="132"/>
        <v>8.0150618612157068E-2</v>
      </c>
      <c r="R263" s="22">
        <f t="shared" si="133"/>
        <v>-0.10778443113772451</v>
      </c>
      <c r="S263" s="22">
        <f t="shared" si="134"/>
        <v>-0.37130801687763715</v>
      </c>
      <c r="T263" s="22">
        <f t="shared" si="135"/>
        <v>8.0150618612157068E-2</v>
      </c>
      <c r="U263" s="22">
        <f t="shared" si="136"/>
        <v>-0.10778443113772451</v>
      </c>
      <c r="V263" s="22">
        <f t="shared" si="137"/>
        <v>-0.37130801687763715</v>
      </c>
    </row>
    <row r="264" spans="3:22" x14ac:dyDescent="0.25">
      <c r="C264" s="187"/>
      <c r="D264" s="188"/>
      <c r="E264" s="16" t="s">
        <v>21</v>
      </c>
      <c r="F264" s="54">
        <v>0</v>
      </c>
      <c r="G264" s="54">
        <v>0</v>
      </c>
      <c r="H264" s="54">
        <v>0</v>
      </c>
      <c r="I264" s="54">
        <v>0</v>
      </c>
      <c r="J264" s="54">
        <v>0</v>
      </c>
      <c r="K264" s="54">
        <v>0</v>
      </c>
      <c r="L264" s="54">
        <v>0</v>
      </c>
      <c r="M264" s="54">
        <v>0</v>
      </c>
      <c r="N264" s="54">
        <v>84</v>
      </c>
      <c r="O264" s="127">
        <v>84</v>
      </c>
      <c r="P264" s="151">
        <v>0</v>
      </c>
      <c r="Q264" s="22">
        <f t="shared" si="132"/>
        <v>4.5185583647122107E-2</v>
      </c>
      <c r="R264" s="22">
        <f t="shared" si="133"/>
        <v>0</v>
      </c>
      <c r="S264" s="22" t="str">
        <f t="shared" si="134"/>
        <v>n.a.</v>
      </c>
      <c r="T264" s="22">
        <f t="shared" si="135"/>
        <v>4.5185583647122107E-2</v>
      </c>
      <c r="U264" s="22">
        <f t="shared" si="136"/>
        <v>0</v>
      </c>
      <c r="V264" s="22" t="str">
        <f t="shared" si="137"/>
        <v>n.a.</v>
      </c>
    </row>
    <row r="265" spans="3:22" x14ac:dyDescent="0.25">
      <c r="C265" s="187"/>
      <c r="D265" s="188"/>
      <c r="E265" s="16" t="s">
        <v>22</v>
      </c>
      <c r="F265" s="54">
        <v>0</v>
      </c>
      <c r="G265" s="54">
        <v>0</v>
      </c>
      <c r="H265" s="54">
        <v>0</v>
      </c>
      <c r="I265" s="54">
        <v>0</v>
      </c>
      <c r="J265" s="54">
        <v>35</v>
      </c>
      <c r="K265" s="54">
        <v>36</v>
      </c>
      <c r="L265" s="54">
        <v>33</v>
      </c>
      <c r="M265" s="54">
        <v>33</v>
      </c>
      <c r="N265" s="54">
        <v>31</v>
      </c>
      <c r="O265" s="127">
        <v>31</v>
      </c>
      <c r="P265" s="151">
        <v>0</v>
      </c>
      <c r="Q265" s="22">
        <f t="shared" si="132"/>
        <v>1.6675632060247445E-2</v>
      </c>
      <c r="R265" s="22">
        <f t="shared" si="133"/>
        <v>0</v>
      </c>
      <c r="S265" s="22" t="str">
        <f t="shared" si="134"/>
        <v>n.a.</v>
      </c>
      <c r="T265" s="22">
        <f t="shared" si="135"/>
        <v>1.6675632060247445E-2</v>
      </c>
      <c r="U265" s="22">
        <f t="shared" si="136"/>
        <v>0</v>
      </c>
      <c r="V265" s="22" t="str">
        <f t="shared" si="137"/>
        <v>n.a.</v>
      </c>
    </row>
    <row r="266" spans="3:22" x14ac:dyDescent="0.25">
      <c r="C266" s="187"/>
      <c r="D266" s="188"/>
      <c r="E266" s="16" t="s">
        <v>23</v>
      </c>
      <c r="F266" s="54"/>
      <c r="G266" s="54">
        <v>21</v>
      </c>
      <c r="H266" s="54">
        <v>23</v>
      </c>
      <c r="I266" s="54">
        <v>26</v>
      </c>
      <c r="J266" s="54">
        <v>26</v>
      </c>
      <c r="K266" s="54">
        <v>24</v>
      </c>
      <c r="L266" s="54">
        <v>23</v>
      </c>
      <c r="M266" s="54">
        <v>22</v>
      </c>
      <c r="N266" s="54">
        <v>21</v>
      </c>
      <c r="O266" s="54">
        <v>21</v>
      </c>
      <c r="P266" s="151">
        <v>21</v>
      </c>
      <c r="Q266" s="22">
        <f t="shared" si="132"/>
        <v>1.1296395911780527E-2</v>
      </c>
      <c r="R266" s="22">
        <f t="shared" si="133"/>
        <v>0</v>
      </c>
      <c r="S266" s="22" t="str">
        <f t="shared" si="134"/>
        <v>n.a.</v>
      </c>
      <c r="T266" s="22">
        <f t="shared" si="135"/>
        <v>1.1296395911780527E-2</v>
      </c>
      <c r="U266" s="22">
        <f t="shared" si="136"/>
        <v>0</v>
      </c>
      <c r="V266" s="22" t="str">
        <f t="shared" si="137"/>
        <v>n.a.</v>
      </c>
    </row>
    <row r="267" spans="3:22" x14ac:dyDescent="0.25">
      <c r="C267" s="187"/>
      <c r="D267" s="188"/>
      <c r="E267" s="16" t="s">
        <v>31</v>
      </c>
      <c r="F267" s="54">
        <v>0</v>
      </c>
      <c r="G267" s="54">
        <v>0</v>
      </c>
      <c r="H267" s="54">
        <v>0</v>
      </c>
      <c r="I267" s="54">
        <v>0</v>
      </c>
      <c r="J267" s="54">
        <v>21</v>
      </c>
      <c r="K267" s="54">
        <v>21</v>
      </c>
      <c r="L267" s="54">
        <v>20</v>
      </c>
      <c r="M267" s="54">
        <v>21</v>
      </c>
      <c r="N267" s="54">
        <v>22</v>
      </c>
      <c r="O267" s="127">
        <v>22</v>
      </c>
      <c r="P267" s="151">
        <v>0</v>
      </c>
      <c r="Q267" s="22">
        <f t="shared" si="132"/>
        <v>1.1834319526627219E-2</v>
      </c>
      <c r="R267" s="22">
        <f t="shared" si="133"/>
        <v>0</v>
      </c>
      <c r="S267" s="22" t="str">
        <f t="shared" si="134"/>
        <v>n.a.</v>
      </c>
      <c r="T267" s="22">
        <f t="shared" si="135"/>
        <v>1.1834319526627219E-2</v>
      </c>
      <c r="U267" s="22">
        <f t="shared" si="136"/>
        <v>0</v>
      </c>
      <c r="V267" s="22" t="str">
        <f t="shared" si="137"/>
        <v>n.a.</v>
      </c>
    </row>
    <row r="268" spans="3:22" x14ac:dyDescent="0.25">
      <c r="C268" s="187"/>
      <c r="D268" s="188"/>
      <c r="E268" s="16" t="s">
        <v>24</v>
      </c>
      <c r="F268" s="54">
        <v>0</v>
      </c>
      <c r="G268" s="54">
        <v>0</v>
      </c>
      <c r="H268" s="54">
        <v>0</v>
      </c>
      <c r="I268" s="54">
        <v>0</v>
      </c>
      <c r="J268" s="54">
        <v>0</v>
      </c>
      <c r="K268" s="54">
        <v>0</v>
      </c>
      <c r="L268" s="54">
        <v>0</v>
      </c>
      <c r="M268" s="54">
        <v>0</v>
      </c>
      <c r="N268" s="54">
        <v>0</v>
      </c>
      <c r="O268" s="54">
        <v>0</v>
      </c>
      <c r="P268" s="151">
        <v>0</v>
      </c>
      <c r="Q268" s="22">
        <f t="shared" si="132"/>
        <v>0</v>
      </c>
      <c r="R268" s="22" t="str">
        <f t="shared" si="133"/>
        <v>n.a.</v>
      </c>
      <c r="S268" s="22" t="str">
        <f t="shared" si="134"/>
        <v>n.a.</v>
      </c>
      <c r="T268" s="22">
        <f t="shared" si="135"/>
        <v>0</v>
      </c>
      <c r="U268" s="22" t="str">
        <f t="shared" si="136"/>
        <v>n.a</v>
      </c>
      <c r="V268" s="22" t="str">
        <f t="shared" si="137"/>
        <v>n.a.</v>
      </c>
    </row>
    <row r="269" spans="3:22" x14ac:dyDescent="0.25">
      <c r="C269" s="187"/>
      <c r="D269" s="188"/>
      <c r="E269" s="16" t="s">
        <v>25</v>
      </c>
      <c r="F269" s="54">
        <v>5</v>
      </c>
      <c r="G269" s="54">
        <v>4</v>
      </c>
      <c r="H269" s="54">
        <v>4</v>
      </c>
      <c r="I269" s="54">
        <v>4</v>
      </c>
      <c r="J269" s="54">
        <v>4</v>
      </c>
      <c r="K269" s="54">
        <v>4</v>
      </c>
      <c r="L269" s="54">
        <v>4</v>
      </c>
      <c r="M269" s="54">
        <v>4</v>
      </c>
      <c r="N269" s="54">
        <v>3</v>
      </c>
      <c r="O269" s="54">
        <v>3</v>
      </c>
      <c r="P269" s="151">
        <v>0</v>
      </c>
      <c r="Q269" s="22">
        <f t="shared" si="132"/>
        <v>1.6137708445400753E-3</v>
      </c>
      <c r="R269" s="22">
        <f t="shared" si="133"/>
        <v>0</v>
      </c>
      <c r="S269" s="22">
        <f>IF(OR(O269=0,F269=0),"n.a.",O269/F269-1)</f>
        <v>-0.4</v>
      </c>
      <c r="T269" s="22">
        <f t="shared" si="135"/>
        <v>1.6137708445400753E-3</v>
      </c>
      <c r="U269" s="22">
        <f t="shared" si="136"/>
        <v>0</v>
      </c>
      <c r="V269" s="22">
        <f t="shared" si="137"/>
        <v>-0.4</v>
      </c>
    </row>
    <row r="270" spans="3:22" x14ac:dyDescent="0.25">
      <c r="C270" s="187"/>
      <c r="D270" s="188"/>
      <c r="E270" s="16" t="s">
        <v>26</v>
      </c>
      <c r="F270" s="54">
        <v>4</v>
      </c>
      <c r="G270" s="54">
        <v>4</v>
      </c>
      <c r="H270" s="54">
        <v>5</v>
      </c>
      <c r="I270" s="54">
        <v>4</v>
      </c>
      <c r="J270" s="54">
        <v>2</v>
      </c>
      <c r="K270" s="54">
        <v>2</v>
      </c>
      <c r="L270" s="54">
        <v>2</v>
      </c>
      <c r="M270" s="54">
        <v>3</v>
      </c>
      <c r="N270" s="54">
        <v>3</v>
      </c>
      <c r="O270" s="127">
        <v>3</v>
      </c>
      <c r="P270" s="151">
        <v>0</v>
      </c>
      <c r="Q270" s="22">
        <f t="shared" si="132"/>
        <v>1.6137708445400753E-3</v>
      </c>
      <c r="R270" s="22">
        <f t="shared" si="133"/>
        <v>0</v>
      </c>
      <c r="S270" s="22">
        <f t="shared" si="134"/>
        <v>-0.25</v>
      </c>
      <c r="T270" s="22">
        <f t="shared" si="135"/>
        <v>1.6137708445400753E-3</v>
      </c>
      <c r="U270" s="22">
        <f t="shared" si="136"/>
        <v>0</v>
      </c>
      <c r="V270" s="22">
        <f t="shared" si="137"/>
        <v>-0.25</v>
      </c>
    </row>
    <row r="271" spans="3:22" x14ac:dyDescent="0.25">
      <c r="C271" s="187"/>
      <c r="D271" s="188"/>
      <c r="E271" s="16" t="s">
        <v>27</v>
      </c>
      <c r="F271" s="54">
        <v>28</v>
      </c>
      <c r="G271" s="54">
        <v>25</v>
      </c>
      <c r="H271" s="54">
        <v>29</v>
      </c>
      <c r="I271" s="54">
        <v>31</v>
      </c>
      <c r="J271" s="54">
        <v>31</v>
      </c>
      <c r="K271" s="54">
        <v>31</v>
      </c>
      <c r="L271" s="54">
        <v>35</v>
      </c>
      <c r="M271" s="54">
        <v>38</v>
      </c>
      <c r="N271" s="54">
        <v>37</v>
      </c>
      <c r="O271" s="54">
        <v>37</v>
      </c>
      <c r="P271" s="151">
        <v>0</v>
      </c>
      <c r="Q271" s="22">
        <f t="shared" si="132"/>
        <v>1.9903173749327596E-2</v>
      </c>
      <c r="R271" s="22">
        <f t="shared" si="133"/>
        <v>0</v>
      </c>
      <c r="S271" s="22">
        <f t="shared" si="134"/>
        <v>0.3214285714285714</v>
      </c>
      <c r="T271" s="22">
        <f t="shared" si="135"/>
        <v>1.9903173749327596E-2</v>
      </c>
      <c r="U271" s="22">
        <f t="shared" si="136"/>
        <v>0</v>
      </c>
      <c r="V271" s="22">
        <f t="shared" si="137"/>
        <v>0.3214285714285714</v>
      </c>
    </row>
    <row r="272" spans="3:22" x14ac:dyDescent="0.25">
      <c r="C272" s="187"/>
      <c r="D272" s="188"/>
      <c r="E272" s="16" t="s">
        <v>61</v>
      </c>
      <c r="F272" s="54">
        <v>870</v>
      </c>
      <c r="G272" s="54">
        <v>836</v>
      </c>
      <c r="H272" s="54">
        <v>788</v>
      </c>
      <c r="I272" s="54">
        <v>762</v>
      </c>
      <c r="J272" s="54">
        <v>735</v>
      </c>
      <c r="K272" s="54">
        <v>701</v>
      </c>
      <c r="L272" s="54">
        <f>(K272+($K$272*($O$272/$K$272-1)/4))</f>
        <v>610.75</v>
      </c>
      <c r="M272" s="54">
        <f t="shared" ref="M272:N272" si="138">(L272+($K$272*($O$272/$K$272-1)/4))</f>
        <v>520.5</v>
      </c>
      <c r="N272" s="54">
        <f t="shared" si="138"/>
        <v>430.25</v>
      </c>
      <c r="O272" s="54">
        <v>340</v>
      </c>
      <c r="P272" s="151">
        <v>0</v>
      </c>
      <c r="Q272" s="22">
        <f t="shared" si="132"/>
        <v>0.18289402904787519</v>
      </c>
      <c r="R272" s="22">
        <f t="shared" si="133"/>
        <v>-0.20976176641487509</v>
      </c>
      <c r="S272" s="22">
        <f t="shared" si="134"/>
        <v>-0.60919540229885061</v>
      </c>
      <c r="T272" s="22">
        <f t="shared" si="135"/>
        <v>0.18289402904787519</v>
      </c>
      <c r="U272" s="22">
        <f t="shared" si="136"/>
        <v>-0.20976176641487509</v>
      </c>
      <c r="V272" s="22">
        <f t="shared" si="137"/>
        <v>-0.60919540229885061</v>
      </c>
    </row>
    <row r="273" spans="3:22" ht="15.75" thickBot="1" x14ac:dyDescent="0.3">
      <c r="C273" s="189"/>
      <c r="D273" s="190"/>
      <c r="E273" s="29" t="s">
        <v>67</v>
      </c>
      <c r="F273" s="77">
        <f t="shared" ref="F273:O273" si="139">SUM(F241:F272)</f>
        <v>2366</v>
      </c>
      <c r="G273" s="77">
        <f t="shared" si="139"/>
        <v>2343</v>
      </c>
      <c r="H273" s="77">
        <f t="shared" si="139"/>
        <v>2295</v>
      </c>
      <c r="I273" s="77">
        <f t="shared" si="139"/>
        <v>2275</v>
      </c>
      <c r="J273" s="77">
        <f t="shared" si="139"/>
        <v>2327</v>
      </c>
      <c r="K273" s="77">
        <f t="shared" si="139"/>
        <v>2269</v>
      </c>
      <c r="L273" s="77">
        <f t="shared" si="139"/>
        <v>2123.75</v>
      </c>
      <c r="M273" s="77">
        <f t="shared" si="139"/>
        <v>2037.5</v>
      </c>
      <c r="N273" s="77">
        <f t="shared" si="139"/>
        <v>1980.25</v>
      </c>
      <c r="O273" s="77">
        <f t="shared" si="139"/>
        <v>1859</v>
      </c>
      <c r="P273" s="179" t="s">
        <v>128</v>
      </c>
      <c r="Q273" s="22">
        <f t="shared" si="132"/>
        <v>1</v>
      </c>
      <c r="T273" s="22">
        <f t="shared" si="135"/>
        <v>1</v>
      </c>
    </row>
    <row r="274" spans="3:22" ht="16.5" thickTop="1" thickBot="1" x14ac:dyDescent="0.3">
      <c r="C274" s="191"/>
      <c r="D274" s="192"/>
      <c r="E274" s="25" t="s">
        <v>68</v>
      </c>
      <c r="F274" s="77">
        <v>2366</v>
      </c>
      <c r="G274" s="77">
        <v>2322</v>
      </c>
      <c r="H274" s="77">
        <v>2272</v>
      </c>
      <c r="I274" s="77">
        <v>2224</v>
      </c>
      <c r="J274" s="77">
        <v>2197</v>
      </c>
      <c r="K274" s="77">
        <v>2123</v>
      </c>
      <c r="L274" s="77">
        <v>1982.75</v>
      </c>
      <c r="M274" s="77">
        <v>1843.5</v>
      </c>
      <c r="N274" s="77">
        <v>1709.25</v>
      </c>
      <c r="O274" s="77">
        <v>1585</v>
      </c>
      <c r="P274" s="179" t="s">
        <v>128</v>
      </c>
      <c r="Q274" s="22">
        <f t="shared" si="132"/>
        <v>0.85260892953200651</v>
      </c>
      <c r="R274" s="22">
        <f t="shared" ref="R274" si="140">IF(OR(O274=0,N274=0),"n.a.",O274/N274-1)</f>
        <v>-7.269270147725615E-2</v>
      </c>
      <c r="S274" s="22">
        <f t="shared" ref="S274" si="141">IF(OR(O274=0,F274=0),"n.a.",O274/F274-1)</f>
        <v>-0.33009298393913777</v>
      </c>
      <c r="T274" s="22">
        <f t="shared" si="135"/>
        <v>0.85260892953200651</v>
      </c>
      <c r="U274" s="22">
        <f t="shared" ref="U274" si="142">IF(OR(N274=0,O274=0),"n.a",O274/N274-1)</f>
        <v>-7.269270147725615E-2</v>
      </c>
      <c r="V274" s="22">
        <f t="shared" ref="V274" si="143">IF(OR(F274=0,O274=0),"n.a.",O274/F274-1)</f>
        <v>-0.33009298393913777</v>
      </c>
    </row>
    <row r="275" spans="3:22" ht="15.75" thickTop="1" x14ac:dyDescent="0.25">
      <c r="C275" s="180"/>
      <c r="D275" s="181"/>
      <c r="E275" s="25" t="s">
        <v>70</v>
      </c>
      <c r="F275" s="26"/>
      <c r="G275" s="26">
        <f t="shared" ref="G275:O275" si="144">G274/F274-1</f>
        <v>-1.8596787827557026E-2</v>
      </c>
      <c r="H275" s="26">
        <f t="shared" si="144"/>
        <v>-2.1533161068044815E-2</v>
      </c>
      <c r="I275" s="26">
        <f t="shared" si="144"/>
        <v>-2.1126760563380254E-2</v>
      </c>
      <c r="J275" s="26">
        <f t="shared" si="144"/>
        <v>-1.2140287769784153E-2</v>
      </c>
      <c r="K275" s="26">
        <f t="shared" si="144"/>
        <v>-3.368229403732359E-2</v>
      </c>
      <c r="L275" s="26">
        <f t="shared" si="144"/>
        <v>-6.6062176165803121E-2</v>
      </c>
      <c r="M275" s="26">
        <f t="shared" si="144"/>
        <v>-7.0230740133652714E-2</v>
      </c>
      <c r="N275" s="26">
        <f t="shared" si="144"/>
        <v>-7.2823433685923478E-2</v>
      </c>
      <c r="O275" s="26">
        <f t="shared" si="144"/>
        <v>-7.269270147725615E-2</v>
      </c>
      <c r="P275" s="27"/>
    </row>
    <row r="278" spans="3:22" ht="18.75" x14ac:dyDescent="0.25">
      <c r="C278" s="185" t="s">
        <v>622</v>
      </c>
      <c r="D278" s="186"/>
      <c r="E278" s="198" t="s">
        <v>75</v>
      </c>
      <c r="F278" s="199"/>
      <c r="G278" s="199"/>
      <c r="H278" s="199"/>
      <c r="I278" s="199"/>
      <c r="J278" s="199"/>
      <c r="K278" s="199"/>
      <c r="L278" s="199"/>
      <c r="M278" s="199"/>
      <c r="N278" s="199"/>
      <c r="O278" s="199"/>
      <c r="P278" s="200"/>
    </row>
    <row r="279" spans="3:22" x14ac:dyDescent="0.25">
      <c r="C279" s="193" t="s">
        <v>143</v>
      </c>
      <c r="D279" s="194" t="s">
        <v>143</v>
      </c>
      <c r="E279" s="14">
        <v>8</v>
      </c>
      <c r="F279" s="18">
        <v>2004</v>
      </c>
      <c r="G279" s="18">
        <f t="shared" ref="G279:O279" si="145">F279+1</f>
        <v>2005</v>
      </c>
      <c r="H279" s="18">
        <f t="shared" si="145"/>
        <v>2006</v>
      </c>
      <c r="I279" s="18">
        <f t="shared" si="145"/>
        <v>2007</v>
      </c>
      <c r="J279" s="18">
        <f t="shared" si="145"/>
        <v>2008</v>
      </c>
      <c r="K279" s="18">
        <f t="shared" si="145"/>
        <v>2009</v>
      </c>
      <c r="L279" s="18">
        <f t="shared" si="145"/>
        <v>2010</v>
      </c>
      <c r="M279" s="18">
        <f t="shared" si="145"/>
        <v>2011</v>
      </c>
      <c r="N279" s="18">
        <f t="shared" si="145"/>
        <v>2012</v>
      </c>
      <c r="O279" s="18">
        <f t="shared" si="145"/>
        <v>2013</v>
      </c>
      <c r="P279" s="177">
        <v>2014</v>
      </c>
      <c r="Q279" s="20" t="s">
        <v>136</v>
      </c>
      <c r="R279" s="21" t="s">
        <v>71</v>
      </c>
      <c r="S279" s="21" t="s">
        <v>72</v>
      </c>
      <c r="T279" s="20" t="s">
        <v>136</v>
      </c>
      <c r="U279" s="21" t="s">
        <v>71</v>
      </c>
      <c r="V279" s="21" t="s">
        <v>129</v>
      </c>
    </row>
    <row r="280" spans="3:22" x14ac:dyDescent="0.25">
      <c r="C280" s="187"/>
      <c r="D280" s="188"/>
      <c r="E280" s="16" t="s">
        <v>0</v>
      </c>
      <c r="F280" s="53">
        <v>58</v>
      </c>
      <c r="G280" s="53">
        <v>58</v>
      </c>
      <c r="H280" s="53">
        <v>56</v>
      </c>
      <c r="I280" s="53">
        <v>56</v>
      </c>
      <c r="J280" s="53">
        <v>56</v>
      </c>
      <c r="K280" s="53">
        <v>56</v>
      </c>
      <c r="L280" s="53">
        <v>57</v>
      </c>
      <c r="M280" s="53">
        <v>57</v>
      </c>
      <c r="N280" s="54">
        <v>56</v>
      </c>
      <c r="O280" s="125">
        <v>56</v>
      </c>
      <c r="P280" s="150">
        <v>0</v>
      </c>
      <c r="Q280" s="22">
        <f>O280/$O$312</f>
        <v>0.15219114483071</v>
      </c>
      <c r="R280" s="22">
        <f>IF(OR(O280=0,N280=0),"n.a.",O280/N280-1)</f>
        <v>0</v>
      </c>
      <c r="S280" s="22">
        <f>IF(OR(O280=0,F280=0),"n.a.",O280/F280-1)</f>
        <v>-3.4482758620689613E-2</v>
      </c>
      <c r="T280" s="22">
        <f>O280/$O$312</f>
        <v>0.15219114483071</v>
      </c>
      <c r="U280" s="22">
        <f>IF(OR(N280=0,O280=0),"n.a",O280/N280-1)</f>
        <v>0</v>
      </c>
      <c r="V280" s="22">
        <f>IF(OR(F280=0,O280=0),"n.a.",O280/F280-1)</f>
        <v>-3.4482758620689613E-2</v>
      </c>
    </row>
    <row r="281" spans="3:22" x14ac:dyDescent="0.25">
      <c r="C281" s="187"/>
      <c r="D281" s="188"/>
      <c r="E281" s="16" t="s">
        <v>1</v>
      </c>
      <c r="F281" s="54">
        <v>0</v>
      </c>
      <c r="G281" s="54">
        <v>0</v>
      </c>
      <c r="H281" s="54">
        <v>0</v>
      </c>
      <c r="I281" s="54">
        <v>0</v>
      </c>
      <c r="J281" s="54">
        <v>0</v>
      </c>
      <c r="K281" s="54">
        <v>0</v>
      </c>
      <c r="L281" s="54">
        <v>0</v>
      </c>
      <c r="M281" s="54">
        <v>22</v>
      </c>
      <c r="N281" s="54">
        <v>22</v>
      </c>
      <c r="O281" s="54">
        <v>22</v>
      </c>
      <c r="P281" s="151">
        <v>22</v>
      </c>
      <c r="Q281" s="22">
        <f t="shared" ref="Q281:Q313" si="146">O281/$O$312</f>
        <v>5.9789378326350361E-2</v>
      </c>
      <c r="R281" s="22">
        <f t="shared" ref="R281:R311" si="147">IF(OR(O281=0,N281=0),"n.a.",O281/N281-1)</f>
        <v>0</v>
      </c>
      <c r="S281" s="22" t="str">
        <f t="shared" ref="S281:S311" si="148">IF(OR(O281=0,F281=0),"n.a.",O281/F281-1)</f>
        <v>n.a.</v>
      </c>
      <c r="T281" s="22">
        <f t="shared" ref="T281:T313" si="149">O281/$O$312</f>
        <v>5.9789378326350361E-2</v>
      </c>
      <c r="U281" s="22">
        <f t="shared" ref="U281:U311" si="150">IF(OR(N281=0,O281=0),"n.a",O281/N281-1)</f>
        <v>0</v>
      </c>
      <c r="V281" s="22" t="str">
        <f t="shared" ref="V281:V311" si="151">IF(OR(F281=0,O281=0),"n.a.",O281/F281-1)</f>
        <v>n.a.</v>
      </c>
    </row>
    <row r="282" spans="3:22" x14ac:dyDescent="0.25">
      <c r="C282" s="187"/>
      <c r="D282" s="188"/>
      <c r="E282" s="16" t="s">
        <v>30</v>
      </c>
      <c r="F282" s="127">
        <v>0</v>
      </c>
      <c r="G282" s="127">
        <v>0</v>
      </c>
      <c r="H282" s="54">
        <v>0</v>
      </c>
      <c r="I282" s="54">
        <v>0</v>
      </c>
      <c r="J282" s="54">
        <v>0</v>
      </c>
      <c r="K282" s="54">
        <v>0</v>
      </c>
      <c r="L282" s="54">
        <v>0</v>
      </c>
      <c r="M282" s="54">
        <v>0</v>
      </c>
      <c r="N282" s="54">
        <v>0</v>
      </c>
      <c r="O282" s="127">
        <v>0</v>
      </c>
      <c r="P282" s="151">
        <v>0</v>
      </c>
      <c r="Q282" s="22">
        <f t="shared" si="146"/>
        <v>0</v>
      </c>
      <c r="R282" s="22" t="str">
        <f t="shared" si="147"/>
        <v>n.a.</v>
      </c>
      <c r="S282" s="22" t="str">
        <f t="shared" si="148"/>
        <v>n.a.</v>
      </c>
      <c r="T282" s="22">
        <f t="shared" si="149"/>
        <v>0</v>
      </c>
      <c r="U282" s="22" t="str">
        <f t="shared" si="150"/>
        <v>n.a</v>
      </c>
      <c r="V282" s="22" t="str">
        <f t="shared" si="151"/>
        <v>n.a.</v>
      </c>
    </row>
    <row r="283" spans="3:22" x14ac:dyDescent="0.25">
      <c r="C283" s="187"/>
      <c r="D283" s="188"/>
      <c r="E283" s="16" t="s">
        <v>2</v>
      </c>
      <c r="F283" s="54">
        <v>20</v>
      </c>
      <c r="G283" s="54">
        <v>20</v>
      </c>
      <c r="H283" s="54">
        <v>20</v>
      </c>
      <c r="I283" s="54">
        <v>20</v>
      </c>
      <c r="J283" s="54">
        <v>20</v>
      </c>
      <c r="K283" s="54">
        <v>20</v>
      </c>
      <c r="L283" s="54">
        <v>20</v>
      </c>
      <c r="M283" s="54">
        <v>20</v>
      </c>
      <c r="N283" s="54">
        <v>20</v>
      </c>
      <c r="O283" s="54">
        <v>20</v>
      </c>
      <c r="P283" s="151">
        <v>32</v>
      </c>
      <c r="Q283" s="22">
        <f t="shared" si="146"/>
        <v>5.4353980296682147E-2</v>
      </c>
      <c r="R283" s="22">
        <f t="shared" si="147"/>
        <v>0</v>
      </c>
      <c r="S283" s="22">
        <f t="shared" si="148"/>
        <v>0</v>
      </c>
      <c r="T283" s="22">
        <f t="shared" si="149"/>
        <v>5.4353980296682147E-2</v>
      </c>
      <c r="U283" s="22">
        <f t="shared" si="150"/>
        <v>0</v>
      </c>
      <c r="V283" s="22">
        <f t="shared" si="151"/>
        <v>0</v>
      </c>
    </row>
    <row r="284" spans="3:22" x14ac:dyDescent="0.25">
      <c r="C284" s="187"/>
      <c r="D284" s="188"/>
      <c r="E284" s="16" t="s">
        <v>3</v>
      </c>
      <c r="F284" s="54">
        <v>0</v>
      </c>
      <c r="G284" s="54">
        <v>0</v>
      </c>
      <c r="H284" s="54">
        <v>12</v>
      </c>
      <c r="I284" s="54">
        <v>19</v>
      </c>
      <c r="J284" s="54">
        <v>3</v>
      </c>
      <c r="K284" s="54">
        <v>3</v>
      </c>
      <c r="L284" s="54">
        <v>3</v>
      </c>
      <c r="M284" s="54">
        <v>3</v>
      </c>
      <c r="N284" s="54">
        <v>3</v>
      </c>
      <c r="O284" s="127">
        <v>3</v>
      </c>
      <c r="P284" s="151">
        <v>0</v>
      </c>
      <c r="Q284" s="22">
        <f t="shared" si="146"/>
        <v>8.1530970445023217E-3</v>
      </c>
      <c r="R284" s="22">
        <f t="shared" si="147"/>
        <v>0</v>
      </c>
      <c r="S284" s="22" t="str">
        <f t="shared" si="148"/>
        <v>n.a.</v>
      </c>
      <c r="T284" s="22">
        <f t="shared" si="149"/>
        <v>8.1530970445023217E-3</v>
      </c>
      <c r="U284" s="22">
        <f t="shared" si="150"/>
        <v>0</v>
      </c>
      <c r="V284" s="22" t="str">
        <f t="shared" si="151"/>
        <v>n.a.</v>
      </c>
    </row>
    <row r="285" spans="3:22" x14ac:dyDescent="0.25">
      <c r="C285" s="187"/>
      <c r="D285" s="188"/>
      <c r="E285" s="16" t="s">
        <v>4</v>
      </c>
      <c r="F285" s="54">
        <v>0</v>
      </c>
      <c r="G285" s="54">
        <v>0</v>
      </c>
      <c r="H285" s="54">
        <v>0</v>
      </c>
      <c r="I285" s="54">
        <v>0</v>
      </c>
      <c r="J285" s="54">
        <v>0</v>
      </c>
      <c r="K285" s="54">
        <v>15</v>
      </c>
      <c r="L285" s="54">
        <v>15</v>
      </c>
      <c r="M285" s="54">
        <v>15</v>
      </c>
      <c r="N285" s="54">
        <v>15</v>
      </c>
      <c r="O285" s="54">
        <v>15</v>
      </c>
      <c r="P285" s="151">
        <v>15</v>
      </c>
      <c r="Q285" s="22">
        <f t="shared" si="146"/>
        <v>4.076548522251161E-2</v>
      </c>
      <c r="R285" s="22">
        <f t="shared" si="147"/>
        <v>0</v>
      </c>
      <c r="S285" s="22" t="str">
        <f t="shared" si="148"/>
        <v>n.a.</v>
      </c>
      <c r="T285" s="22">
        <f t="shared" si="149"/>
        <v>4.076548522251161E-2</v>
      </c>
      <c r="U285" s="22">
        <f t="shared" si="150"/>
        <v>0</v>
      </c>
      <c r="V285" s="22" t="str">
        <f t="shared" si="151"/>
        <v>n.a.</v>
      </c>
    </row>
    <row r="286" spans="3:22" x14ac:dyDescent="0.25">
      <c r="C286" s="187"/>
      <c r="D286" s="188"/>
      <c r="E286" s="16" t="s">
        <v>5</v>
      </c>
      <c r="F286" s="54">
        <v>0</v>
      </c>
      <c r="G286" s="54">
        <v>0</v>
      </c>
      <c r="H286" s="54">
        <v>0</v>
      </c>
      <c r="I286" s="54">
        <v>0</v>
      </c>
      <c r="J286" s="54">
        <v>0</v>
      </c>
      <c r="K286" s="54">
        <v>0</v>
      </c>
      <c r="L286" s="54">
        <v>0</v>
      </c>
      <c r="M286" s="54">
        <v>0</v>
      </c>
      <c r="N286" s="54">
        <v>0</v>
      </c>
      <c r="O286" s="54">
        <v>0</v>
      </c>
      <c r="P286" s="151">
        <v>0</v>
      </c>
      <c r="Q286" s="22">
        <f t="shared" si="146"/>
        <v>0</v>
      </c>
      <c r="R286" s="22" t="str">
        <f t="shared" si="147"/>
        <v>n.a.</v>
      </c>
      <c r="S286" s="22" t="str">
        <f t="shared" si="148"/>
        <v>n.a.</v>
      </c>
      <c r="T286" s="22">
        <f t="shared" si="149"/>
        <v>0</v>
      </c>
      <c r="U286" s="22" t="str">
        <f t="shared" si="150"/>
        <v>n.a</v>
      </c>
      <c r="V286" s="22" t="str">
        <f t="shared" si="151"/>
        <v>n.a.</v>
      </c>
    </row>
    <row r="287" spans="3:22" x14ac:dyDescent="0.25">
      <c r="C287" s="187"/>
      <c r="D287" s="188"/>
      <c r="E287" s="16" t="s">
        <v>6</v>
      </c>
      <c r="F287" s="54">
        <v>0</v>
      </c>
      <c r="G287" s="54">
        <v>0</v>
      </c>
      <c r="H287" s="54">
        <v>0</v>
      </c>
      <c r="I287" s="54">
        <v>0</v>
      </c>
      <c r="J287" s="54">
        <v>0</v>
      </c>
      <c r="K287" s="54">
        <v>0</v>
      </c>
      <c r="L287" s="54">
        <v>0</v>
      </c>
      <c r="M287" s="54">
        <v>0</v>
      </c>
      <c r="N287" s="54">
        <v>0</v>
      </c>
      <c r="O287" s="54">
        <v>0</v>
      </c>
      <c r="P287" s="151">
        <v>0</v>
      </c>
      <c r="Q287" s="22">
        <f t="shared" si="146"/>
        <v>0</v>
      </c>
      <c r="R287" s="22" t="str">
        <f t="shared" si="147"/>
        <v>n.a.</v>
      </c>
      <c r="S287" s="22" t="str">
        <f t="shared" si="148"/>
        <v>n.a.</v>
      </c>
      <c r="T287" s="22">
        <f t="shared" si="149"/>
        <v>0</v>
      </c>
      <c r="U287" s="22" t="str">
        <f t="shared" si="150"/>
        <v>n.a</v>
      </c>
      <c r="V287" s="22" t="str">
        <f t="shared" si="151"/>
        <v>n.a.</v>
      </c>
    </row>
    <row r="288" spans="3:22" x14ac:dyDescent="0.25">
      <c r="C288" s="187"/>
      <c r="D288" s="188"/>
      <c r="E288" s="16" t="s">
        <v>7</v>
      </c>
      <c r="F288" s="54">
        <v>0</v>
      </c>
      <c r="G288" s="54">
        <v>0</v>
      </c>
      <c r="H288" s="54">
        <v>0</v>
      </c>
      <c r="I288" s="54">
        <v>0</v>
      </c>
      <c r="J288" s="54">
        <v>0</v>
      </c>
      <c r="K288" s="54">
        <v>0</v>
      </c>
      <c r="L288" s="54">
        <v>0</v>
      </c>
      <c r="M288" s="54">
        <v>0</v>
      </c>
      <c r="N288" s="54">
        <v>0</v>
      </c>
      <c r="O288" s="54">
        <v>0</v>
      </c>
      <c r="P288" s="151">
        <v>0</v>
      </c>
      <c r="Q288" s="22">
        <f t="shared" si="146"/>
        <v>0</v>
      </c>
      <c r="R288" s="22" t="str">
        <f t="shared" si="147"/>
        <v>n.a.</v>
      </c>
      <c r="S288" s="22" t="str">
        <f t="shared" si="148"/>
        <v>n.a.</v>
      </c>
      <c r="T288" s="22">
        <f t="shared" si="149"/>
        <v>0</v>
      </c>
      <c r="U288" s="22" t="str">
        <f t="shared" si="150"/>
        <v>n.a</v>
      </c>
      <c r="V288" s="22" t="str">
        <f t="shared" si="151"/>
        <v>n.a.</v>
      </c>
    </row>
    <row r="289" spans="2:22" x14ac:dyDescent="0.25">
      <c r="C289" s="187"/>
      <c r="D289" s="188"/>
      <c r="E289" s="16" t="s">
        <v>8</v>
      </c>
      <c r="F289" s="54">
        <v>60</v>
      </c>
      <c r="G289" s="54">
        <v>53</v>
      </c>
      <c r="H289" s="54">
        <v>51</v>
      </c>
      <c r="I289" s="54">
        <v>53</v>
      </c>
      <c r="J289" s="54">
        <v>57</v>
      </c>
      <c r="K289" s="54">
        <v>66</v>
      </c>
      <c r="L289" s="54">
        <v>67</v>
      </c>
      <c r="M289" s="54">
        <v>65</v>
      </c>
      <c r="N289" s="54">
        <v>67</v>
      </c>
      <c r="O289" s="54">
        <v>66</v>
      </c>
      <c r="P289" s="151">
        <v>64</v>
      </c>
      <c r="Q289" s="22">
        <f t="shared" si="146"/>
        <v>0.17936813497905107</v>
      </c>
      <c r="R289" s="22">
        <f t="shared" si="147"/>
        <v>-1.4925373134328401E-2</v>
      </c>
      <c r="S289" s="22">
        <f t="shared" si="148"/>
        <v>0.10000000000000009</v>
      </c>
      <c r="T289" s="22">
        <f t="shared" si="149"/>
        <v>0.17936813497905107</v>
      </c>
      <c r="U289" s="22">
        <f t="shared" si="150"/>
        <v>-1.4925373134328401E-2</v>
      </c>
      <c r="V289" s="22">
        <f t="shared" si="151"/>
        <v>0.10000000000000009</v>
      </c>
    </row>
    <row r="290" spans="2:22" x14ac:dyDescent="0.25">
      <c r="C290" s="187"/>
      <c r="D290" s="188"/>
      <c r="E290" s="16" t="s">
        <v>9</v>
      </c>
      <c r="F290" s="54">
        <v>0</v>
      </c>
      <c r="G290" s="54">
        <v>0</v>
      </c>
      <c r="H290" s="54">
        <v>0</v>
      </c>
      <c r="I290" s="54">
        <v>0</v>
      </c>
      <c r="J290" s="54">
        <v>0</v>
      </c>
      <c r="K290" s="54">
        <v>0</v>
      </c>
      <c r="L290" s="54">
        <v>0</v>
      </c>
      <c r="M290" s="54">
        <v>0</v>
      </c>
      <c r="N290" s="54">
        <v>0</v>
      </c>
      <c r="O290" s="54">
        <v>0</v>
      </c>
      <c r="P290" s="151">
        <v>0</v>
      </c>
      <c r="Q290" s="22">
        <f t="shared" si="146"/>
        <v>0</v>
      </c>
      <c r="R290" s="22" t="str">
        <f t="shared" si="147"/>
        <v>n.a.</v>
      </c>
      <c r="S290" s="22" t="str">
        <f t="shared" si="148"/>
        <v>n.a.</v>
      </c>
      <c r="T290" s="22">
        <f t="shared" si="149"/>
        <v>0</v>
      </c>
      <c r="U290" s="22" t="str">
        <f t="shared" si="150"/>
        <v>n.a</v>
      </c>
      <c r="V290" s="22" t="str">
        <f t="shared" si="151"/>
        <v>n.a.</v>
      </c>
    </row>
    <row r="291" spans="2:22" x14ac:dyDescent="0.25">
      <c r="C291" s="187"/>
      <c r="D291" s="188"/>
      <c r="E291" s="16" t="s">
        <v>10</v>
      </c>
      <c r="F291" s="54">
        <v>42</v>
      </c>
      <c r="G291" s="54">
        <v>43</v>
      </c>
      <c r="H291" s="54">
        <v>42</v>
      </c>
      <c r="I291" s="54">
        <v>40</v>
      </c>
      <c r="J291" s="54">
        <v>41</v>
      </c>
      <c r="K291" s="54">
        <v>38</v>
      </c>
      <c r="L291" s="54">
        <v>39</v>
      </c>
      <c r="M291" s="54">
        <v>40</v>
      </c>
      <c r="N291" s="54">
        <v>40</v>
      </c>
      <c r="O291" s="54">
        <v>38</v>
      </c>
      <c r="P291" s="151">
        <v>0</v>
      </c>
      <c r="Q291" s="22">
        <f t="shared" si="146"/>
        <v>0.10327256256369607</v>
      </c>
      <c r="R291" s="22">
        <f t="shared" si="147"/>
        <v>-5.0000000000000044E-2</v>
      </c>
      <c r="S291" s="22">
        <f t="shared" si="148"/>
        <v>-9.5238095238095233E-2</v>
      </c>
      <c r="T291" s="22">
        <f t="shared" si="149"/>
        <v>0.10327256256369607</v>
      </c>
      <c r="U291" s="22">
        <f t="shared" si="150"/>
        <v>-5.0000000000000044E-2</v>
      </c>
      <c r="V291" s="22">
        <f t="shared" si="151"/>
        <v>-9.5238095238095233E-2</v>
      </c>
    </row>
    <row r="292" spans="2:22" x14ac:dyDescent="0.25">
      <c r="C292" s="187"/>
      <c r="D292" s="188"/>
      <c r="E292" s="16" t="s">
        <v>12</v>
      </c>
      <c r="F292" s="54">
        <v>13</v>
      </c>
      <c r="G292" s="54">
        <v>13</v>
      </c>
      <c r="H292" s="54">
        <v>13</v>
      </c>
      <c r="I292" s="54">
        <v>14</v>
      </c>
      <c r="J292" s="54">
        <v>13</v>
      </c>
      <c r="K292" s="54">
        <v>14</v>
      </c>
      <c r="L292" s="54">
        <v>11</v>
      </c>
      <c r="M292" s="54">
        <v>11</v>
      </c>
      <c r="N292" s="54">
        <v>11</v>
      </c>
      <c r="O292" s="54">
        <v>11</v>
      </c>
      <c r="P292" s="151">
        <v>0</v>
      </c>
      <c r="Q292" s="22">
        <f t="shared" si="146"/>
        <v>2.989468916317518E-2</v>
      </c>
      <c r="R292" s="22">
        <f t="shared" si="147"/>
        <v>0</v>
      </c>
      <c r="S292" s="22">
        <f t="shared" si="148"/>
        <v>-0.15384615384615385</v>
      </c>
      <c r="T292" s="22">
        <f t="shared" si="149"/>
        <v>2.989468916317518E-2</v>
      </c>
      <c r="U292" s="22">
        <f t="shared" si="150"/>
        <v>0</v>
      </c>
      <c r="V292" s="22">
        <f t="shared" si="151"/>
        <v>-0.15384615384615385</v>
      </c>
    </row>
    <row r="293" spans="2:22" x14ac:dyDescent="0.25">
      <c r="C293" s="187"/>
      <c r="D293" s="188"/>
      <c r="E293" s="16" t="s">
        <v>28</v>
      </c>
      <c r="F293" s="54">
        <v>12</v>
      </c>
      <c r="G293" s="54">
        <v>12</v>
      </c>
      <c r="H293" s="54">
        <v>11</v>
      </c>
      <c r="I293" s="54">
        <v>10</v>
      </c>
      <c r="J293" s="54">
        <v>10</v>
      </c>
      <c r="K293" s="54">
        <v>10</v>
      </c>
      <c r="L293" s="54">
        <v>10</v>
      </c>
      <c r="M293" s="54">
        <v>10</v>
      </c>
      <c r="N293" s="54">
        <v>10</v>
      </c>
      <c r="O293" s="54">
        <v>9</v>
      </c>
      <c r="P293" s="151">
        <v>0</v>
      </c>
      <c r="Q293" s="22">
        <f t="shared" si="146"/>
        <v>2.4459291133506967E-2</v>
      </c>
      <c r="R293" s="22">
        <f t="shared" si="147"/>
        <v>-9.9999999999999978E-2</v>
      </c>
      <c r="S293" s="22">
        <f t="shared" si="148"/>
        <v>-0.25</v>
      </c>
      <c r="T293" s="22">
        <f t="shared" si="149"/>
        <v>2.4459291133506967E-2</v>
      </c>
      <c r="U293" s="22">
        <f t="shared" si="150"/>
        <v>-9.9999999999999978E-2</v>
      </c>
      <c r="V293" s="22">
        <f t="shared" si="151"/>
        <v>-0.25</v>
      </c>
    </row>
    <row r="294" spans="2:22" x14ac:dyDescent="0.25">
      <c r="C294" s="187"/>
      <c r="D294" s="188"/>
      <c r="E294" s="16" t="s">
        <v>13</v>
      </c>
      <c r="F294" s="54">
        <v>12</v>
      </c>
      <c r="G294" s="54">
        <v>12</v>
      </c>
      <c r="H294" s="54">
        <v>12</v>
      </c>
      <c r="I294" s="54">
        <v>11</v>
      </c>
      <c r="J294" s="54">
        <v>11</v>
      </c>
      <c r="K294" s="54">
        <v>10</v>
      </c>
      <c r="L294" s="54">
        <v>10</v>
      </c>
      <c r="M294" s="54">
        <v>10</v>
      </c>
      <c r="N294" s="54">
        <v>10</v>
      </c>
      <c r="O294" s="54">
        <v>10</v>
      </c>
      <c r="P294" s="151">
        <v>0</v>
      </c>
      <c r="Q294" s="22">
        <f t="shared" si="146"/>
        <v>2.7176990148341074E-2</v>
      </c>
      <c r="R294" s="22">
        <f t="shared" si="147"/>
        <v>0</v>
      </c>
      <c r="S294" s="22">
        <f t="shared" si="148"/>
        <v>-0.16666666666666663</v>
      </c>
      <c r="T294" s="22">
        <f t="shared" si="149"/>
        <v>2.7176990148341074E-2</v>
      </c>
      <c r="U294" s="22">
        <f t="shared" si="150"/>
        <v>0</v>
      </c>
      <c r="V294" s="22">
        <f t="shared" si="151"/>
        <v>-0.16666666666666663</v>
      </c>
    </row>
    <row r="295" spans="2:22" x14ac:dyDescent="0.25">
      <c r="C295" s="187"/>
      <c r="D295" s="188"/>
      <c r="E295" s="16" t="s">
        <v>14</v>
      </c>
      <c r="F295" s="54">
        <v>0</v>
      </c>
      <c r="G295" s="54">
        <v>0</v>
      </c>
      <c r="H295" s="54">
        <v>0</v>
      </c>
      <c r="I295" s="54">
        <v>0</v>
      </c>
      <c r="J295" s="54">
        <v>0</v>
      </c>
      <c r="K295" s="54">
        <v>0</v>
      </c>
      <c r="L295" s="54">
        <v>0</v>
      </c>
      <c r="M295" s="54">
        <v>0</v>
      </c>
      <c r="N295" s="54">
        <v>0</v>
      </c>
      <c r="O295" s="54">
        <v>0</v>
      </c>
      <c r="P295" s="151">
        <v>0</v>
      </c>
      <c r="Q295" s="22">
        <f t="shared" si="146"/>
        <v>0</v>
      </c>
      <c r="R295" s="22" t="str">
        <f t="shared" si="147"/>
        <v>n.a.</v>
      </c>
      <c r="S295" s="22" t="str">
        <f t="shared" si="148"/>
        <v>n.a.</v>
      </c>
      <c r="T295" s="22">
        <f t="shared" si="149"/>
        <v>0</v>
      </c>
      <c r="U295" s="22" t="str">
        <f t="shared" si="150"/>
        <v>n.a</v>
      </c>
      <c r="V295" s="22" t="str">
        <f t="shared" si="151"/>
        <v>n.a.</v>
      </c>
    </row>
    <row r="296" spans="2:22" x14ac:dyDescent="0.25">
      <c r="C296" s="187"/>
      <c r="D296" s="188"/>
      <c r="E296" s="16" t="s">
        <v>15</v>
      </c>
      <c r="F296" s="54">
        <v>0</v>
      </c>
      <c r="G296" s="54">
        <v>0</v>
      </c>
      <c r="H296" s="54">
        <v>0</v>
      </c>
      <c r="I296" s="54">
        <v>0</v>
      </c>
      <c r="J296" s="54">
        <v>0</v>
      </c>
      <c r="K296" s="54">
        <v>0</v>
      </c>
      <c r="L296" s="54">
        <v>0</v>
      </c>
      <c r="M296" s="54">
        <v>0</v>
      </c>
      <c r="N296" s="54">
        <v>0</v>
      </c>
      <c r="O296" s="54">
        <v>0</v>
      </c>
      <c r="P296" s="151">
        <v>0</v>
      </c>
      <c r="Q296" s="22">
        <f t="shared" si="146"/>
        <v>0</v>
      </c>
      <c r="R296" s="22" t="str">
        <f t="shared" si="147"/>
        <v>n.a.</v>
      </c>
      <c r="S296" s="22" t="str">
        <f t="shared" si="148"/>
        <v>n.a.</v>
      </c>
      <c r="T296" s="22">
        <f t="shared" si="149"/>
        <v>0</v>
      </c>
      <c r="U296" s="22" t="str">
        <f t="shared" si="150"/>
        <v>n.a</v>
      </c>
      <c r="V296" s="22" t="str">
        <f t="shared" si="151"/>
        <v>n.a.</v>
      </c>
    </row>
    <row r="297" spans="2:22" x14ac:dyDescent="0.25">
      <c r="B297" s="3" t="s">
        <v>133</v>
      </c>
      <c r="C297" s="187"/>
      <c r="D297" s="188"/>
      <c r="E297" s="16" t="s">
        <v>16</v>
      </c>
      <c r="F297" s="54">
        <v>19</v>
      </c>
      <c r="G297" s="54">
        <v>19</v>
      </c>
      <c r="H297" s="54">
        <v>20</v>
      </c>
      <c r="I297" s="54">
        <v>18</v>
      </c>
      <c r="J297" s="54">
        <v>17</v>
      </c>
      <c r="K297" s="54">
        <v>16</v>
      </c>
      <c r="L297" s="54">
        <v>16</v>
      </c>
      <c r="M297" s="54">
        <v>14</v>
      </c>
      <c r="N297" s="54">
        <v>14</v>
      </c>
      <c r="O297" s="54">
        <v>23</v>
      </c>
      <c r="P297" s="151">
        <v>21</v>
      </c>
      <c r="Q297" s="22">
        <f t="shared" si="146"/>
        <v>6.2507077341184464E-2</v>
      </c>
      <c r="R297" s="22">
        <f t="shared" si="147"/>
        <v>0.64285714285714279</v>
      </c>
      <c r="S297" s="22">
        <f t="shared" si="148"/>
        <v>0.21052631578947367</v>
      </c>
      <c r="T297" s="22">
        <f t="shared" si="149"/>
        <v>6.2507077341184464E-2</v>
      </c>
      <c r="U297" s="22">
        <f t="shared" si="150"/>
        <v>0.64285714285714279</v>
      </c>
      <c r="V297" s="22">
        <f t="shared" si="151"/>
        <v>0.21052631578947367</v>
      </c>
    </row>
    <row r="298" spans="2:22" x14ac:dyDescent="0.25">
      <c r="C298" s="187"/>
      <c r="D298" s="188"/>
      <c r="E298" s="16" t="s">
        <v>29</v>
      </c>
      <c r="F298" s="54">
        <v>0</v>
      </c>
      <c r="G298" s="54">
        <v>0</v>
      </c>
      <c r="H298" s="54">
        <v>0</v>
      </c>
      <c r="I298" s="54">
        <v>0</v>
      </c>
      <c r="J298" s="54">
        <v>0</v>
      </c>
      <c r="K298" s="54">
        <v>0</v>
      </c>
      <c r="L298" s="54">
        <v>0</v>
      </c>
      <c r="M298" s="54">
        <v>0</v>
      </c>
      <c r="N298" s="54">
        <v>0</v>
      </c>
      <c r="O298" s="54">
        <v>0</v>
      </c>
      <c r="P298" s="151">
        <v>0</v>
      </c>
      <c r="Q298" s="22">
        <f t="shared" si="146"/>
        <v>0</v>
      </c>
      <c r="R298" s="22" t="str">
        <f t="shared" si="147"/>
        <v>n.a.</v>
      </c>
      <c r="S298" s="22" t="str">
        <f t="shared" si="148"/>
        <v>n.a.</v>
      </c>
      <c r="T298" s="22">
        <f t="shared" si="149"/>
        <v>0</v>
      </c>
      <c r="U298" s="22" t="str">
        <f t="shared" si="150"/>
        <v>n.a</v>
      </c>
      <c r="V298" s="22" t="str">
        <f t="shared" si="151"/>
        <v>n.a.</v>
      </c>
    </row>
    <row r="299" spans="2:22" x14ac:dyDescent="0.25">
      <c r="C299" s="187"/>
      <c r="D299" s="188"/>
      <c r="E299" s="16" t="s">
        <v>17</v>
      </c>
      <c r="F299" s="54">
        <v>4</v>
      </c>
      <c r="G299" s="54">
        <v>4</v>
      </c>
      <c r="H299" s="54">
        <v>4</v>
      </c>
      <c r="I299" s="54">
        <v>3</v>
      </c>
      <c r="J299" s="54">
        <v>3</v>
      </c>
      <c r="K299" s="54">
        <v>3</v>
      </c>
      <c r="L299" s="54">
        <v>3</v>
      </c>
      <c r="M299" s="54">
        <v>3</v>
      </c>
      <c r="N299" s="54">
        <v>3</v>
      </c>
      <c r="O299" s="127">
        <v>3</v>
      </c>
      <c r="P299" s="151">
        <v>0</v>
      </c>
      <c r="Q299" s="22">
        <f t="shared" si="146"/>
        <v>8.1530970445023217E-3</v>
      </c>
      <c r="R299" s="22">
        <f t="shared" si="147"/>
        <v>0</v>
      </c>
      <c r="S299" s="22">
        <f t="shared" si="148"/>
        <v>-0.25</v>
      </c>
      <c r="T299" s="22">
        <f t="shared" si="149"/>
        <v>8.1530970445023217E-3</v>
      </c>
      <c r="U299" s="22">
        <f t="shared" si="150"/>
        <v>0</v>
      </c>
      <c r="V299" s="22">
        <f t="shared" si="151"/>
        <v>-0.25</v>
      </c>
    </row>
    <row r="300" spans="2:22" x14ac:dyDescent="0.25">
      <c r="C300" s="187"/>
      <c r="D300" s="188"/>
      <c r="E300" s="16" t="s">
        <v>18</v>
      </c>
      <c r="F300" s="54">
        <v>3</v>
      </c>
      <c r="G300" s="54">
        <v>3</v>
      </c>
      <c r="H300" s="54">
        <v>3</v>
      </c>
      <c r="I300" s="54">
        <v>2</v>
      </c>
      <c r="J300" s="54">
        <v>2</v>
      </c>
      <c r="K300" s="54">
        <v>2</v>
      </c>
      <c r="L300" s="54">
        <v>2</v>
      </c>
      <c r="M300" s="54">
        <v>1</v>
      </c>
      <c r="N300" s="54">
        <v>0.97916666666666663</v>
      </c>
      <c r="O300" s="127">
        <v>0.95833333333333326</v>
      </c>
      <c r="P300" s="151">
        <v>0</v>
      </c>
      <c r="Q300" s="22">
        <f t="shared" si="146"/>
        <v>2.604461555882686E-3</v>
      </c>
      <c r="R300" s="22">
        <f t="shared" si="147"/>
        <v>-2.1276595744680882E-2</v>
      </c>
      <c r="S300" s="22">
        <f>IF(OR(O300=0,F300=0),"n.a.",O300/F300-1)</f>
        <v>-0.68055555555555558</v>
      </c>
      <c r="T300" s="22">
        <f t="shared" si="149"/>
        <v>2.604461555882686E-3</v>
      </c>
      <c r="U300" s="22">
        <f t="shared" si="150"/>
        <v>-2.1276595744680882E-2</v>
      </c>
      <c r="V300" s="22">
        <f t="shared" si="151"/>
        <v>-0.68055555555555558</v>
      </c>
    </row>
    <row r="301" spans="2:22" x14ac:dyDescent="0.25">
      <c r="C301" s="187"/>
      <c r="D301" s="188"/>
      <c r="E301" s="16" t="s">
        <v>19</v>
      </c>
      <c r="F301" s="54">
        <v>0</v>
      </c>
      <c r="G301" s="54">
        <v>0</v>
      </c>
      <c r="H301" s="54">
        <v>4</v>
      </c>
      <c r="I301" s="54">
        <v>3</v>
      </c>
      <c r="J301" s="54">
        <v>3</v>
      </c>
      <c r="K301" s="54">
        <v>4</v>
      </c>
      <c r="L301" s="54">
        <v>3</v>
      </c>
      <c r="M301" s="54">
        <v>3</v>
      </c>
      <c r="N301" s="54">
        <v>2</v>
      </c>
      <c r="O301" s="54">
        <v>2</v>
      </c>
      <c r="P301" s="151">
        <v>2</v>
      </c>
      <c r="Q301" s="22">
        <f t="shared" si="146"/>
        <v>5.4353980296682142E-3</v>
      </c>
      <c r="R301" s="22">
        <f t="shared" si="147"/>
        <v>0</v>
      </c>
      <c r="S301" s="22" t="str">
        <f t="shared" si="148"/>
        <v>n.a.</v>
      </c>
      <c r="T301" s="22">
        <f t="shared" si="149"/>
        <v>5.4353980296682142E-3</v>
      </c>
      <c r="U301" s="22">
        <f t="shared" si="150"/>
        <v>0</v>
      </c>
      <c r="V301" s="22" t="str">
        <f t="shared" si="151"/>
        <v>n.a.</v>
      </c>
    </row>
    <row r="302" spans="2:22" x14ac:dyDescent="0.25">
      <c r="C302" s="187"/>
      <c r="D302" s="188"/>
      <c r="E302" s="16" t="s">
        <v>20</v>
      </c>
      <c r="F302" s="54">
        <v>0</v>
      </c>
      <c r="G302" s="54">
        <v>0</v>
      </c>
      <c r="H302" s="54">
        <v>0</v>
      </c>
      <c r="I302" s="54">
        <v>0</v>
      </c>
      <c r="J302" s="54">
        <v>0</v>
      </c>
      <c r="K302" s="54">
        <v>0</v>
      </c>
      <c r="L302" s="54">
        <v>0</v>
      </c>
      <c r="M302" s="54">
        <v>0</v>
      </c>
      <c r="N302" s="54">
        <v>0</v>
      </c>
      <c r="O302" s="54">
        <v>0</v>
      </c>
      <c r="P302" s="151">
        <v>0</v>
      </c>
      <c r="Q302" s="22">
        <f t="shared" si="146"/>
        <v>0</v>
      </c>
      <c r="R302" s="22" t="str">
        <f t="shared" si="147"/>
        <v>n.a.</v>
      </c>
      <c r="S302" s="22" t="str">
        <f t="shared" si="148"/>
        <v>n.a.</v>
      </c>
      <c r="T302" s="22">
        <f t="shared" si="149"/>
        <v>0</v>
      </c>
      <c r="U302" s="22" t="str">
        <f t="shared" si="150"/>
        <v>n.a</v>
      </c>
      <c r="V302" s="22" t="str">
        <f t="shared" si="151"/>
        <v>n.a.</v>
      </c>
    </row>
    <row r="303" spans="2:22" x14ac:dyDescent="0.25">
      <c r="C303" s="187"/>
      <c r="D303" s="188"/>
      <c r="E303" s="16" t="s">
        <v>21</v>
      </c>
      <c r="F303" s="54">
        <v>0</v>
      </c>
      <c r="G303" s="54">
        <v>0</v>
      </c>
      <c r="H303" s="54">
        <v>0</v>
      </c>
      <c r="I303" s="54">
        <v>0</v>
      </c>
      <c r="J303" s="54">
        <v>0</v>
      </c>
      <c r="K303" s="54">
        <v>0</v>
      </c>
      <c r="L303" s="54">
        <v>0</v>
      </c>
      <c r="M303" s="54">
        <v>0</v>
      </c>
      <c r="N303" s="54">
        <v>0</v>
      </c>
      <c r="O303" s="54">
        <v>0</v>
      </c>
      <c r="P303" s="151">
        <v>0</v>
      </c>
      <c r="Q303" s="22">
        <f t="shared" si="146"/>
        <v>0</v>
      </c>
      <c r="R303" s="22" t="str">
        <f t="shared" si="147"/>
        <v>n.a.</v>
      </c>
      <c r="S303" s="22" t="str">
        <f t="shared" si="148"/>
        <v>n.a.</v>
      </c>
      <c r="T303" s="22">
        <f t="shared" si="149"/>
        <v>0</v>
      </c>
      <c r="U303" s="22" t="str">
        <f t="shared" si="150"/>
        <v>n.a</v>
      </c>
      <c r="V303" s="22" t="str">
        <f t="shared" si="151"/>
        <v>n.a.</v>
      </c>
    </row>
    <row r="304" spans="2:22" x14ac:dyDescent="0.25">
      <c r="C304" s="187"/>
      <c r="D304" s="188"/>
      <c r="E304" s="16" t="s">
        <v>22</v>
      </c>
      <c r="F304" s="54">
        <v>0</v>
      </c>
      <c r="G304" s="54">
        <v>0</v>
      </c>
      <c r="H304" s="54">
        <v>0</v>
      </c>
      <c r="I304" s="54">
        <v>0</v>
      </c>
      <c r="J304" s="54">
        <v>0</v>
      </c>
      <c r="K304" s="54">
        <v>0</v>
      </c>
      <c r="L304" s="54">
        <v>0</v>
      </c>
      <c r="M304" s="54">
        <v>0</v>
      </c>
      <c r="N304" s="54">
        <v>0</v>
      </c>
      <c r="O304" s="127">
        <v>0</v>
      </c>
      <c r="P304" s="151">
        <v>0</v>
      </c>
      <c r="Q304" s="22">
        <f t="shared" si="146"/>
        <v>0</v>
      </c>
      <c r="R304" s="22" t="str">
        <f t="shared" si="147"/>
        <v>n.a.</v>
      </c>
      <c r="S304" s="22" t="str">
        <f t="shared" si="148"/>
        <v>n.a.</v>
      </c>
      <c r="T304" s="22">
        <f t="shared" si="149"/>
        <v>0</v>
      </c>
      <c r="U304" s="22" t="str">
        <f t="shared" si="150"/>
        <v>n.a</v>
      </c>
      <c r="V304" s="22" t="str">
        <f t="shared" si="151"/>
        <v>n.a.</v>
      </c>
    </row>
    <row r="305" spans="3:22" x14ac:dyDescent="0.25">
      <c r="C305" s="187"/>
      <c r="D305" s="188"/>
      <c r="E305" s="16" t="s">
        <v>23</v>
      </c>
      <c r="F305" s="54">
        <v>5</v>
      </c>
      <c r="G305" s="54">
        <v>6</v>
      </c>
      <c r="H305" s="54">
        <v>7</v>
      </c>
      <c r="I305" s="54">
        <v>7</v>
      </c>
      <c r="J305" s="54">
        <v>7</v>
      </c>
      <c r="K305" s="54">
        <v>7</v>
      </c>
      <c r="L305" s="54">
        <v>8</v>
      </c>
      <c r="M305" s="54">
        <v>8</v>
      </c>
      <c r="N305" s="54">
        <v>7</v>
      </c>
      <c r="O305" s="54">
        <v>6</v>
      </c>
      <c r="P305" s="151">
        <v>6</v>
      </c>
      <c r="Q305" s="22">
        <f t="shared" si="146"/>
        <v>1.6306194089004643E-2</v>
      </c>
      <c r="R305" s="22">
        <f>IF(OR(O305=0,N305=0),"n.a.",O305/N305-1)</f>
        <v>-0.1428571428571429</v>
      </c>
      <c r="S305" s="22">
        <f t="shared" si="148"/>
        <v>0.19999999999999996</v>
      </c>
      <c r="T305" s="22">
        <f t="shared" si="149"/>
        <v>1.6306194089004643E-2</v>
      </c>
      <c r="U305" s="22">
        <f t="shared" si="150"/>
        <v>-0.1428571428571429</v>
      </c>
      <c r="V305" s="22">
        <f t="shared" si="151"/>
        <v>0.19999999999999996</v>
      </c>
    </row>
    <row r="306" spans="3:22" x14ac:dyDescent="0.25">
      <c r="C306" s="187"/>
      <c r="D306" s="188"/>
      <c r="E306" s="16" t="s">
        <v>31</v>
      </c>
      <c r="F306" s="54">
        <v>0</v>
      </c>
      <c r="G306" s="54">
        <v>0</v>
      </c>
      <c r="H306" s="54">
        <v>0</v>
      </c>
      <c r="I306" s="54">
        <v>0</v>
      </c>
      <c r="J306" s="54">
        <v>12</v>
      </c>
      <c r="K306" s="54">
        <v>11</v>
      </c>
      <c r="L306" s="54">
        <v>11</v>
      </c>
      <c r="M306" s="54">
        <v>8</v>
      </c>
      <c r="N306" s="54">
        <v>8</v>
      </c>
      <c r="O306" s="127">
        <v>8</v>
      </c>
      <c r="P306" s="151">
        <v>0</v>
      </c>
      <c r="Q306" s="22">
        <f t="shared" si="146"/>
        <v>2.1741592118672857E-2</v>
      </c>
      <c r="R306" s="22">
        <f t="shared" si="147"/>
        <v>0</v>
      </c>
      <c r="S306" s="22" t="str">
        <f t="shared" si="148"/>
        <v>n.a.</v>
      </c>
      <c r="T306" s="22">
        <f t="shared" si="149"/>
        <v>2.1741592118672857E-2</v>
      </c>
      <c r="U306" s="22">
        <f t="shared" si="150"/>
        <v>0</v>
      </c>
      <c r="V306" s="22" t="str">
        <f t="shared" si="151"/>
        <v>n.a.</v>
      </c>
    </row>
    <row r="307" spans="3:22" x14ac:dyDescent="0.25">
      <c r="C307" s="187"/>
      <c r="D307" s="188"/>
      <c r="E307" s="16" t="s">
        <v>24</v>
      </c>
      <c r="F307" s="54">
        <v>0</v>
      </c>
      <c r="G307" s="54">
        <v>0</v>
      </c>
      <c r="H307" s="54">
        <v>0</v>
      </c>
      <c r="I307" s="54">
        <v>0</v>
      </c>
      <c r="J307" s="54">
        <v>0</v>
      </c>
      <c r="K307" s="54">
        <v>0</v>
      </c>
      <c r="L307" s="54">
        <v>0</v>
      </c>
      <c r="M307" s="54">
        <v>0</v>
      </c>
      <c r="N307" s="54">
        <v>0</v>
      </c>
      <c r="O307" s="54">
        <v>0</v>
      </c>
      <c r="P307" s="151">
        <v>0</v>
      </c>
      <c r="Q307" s="22">
        <f t="shared" si="146"/>
        <v>0</v>
      </c>
      <c r="R307" s="22" t="str">
        <f t="shared" si="147"/>
        <v>n.a.</v>
      </c>
      <c r="S307" s="22" t="str">
        <f t="shared" si="148"/>
        <v>n.a.</v>
      </c>
      <c r="T307" s="22">
        <f t="shared" si="149"/>
        <v>0</v>
      </c>
      <c r="U307" s="22" t="str">
        <f t="shared" si="150"/>
        <v>n.a</v>
      </c>
      <c r="V307" s="22" t="str">
        <f t="shared" si="151"/>
        <v>n.a.</v>
      </c>
    </row>
    <row r="308" spans="3:22" x14ac:dyDescent="0.25">
      <c r="C308" s="187"/>
      <c r="D308" s="188"/>
      <c r="E308" s="16" t="s">
        <v>25</v>
      </c>
      <c r="F308" s="54">
        <v>7</v>
      </c>
      <c r="G308" s="54">
        <v>7</v>
      </c>
      <c r="H308" s="54">
        <v>7</v>
      </c>
      <c r="I308" s="54">
        <v>7</v>
      </c>
      <c r="J308" s="54">
        <v>7</v>
      </c>
      <c r="K308" s="54">
        <v>7</v>
      </c>
      <c r="L308" s="54">
        <v>7</v>
      </c>
      <c r="M308" s="54">
        <v>7</v>
      </c>
      <c r="N308" s="54">
        <v>7</v>
      </c>
      <c r="O308" s="54">
        <v>7</v>
      </c>
      <c r="P308" s="151">
        <v>0</v>
      </c>
      <c r="Q308" s="22">
        <f t="shared" si="146"/>
        <v>1.902389310383875E-2</v>
      </c>
      <c r="R308" s="22">
        <f t="shared" si="147"/>
        <v>0</v>
      </c>
      <c r="S308" s="22">
        <f t="shared" si="148"/>
        <v>0</v>
      </c>
      <c r="T308" s="22">
        <f t="shared" si="149"/>
        <v>1.902389310383875E-2</v>
      </c>
      <c r="U308" s="22">
        <f t="shared" si="150"/>
        <v>0</v>
      </c>
      <c r="V308" s="22">
        <f t="shared" si="151"/>
        <v>0</v>
      </c>
    </row>
    <row r="309" spans="3:22" x14ac:dyDescent="0.25">
      <c r="C309" s="187"/>
      <c r="D309" s="188"/>
      <c r="E309" s="16" t="s">
        <v>26</v>
      </c>
      <c r="F309" s="54">
        <v>16</v>
      </c>
      <c r="G309" s="54">
        <v>16</v>
      </c>
      <c r="H309" s="54">
        <v>15</v>
      </c>
      <c r="I309" s="54">
        <v>14</v>
      </c>
      <c r="J309" s="54">
        <v>11</v>
      </c>
      <c r="K309" s="54">
        <v>11</v>
      </c>
      <c r="L309" s="54">
        <v>13</v>
      </c>
      <c r="M309" s="54">
        <v>13</v>
      </c>
      <c r="N309" s="54">
        <v>14</v>
      </c>
      <c r="O309" s="127">
        <v>14</v>
      </c>
      <c r="P309" s="151">
        <v>0</v>
      </c>
      <c r="Q309" s="22">
        <f t="shared" si="146"/>
        <v>3.80477862076775E-2</v>
      </c>
      <c r="R309" s="22">
        <f t="shared" si="147"/>
        <v>0</v>
      </c>
      <c r="S309" s="22">
        <f t="shared" si="148"/>
        <v>-0.125</v>
      </c>
      <c r="T309" s="22">
        <f t="shared" si="149"/>
        <v>3.80477862076775E-2</v>
      </c>
      <c r="U309" s="22">
        <f t="shared" si="150"/>
        <v>0</v>
      </c>
      <c r="V309" s="22">
        <f t="shared" si="151"/>
        <v>-0.125</v>
      </c>
    </row>
    <row r="310" spans="3:22" x14ac:dyDescent="0.25">
      <c r="C310" s="187"/>
      <c r="D310" s="188"/>
      <c r="E310" s="17" t="s">
        <v>27</v>
      </c>
      <c r="F310" s="54">
        <v>25</v>
      </c>
      <c r="G310" s="54">
        <v>25</v>
      </c>
      <c r="H310" s="54">
        <v>24</v>
      </c>
      <c r="I310" s="54">
        <v>25</v>
      </c>
      <c r="J310" s="54">
        <v>27</v>
      </c>
      <c r="K310" s="54">
        <v>26</v>
      </c>
      <c r="L310" s="54">
        <v>26</v>
      </c>
      <c r="M310" s="54">
        <v>25</v>
      </c>
      <c r="N310" s="54">
        <v>26</v>
      </c>
      <c r="O310" s="54">
        <v>28</v>
      </c>
      <c r="P310" s="151">
        <v>0</v>
      </c>
      <c r="Q310" s="22">
        <f t="shared" si="146"/>
        <v>7.6095572415355001E-2</v>
      </c>
      <c r="R310" s="22">
        <f t="shared" si="147"/>
        <v>7.6923076923076872E-2</v>
      </c>
      <c r="S310" s="22">
        <f t="shared" si="148"/>
        <v>0.12000000000000011</v>
      </c>
      <c r="T310" s="22">
        <f t="shared" si="149"/>
        <v>7.6095572415355001E-2</v>
      </c>
      <c r="U310" s="22">
        <f t="shared" si="150"/>
        <v>7.6923076923076872E-2</v>
      </c>
      <c r="V310" s="22">
        <f t="shared" si="151"/>
        <v>0.12000000000000011</v>
      </c>
    </row>
    <row r="311" spans="3:22" x14ac:dyDescent="0.25">
      <c r="C311" s="187"/>
      <c r="D311" s="188"/>
      <c r="E311" s="30" t="s">
        <v>61</v>
      </c>
      <c r="F311" s="54">
        <v>60</v>
      </c>
      <c r="G311" s="54">
        <v>50</v>
      </c>
      <c r="H311" s="54">
        <v>47</v>
      </c>
      <c r="I311" s="54">
        <v>46</v>
      </c>
      <c r="J311" s="54">
        <v>44</v>
      </c>
      <c r="K311" s="54">
        <v>43</v>
      </c>
      <c r="L311" s="54">
        <f>(K311+($K$311*($O$311/$K$311-1)/4))</f>
        <v>38.75</v>
      </c>
      <c r="M311" s="54">
        <f t="shared" ref="M311:N311" si="152">(L311+($K$311*($O$311/$K$311-1)/4))</f>
        <v>34.5</v>
      </c>
      <c r="N311" s="54">
        <f t="shared" si="152"/>
        <v>30.25</v>
      </c>
      <c r="O311" s="54">
        <v>26</v>
      </c>
      <c r="P311" s="151">
        <v>0</v>
      </c>
      <c r="Q311" s="22">
        <f t="shared" si="146"/>
        <v>7.0660174385686794E-2</v>
      </c>
      <c r="R311" s="22">
        <f t="shared" si="147"/>
        <v>-0.14049586776859502</v>
      </c>
      <c r="S311" s="22">
        <f t="shared" si="148"/>
        <v>-0.56666666666666665</v>
      </c>
      <c r="T311" s="22">
        <f t="shared" si="149"/>
        <v>7.0660174385686794E-2</v>
      </c>
      <c r="U311" s="22">
        <f t="shared" si="150"/>
        <v>-0.14049586776859502</v>
      </c>
      <c r="V311" s="22">
        <f t="shared" si="151"/>
        <v>-0.56666666666666665</v>
      </c>
    </row>
    <row r="312" spans="3:22" ht="15.75" thickBot="1" x14ac:dyDescent="0.3">
      <c r="C312" s="189"/>
      <c r="D312" s="190"/>
      <c r="E312" s="29" t="s">
        <v>67</v>
      </c>
      <c r="F312" s="94">
        <f t="shared" ref="F312:O312" si="153">SUM(F280:F311)</f>
        <v>356</v>
      </c>
      <c r="G312" s="94">
        <f t="shared" si="153"/>
        <v>341</v>
      </c>
      <c r="H312" s="94">
        <f t="shared" si="153"/>
        <v>348</v>
      </c>
      <c r="I312" s="94">
        <f t="shared" si="153"/>
        <v>348</v>
      </c>
      <c r="J312" s="94">
        <f t="shared" si="153"/>
        <v>344</v>
      </c>
      <c r="K312" s="94">
        <f t="shared" si="153"/>
        <v>362</v>
      </c>
      <c r="L312" s="94">
        <f t="shared" si="153"/>
        <v>359.75</v>
      </c>
      <c r="M312" s="94">
        <f t="shared" si="153"/>
        <v>369.5</v>
      </c>
      <c r="N312" s="94">
        <f t="shared" si="153"/>
        <v>366.22916666666669</v>
      </c>
      <c r="O312" s="94">
        <f t="shared" si="153"/>
        <v>367.95833333333331</v>
      </c>
      <c r="P312" s="179" t="s">
        <v>128</v>
      </c>
      <c r="Q312" s="22">
        <f t="shared" si="146"/>
        <v>1</v>
      </c>
      <c r="T312" s="22">
        <f t="shared" si="149"/>
        <v>1</v>
      </c>
    </row>
    <row r="313" spans="3:22" ht="16.5" thickTop="1" thickBot="1" x14ac:dyDescent="0.3">
      <c r="C313" s="191"/>
      <c r="D313" s="192"/>
      <c r="E313" s="25" t="s">
        <v>68</v>
      </c>
      <c r="F313" s="94">
        <v>356</v>
      </c>
      <c r="G313" s="94">
        <v>341</v>
      </c>
      <c r="H313" s="94">
        <v>332</v>
      </c>
      <c r="I313" s="94">
        <v>326</v>
      </c>
      <c r="J313" s="94">
        <v>326</v>
      </c>
      <c r="K313" s="94">
        <v>329</v>
      </c>
      <c r="L313" s="94">
        <v>327.75</v>
      </c>
      <c r="M313" s="94">
        <v>318.5</v>
      </c>
      <c r="N313" s="94">
        <v>316.22918701171875</v>
      </c>
      <c r="O313" s="94">
        <v>317.95831298828125</v>
      </c>
      <c r="P313" s="179" t="s">
        <v>128</v>
      </c>
      <c r="Q313" s="22">
        <f t="shared" si="146"/>
        <v>0.86411499396656666</v>
      </c>
      <c r="R313" s="22">
        <f t="shared" ref="R313" si="154">IF(OR(O313=0,N313=0),"n.a.",O313/N313-1)</f>
        <v>5.4679518766191926E-3</v>
      </c>
      <c r="S313" s="22">
        <f t="shared" ref="S313" si="155">IF(OR(O313=0,F313=0),"n.a.",O313/F313-1)</f>
        <v>-0.1068586713812324</v>
      </c>
      <c r="T313" s="22">
        <f t="shared" si="149"/>
        <v>0.86411499396656666</v>
      </c>
      <c r="U313" s="22">
        <f t="shared" ref="U313" si="156">IF(OR(N313=0,O313=0),"n.a",O313/N313-1)</f>
        <v>5.4679518766191926E-3</v>
      </c>
      <c r="V313" s="22">
        <f t="shared" ref="V313" si="157">IF(OR(F313=0,O313=0),"n.a.",O313/F313-1)</f>
        <v>-0.1068586713812324</v>
      </c>
    </row>
    <row r="314" spans="3:22" ht="15.75" thickTop="1" x14ac:dyDescent="0.25">
      <c r="C314" s="180"/>
      <c r="D314" s="181"/>
      <c r="E314" s="25" t="s">
        <v>70</v>
      </c>
      <c r="F314" s="26"/>
      <c r="G314" s="26">
        <f t="shared" ref="G314:O314" si="158">G313/F313-1</f>
        <v>-4.2134831460674205E-2</v>
      </c>
      <c r="H314" s="26">
        <f t="shared" si="158"/>
        <v>-2.6392961876832821E-2</v>
      </c>
      <c r="I314" s="26">
        <f t="shared" si="158"/>
        <v>-1.8072289156626509E-2</v>
      </c>
      <c r="J314" s="26">
        <f t="shared" si="158"/>
        <v>0</v>
      </c>
      <c r="K314" s="26">
        <f t="shared" si="158"/>
        <v>9.2024539877300082E-3</v>
      </c>
      <c r="L314" s="26">
        <f t="shared" si="158"/>
        <v>-3.7993920972644313E-3</v>
      </c>
      <c r="M314" s="26">
        <f t="shared" si="158"/>
        <v>-2.8222730739893231E-2</v>
      </c>
      <c r="N314" s="26">
        <f t="shared" si="158"/>
        <v>-7.1297111092033516E-3</v>
      </c>
      <c r="O314" s="26">
        <f t="shared" si="158"/>
        <v>5.4679518766191926E-3</v>
      </c>
      <c r="P314" s="27"/>
    </row>
    <row r="317" spans="3:22" ht="18.75" x14ac:dyDescent="0.25">
      <c r="C317" s="185" t="s">
        <v>623</v>
      </c>
      <c r="D317" s="186"/>
      <c r="E317" s="198" t="s">
        <v>134</v>
      </c>
      <c r="F317" s="199"/>
      <c r="G317" s="199"/>
      <c r="H317" s="199"/>
      <c r="I317" s="199"/>
      <c r="J317" s="199"/>
      <c r="K317" s="199"/>
      <c r="L317" s="199"/>
      <c r="M317" s="199"/>
      <c r="N317" s="199"/>
      <c r="O317" s="199"/>
      <c r="P317" s="200"/>
    </row>
    <row r="318" spans="3:22" x14ac:dyDescent="0.25">
      <c r="C318" s="193" t="s">
        <v>143</v>
      </c>
      <c r="D318" s="194" t="s">
        <v>143</v>
      </c>
      <c r="E318" s="14">
        <v>9</v>
      </c>
      <c r="F318" s="18">
        <v>2004</v>
      </c>
      <c r="G318" s="18">
        <f t="shared" ref="G318:O318" si="159">F318+1</f>
        <v>2005</v>
      </c>
      <c r="H318" s="18">
        <f t="shared" si="159"/>
        <v>2006</v>
      </c>
      <c r="I318" s="18">
        <f t="shared" si="159"/>
        <v>2007</v>
      </c>
      <c r="J318" s="18">
        <f t="shared" si="159"/>
        <v>2008</v>
      </c>
      <c r="K318" s="18">
        <f t="shared" si="159"/>
        <v>2009</v>
      </c>
      <c r="L318" s="18">
        <f t="shared" si="159"/>
        <v>2010</v>
      </c>
      <c r="M318" s="18">
        <f t="shared" si="159"/>
        <v>2011</v>
      </c>
      <c r="N318" s="18">
        <f t="shared" si="159"/>
        <v>2012</v>
      </c>
      <c r="O318" s="18">
        <f t="shared" si="159"/>
        <v>2013</v>
      </c>
      <c r="P318" s="177">
        <v>2014</v>
      </c>
      <c r="Q318" s="20" t="s">
        <v>136</v>
      </c>
      <c r="R318" s="21" t="s">
        <v>71</v>
      </c>
      <c r="S318" s="21" t="s">
        <v>129</v>
      </c>
      <c r="T318" s="20" t="s">
        <v>136</v>
      </c>
      <c r="U318" s="21" t="s">
        <v>71</v>
      </c>
      <c r="V318" s="21" t="s">
        <v>129</v>
      </c>
    </row>
    <row r="319" spans="3:22" x14ac:dyDescent="0.25">
      <c r="C319" s="187"/>
      <c r="D319" s="188"/>
      <c r="E319" s="16" t="s">
        <v>0</v>
      </c>
      <c r="F319" s="53">
        <v>9</v>
      </c>
      <c r="G319" s="53">
        <v>10</v>
      </c>
      <c r="H319" s="53">
        <v>10</v>
      </c>
      <c r="I319" s="53">
        <v>9</v>
      </c>
      <c r="J319" s="53">
        <v>9</v>
      </c>
      <c r="K319" s="53">
        <v>9</v>
      </c>
      <c r="L319" s="53">
        <v>9</v>
      </c>
      <c r="M319" s="53">
        <v>9</v>
      </c>
      <c r="N319" s="54">
        <v>9</v>
      </c>
      <c r="O319" s="54">
        <v>16</v>
      </c>
      <c r="P319" s="150">
        <v>0</v>
      </c>
      <c r="Q319" s="22">
        <f>O319/$O$351</f>
        <v>2.2099447513812154E-2</v>
      </c>
      <c r="R319" s="22">
        <f t="shared" ref="R319:R350" si="160">IF(OR(O319=0,N319=0),"n.a.",O319/N319-1)</f>
        <v>0.77777777777777768</v>
      </c>
      <c r="S319" s="22">
        <f>IF(OR(O319=0,F319=0),"n.a.",O319/F319-1)</f>
        <v>0.77777777777777768</v>
      </c>
      <c r="T319" s="22">
        <f>O319/$O$351</f>
        <v>2.2099447513812154E-2</v>
      </c>
      <c r="U319" s="22">
        <f>IF(OR(N319=0,O319=0),"n.a",O319/N319-1)</f>
        <v>0.77777777777777768</v>
      </c>
      <c r="V319" s="22">
        <f>IF(OR(F319=0,O319=0),"n.a.",O319/F319-1)</f>
        <v>0.77777777777777768</v>
      </c>
    </row>
    <row r="320" spans="3:22" x14ac:dyDescent="0.25">
      <c r="C320" s="187"/>
      <c r="D320" s="188"/>
      <c r="E320" s="16" t="s">
        <v>1</v>
      </c>
      <c r="F320" s="54">
        <v>0</v>
      </c>
      <c r="G320" s="54">
        <v>0</v>
      </c>
      <c r="H320" s="54">
        <v>0</v>
      </c>
      <c r="I320" s="54">
        <v>0</v>
      </c>
      <c r="J320" s="54">
        <v>0</v>
      </c>
      <c r="K320" s="54">
        <v>0</v>
      </c>
      <c r="L320" s="54">
        <v>0</v>
      </c>
      <c r="M320" s="54">
        <v>18</v>
      </c>
      <c r="N320" s="54">
        <v>20</v>
      </c>
      <c r="O320" s="54">
        <v>21</v>
      </c>
      <c r="P320" s="151">
        <v>23</v>
      </c>
      <c r="Q320" s="22">
        <f t="shared" ref="Q320:Q352" si="161">O320/$O$351</f>
        <v>2.9005524861878452E-2</v>
      </c>
      <c r="R320" s="22">
        <f t="shared" si="160"/>
        <v>5.0000000000000044E-2</v>
      </c>
      <c r="S320" s="22" t="str">
        <f t="shared" ref="S320:S352" si="162">IF(OR(O320=0,F320=0),"n.a.",O320/F320-1)</f>
        <v>n.a.</v>
      </c>
      <c r="T320" s="22">
        <f t="shared" ref="T320:T352" si="163">O320/$O$351</f>
        <v>2.9005524861878452E-2</v>
      </c>
      <c r="U320" s="22">
        <f t="shared" ref="U320:U350" si="164">IF(OR(N320=0,O320=0),"n.a",O320/N320-1)</f>
        <v>5.0000000000000044E-2</v>
      </c>
      <c r="V320" s="22" t="str">
        <f t="shared" ref="V320:V350" si="165">IF(OR(F320=0,O320=0),"n.a.",O320/F320-1)</f>
        <v>n.a.</v>
      </c>
    </row>
    <row r="321" spans="3:22" x14ac:dyDescent="0.25">
      <c r="C321" s="187"/>
      <c r="D321" s="188"/>
      <c r="E321" s="16" t="s">
        <v>30</v>
      </c>
      <c r="F321" s="127">
        <v>4</v>
      </c>
      <c r="G321" s="127">
        <v>4</v>
      </c>
      <c r="H321" s="54">
        <v>4</v>
      </c>
      <c r="I321" s="54">
        <v>4</v>
      </c>
      <c r="J321" s="54">
        <v>8</v>
      </c>
      <c r="K321" s="54">
        <v>9</v>
      </c>
      <c r="L321" s="54">
        <v>8</v>
      </c>
      <c r="M321" s="54">
        <v>9</v>
      </c>
      <c r="N321" s="54">
        <v>9</v>
      </c>
      <c r="O321" s="127">
        <v>9</v>
      </c>
      <c r="P321" s="151">
        <v>0</v>
      </c>
      <c r="Q321" s="22">
        <f t="shared" si="161"/>
        <v>1.2430939226519336E-2</v>
      </c>
      <c r="R321" s="22">
        <f t="shared" si="160"/>
        <v>0</v>
      </c>
      <c r="S321" s="22">
        <f t="shared" si="162"/>
        <v>1.25</v>
      </c>
      <c r="T321" s="22">
        <f t="shared" si="163"/>
        <v>1.2430939226519336E-2</v>
      </c>
      <c r="U321" s="22">
        <f t="shared" si="164"/>
        <v>0</v>
      </c>
      <c r="V321" s="22">
        <f t="shared" si="165"/>
        <v>1.25</v>
      </c>
    </row>
    <row r="322" spans="3:22" x14ac:dyDescent="0.25">
      <c r="C322" s="187"/>
      <c r="D322" s="188"/>
      <c r="E322" s="16" t="s">
        <v>2</v>
      </c>
      <c r="F322" s="54">
        <v>37</v>
      </c>
      <c r="G322" s="54">
        <v>38</v>
      </c>
      <c r="H322" s="54">
        <v>38</v>
      </c>
      <c r="I322" s="54">
        <v>39</v>
      </c>
      <c r="J322" s="54">
        <v>43</v>
      </c>
      <c r="K322" s="54">
        <v>47</v>
      </c>
      <c r="L322" s="54">
        <v>45</v>
      </c>
      <c r="M322" s="54">
        <v>43</v>
      </c>
      <c r="N322" s="54">
        <v>43</v>
      </c>
      <c r="O322" s="127">
        <v>43</v>
      </c>
      <c r="P322" s="151">
        <v>0</v>
      </c>
      <c r="Q322" s="22">
        <f t="shared" si="161"/>
        <v>5.9392265193370167E-2</v>
      </c>
      <c r="R322" s="22">
        <f t="shared" si="160"/>
        <v>0</v>
      </c>
      <c r="S322" s="22">
        <f t="shared" si="162"/>
        <v>0.16216216216216206</v>
      </c>
      <c r="T322" s="22">
        <f t="shared" si="163"/>
        <v>5.9392265193370167E-2</v>
      </c>
      <c r="U322" s="22">
        <f t="shared" si="164"/>
        <v>0</v>
      </c>
      <c r="V322" s="22">
        <f t="shared" si="165"/>
        <v>0.16216216216216206</v>
      </c>
    </row>
    <row r="323" spans="3:22" x14ac:dyDescent="0.25">
      <c r="C323" s="187"/>
      <c r="D323" s="188"/>
      <c r="E323" s="16" t="s">
        <v>3</v>
      </c>
      <c r="F323" s="54">
        <v>5</v>
      </c>
      <c r="G323" s="54">
        <v>5</v>
      </c>
      <c r="H323" s="54">
        <v>4</v>
      </c>
      <c r="I323" s="54">
        <v>4</v>
      </c>
      <c r="J323" s="54">
        <v>5</v>
      </c>
      <c r="K323" s="54">
        <v>5</v>
      </c>
      <c r="L323" s="54">
        <v>5</v>
      </c>
      <c r="M323" s="54">
        <v>5</v>
      </c>
      <c r="N323" s="54">
        <v>5</v>
      </c>
      <c r="O323" s="127">
        <v>5</v>
      </c>
      <c r="P323" s="151">
        <v>0</v>
      </c>
      <c r="Q323" s="22">
        <f t="shared" si="161"/>
        <v>6.9060773480662981E-3</v>
      </c>
      <c r="R323" s="22">
        <f t="shared" si="160"/>
        <v>0</v>
      </c>
      <c r="S323" s="22">
        <f t="shared" si="162"/>
        <v>0</v>
      </c>
      <c r="T323" s="22">
        <f t="shared" si="163"/>
        <v>6.9060773480662981E-3</v>
      </c>
      <c r="U323" s="22">
        <f t="shared" si="164"/>
        <v>0</v>
      </c>
      <c r="V323" s="22">
        <f t="shared" si="165"/>
        <v>0</v>
      </c>
    </row>
    <row r="324" spans="3:22" x14ac:dyDescent="0.25">
      <c r="C324" s="187"/>
      <c r="D324" s="188"/>
      <c r="E324" s="16" t="s">
        <v>4</v>
      </c>
      <c r="F324" s="54">
        <v>7</v>
      </c>
      <c r="G324" s="54">
        <v>12</v>
      </c>
      <c r="H324" s="54">
        <v>16</v>
      </c>
      <c r="I324" s="54">
        <v>17</v>
      </c>
      <c r="J324" s="54">
        <v>16</v>
      </c>
      <c r="K324" s="54">
        <v>16</v>
      </c>
      <c r="L324" s="54">
        <v>17</v>
      </c>
      <c r="M324" s="54">
        <v>18</v>
      </c>
      <c r="N324" s="54">
        <v>18</v>
      </c>
      <c r="O324" s="54">
        <v>18</v>
      </c>
      <c r="P324" s="151">
        <v>20</v>
      </c>
      <c r="Q324" s="22">
        <f t="shared" si="161"/>
        <v>2.4861878453038673E-2</v>
      </c>
      <c r="R324" s="22">
        <f t="shared" si="160"/>
        <v>0</v>
      </c>
      <c r="S324" s="22">
        <f t="shared" si="162"/>
        <v>1.5714285714285716</v>
      </c>
      <c r="T324" s="22">
        <f t="shared" si="163"/>
        <v>2.4861878453038673E-2</v>
      </c>
      <c r="U324" s="22">
        <f t="shared" si="164"/>
        <v>0</v>
      </c>
      <c r="V324" s="22">
        <f t="shared" si="165"/>
        <v>1.5714285714285716</v>
      </c>
    </row>
    <row r="325" spans="3:22" x14ac:dyDescent="0.25">
      <c r="C325" s="187"/>
      <c r="D325" s="188"/>
      <c r="E325" s="16" t="s">
        <v>5</v>
      </c>
      <c r="F325" s="54">
        <v>87</v>
      </c>
      <c r="G325" s="54">
        <v>85</v>
      </c>
      <c r="H325" s="54">
        <v>75</v>
      </c>
      <c r="I325" s="54">
        <v>79</v>
      </c>
      <c r="J325" s="54">
        <v>83</v>
      </c>
      <c r="K325" s="54">
        <v>78</v>
      </c>
      <c r="L325" s="54">
        <v>79</v>
      </c>
      <c r="M325" s="54">
        <v>78</v>
      </c>
      <c r="N325" s="54">
        <v>77</v>
      </c>
      <c r="O325" s="54">
        <v>77</v>
      </c>
      <c r="P325" s="151">
        <v>77</v>
      </c>
      <c r="Q325" s="22">
        <f t="shared" si="161"/>
        <v>0.106353591160221</v>
      </c>
      <c r="R325" s="22">
        <f t="shared" si="160"/>
        <v>0</v>
      </c>
      <c r="S325" s="22">
        <f t="shared" si="162"/>
        <v>-0.11494252873563215</v>
      </c>
      <c r="T325" s="22">
        <f t="shared" si="163"/>
        <v>0.106353591160221</v>
      </c>
      <c r="U325" s="22">
        <f t="shared" si="164"/>
        <v>0</v>
      </c>
      <c r="V325" s="22">
        <f t="shared" si="165"/>
        <v>-0.11494252873563215</v>
      </c>
    </row>
    <row r="326" spans="3:22" x14ac:dyDescent="0.25">
      <c r="C326" s="187"/>
      <c r="D326" s="188"/>
      <c r="E326" s="16" t="s">
        <v>6</v>
      </c>
      <c r="F326" s="54">
        <v>0</v>
      </c>
      <c r="G326" s="54">
        <v>0</v>
      </c>
      <c r="H326" s="54">
        <v>0</v>
      </c>
      <c r="I326" s="54">
        <v>0</v>
      </c>
      <c r="J326" s="54">
        <v>0</v>
      </c>
      <c r="K326" s="54">
        <v>0</v>
      </c>
      <c r="L326" s="54">
        <v>0</v>
      </c>
      <c r="M326" s="54">
        <v>0</v>
      </c>
      <c r="N326" s="54">
        <v>0</v>
      </c>
      <c r="O326" s="54">
        <v>0</v>
      </c>
      <c r="P326" s="151">
        <v>0</v>
      </c>
      <c r="Q326" s="22">
        <f t="shared" si="161"/>
        <v>0</v>
      </c>
      <c r="R326" s="22" t="str">
        <f t="shared" si="160"/>
        <v>n.a.</v>
      </c>
      <c r="S326" s="22" t="str">
        <f t="shared" si="162"/>
        <v>n.a.</v>
      </c>
      <c r="T326" s="22">
        <f t="shared" si="163"/>
        <v>0</v>
      </c>
      <c r="U326" s="22" t="str">
        <f t="shared" si="164"/>
        <v>n.a</v>
      </c>
      <c r="V326" s="22" t="str">
        <f t="shared" si="165"/>
        <v>n.a.</v>
      </c>
    </row>
    <row r="327" spans="3:22" x14ac:dyDescent="0.25">
      <c r="C327" s="187"/>
      <c r="D327" s="188"/>
      <c r="E327" s="16" t="s">
        <v>7</v>
      </c>
      <c r="F327" s="54">
        <v>2</v>
      </c>
      <c r="G327" s="54">
        <v>2</v>
      </c>
      <c r="H327" s="54">
        <v>2</v>
      </c>
      <c r="I327" s="54">
        <v>5</v>
      </c>
      <c r="J327" s="54">
        <v>6</v>
      </c>
      <c r="K327" s="54">
        <v>6</v>
      </c>
      <c r="L327" s="54">
        <v>5</v>
      </c>
      <c r="M327" s="54">
        <v>4</v>
      </c>
      <c r="N327" s="54">
        <v>4</v>
      </c>
      <c r="O327" s="54">
        <v>4</v>
      </c>
      <c r="P327" s="151">
        <v>4</v>
      </c>
      <c r="Q327" s="22">
        <f t="shared" si="161"/>
        <v>5.5248618784530384E-3</v>
      </c>
      <c r="R327" s="22">
        <f t="shared" si="160"/>
        <v>0</v>
      </c>
      <c r="S327" s="22">
        <f t="shared" si="162"/>
        <v>1</v>
      </c>
      <c r="T327" s="22">
        <f t="shared" si="163"/>
        <v>5.5248618784530384E-3</v>
      </c>
      <c r="U327" s="22">
        <f t="shared" si="164"/>
        <v>0</v>
      </c>
      <c r="V327" s="22">
        <f t="shared" si="165"/>
        <v>1</v>
      </c>
    </row>
    <row r="328" spans="3:22" x14ac:dyDescent="0.25">
      <c r="C328" s="187"/>
      <c r="D328" s="188"/>
      <c r="E328" s="16" t="s">
        <v>8</v>
      </c>
      <c r="F328" s="54">
        <v>45</v>
      </c>
      <c r="G328" s="54">
        <v>48</v>
      </c>
      <c r="H328" s="54">
        <v>54</v>
      </c>
      <c r="I328" s="54">
        <v>58</v>
      </c>
      <c r="J328" s="54">
        <v>64</v>
      </c>
      <c r="K328" s="54">
        <v>65</v>
      </c>
      <c r="L328" s="54">
        <v>67</v>
      </c>
      <c r="M328" s="54">
        <v>71</v>
      </c>
      <c r="N328" s="54">
        <v>74</v>
      </c>
      <c r="O328" s="54">
        <v>71</v>
      </c>
      <c r="P328" s="151">
        <v>70</v>
      </c>
      <c r="Q328" s="22">
        <f t="shared" si="161"/>
        <v>9.8066298342541436E-2</v>
      </c>
      <c r="R328" s="22">
        <f t="shared" si="160"/>
        <v>-4.0540540540540571E-2</v>
      </c>
      <c r="S328" s="22">
        <f t="shared" si="162"/>
        <v>0.57777777777777772</v>
      </c>
      <c r="T328" s="22">
        <f t="shared" si="163"/>
        <v>9.8066298342541436E-2</v>
      </c>
      <c r="U328" s="22">
        <f t="shared" si="164"/>
        <v>-4.0540540540540571E-2</v>
      </c>
      <c r="V328" s="22">
        <f t="shared" si="165"/>
        <v>0.57777777777777772</v>
      </c>
    </row>
    <row r="329" spans="3:22" x14ac:dyDescent="0.25">
      <c r="C329" s="187"/>
      <c r="D329" s="188"/>
      <c r="E329" s="16" t="s">
        <v>9</v>
      </c>
      <c r="F329" s="54">
        <v>21</v>
      </c>
      <c r="G329" s="54">
        <v>21</v>
      </c>
      <c r="H329" s="54">
        <v>20</v>
      </c>
      <c r="I329" s="54">
        <v>22</v>
      </c>
      <c r="J329" s="54">
        <v>22</v>
      </c>
      <c r="K329" s="54">
        <v>24</v>
      </c>
      <c r="L329" s="54">
        <v>24</v>
      </c>
      <c r="M329" s="54">
        <v>29</v>
      </c>
      <c r="N329" s="54">
        <v>25</v>
      </c>
      <c r="O329" s="54">
        <v>16</v>
      </c>
      <c r="P329" s="151">
        <v>14</v>
      </c>
      <c r="Q329" s="22">
        <f t="shared" si="161"/>
        <v>2.2099447513812154E-2</v>
      </c>
      <c r="R329" s="22">
        <f t="shared" si="160"/>
        <v>-0.36</v>
      </c>
      <c r="S329" s="22">
        <f t="shared" si="162"/>
        <v>-0.23809523809523814</v>
      </c>
      <c r="T329" s="22">
        <f t="shared" si="163"/>
        <v>2.2099447513812154E-2</v>
      </c>
      <c r="U329" s="22">
        <f t="shared" si="164"/>
        <v>-0.36</v>
      </c>
      <c r="V329" s="22">
        <f t="shared" si="165"/>
        <v>-0.23809523809523814</v>
      </c>
    </row>
    <row r="330" spans="3:22" x14ac:dyDescent="0.25">
      <c r="C330" s="187"/>
      <c r="D330" s="188"/>
      <c r="E330" s="16" t="s">
        <v>10</v>
      </c>
      <c r="F330" s="54">
        <v>107</v>
      </c>
      <c r="G330" s="54">
        <v>105</v>
      </c>
      <c r="H330" s="54">
        <v>105</v>
      </c>
      <c r="I330" s="54">
        <v>105</v>
      </c>
      <c r="J330" s="54">
        <v>107</v>
      </c>
      <c r="K330" s="54">
        <v>104</v>
      </c>
      <c r="L330" s="54">
        <v>104</v>
      </c>
      <c r="M330" s="54">
        <v>102</v>
      </c>
      <c r="N330" s="54">
        <v>82</v>
      </c>
      <c r="O330" s="54">
        <v>82</v>
      </c>
      <c r="P330" s="151">
        <v>0</v>
      </c>
      <c r="Q330" s="22">
        <f t="shared" si="161"/>
        <v>0.1132596685082873</v>
      </c>
      <c r="R330" s="22">
        <f t="shared" si="160"/>
        <v>0</v>
      </c>
      <c r="S330" s="22">
        <f t="shared" si="162"/>
        <v>-0.23364485981308414</v>
      </c>
      <c r="T330" s="22">
        <f t="shared" si="163"/>
        <v>0.1132596685082873</v>
      </c>
      <c r="U330" s="22">
        <f t="shared" si="164"/>
        <v>0</v>
      </c>
      <c r="V330" s="22">
        <f t="shared" si="165"/>
        <v>-0.23364485981308414</v>
      </c>
    </row>
    <row r="331" spans="3:22" x14ac:dyDescent="0.25">
      <c r="C331" s="187"/>
      <c r="D331" s="188"/>
      <c r="E331" s="16" t="s">
        <v>12</v>
      </c>
      <c r="F331" s="54">
        <v>25</v>
      </c>
      <c r="G331" s="54">
        <v>23</v>
      </c>
      <c r="H331" s="54">
        <v>23</v>
      </c>
      <c r="I331" s="54">
        <v>19</v>
      </c>
      <c r="J331" s="54">
        <v>18</v>
      </c>
      <c r="K331" s="54">
        <v>16</v>
      </c>
      <c r="L331" s="54">
        <v>17</v>
      </c>
      <c r="M331" s="54">
        <v>17</v>
      </c>
      <c r="N331" s="54">
        <v>17</v>
      </c>
      <c r="O331" s="54">
        <v>18</v>
      </c>
      <c r="P331" s="151">
        <v>0</v>
      </c>
      <c r="Q331" s="22">
        <f t="shared" si="161"/>
        <v>2.4861878453038673E-2</v>
      </c>
      <c r="R331" s="22">
        <f t="shared" si="160"/>
        <v>5.8823529411764719E-2</v>
      </c>
      <c r="S331" s="22">
        <f t="shared" si="162"/>
        <v>-0.28000000000000003</v>
      </c>
      <c r="T331" s="22">
        <f t="shared" si="163"/>
        <v>2.4861878453038673E-2</v>
      </c>
      <c r="U331" s="22">
        <f t="shared" si="164"/>
        <v>5.8823529411764719E-2</v>
      </c>
      <c r="V331" s="22">
        <f t="shared" si="165"/>
        <v>-0.28000000000000003</v>
      </c>
    </row>
    <row r="332" spans="3:22" x14ac:dyDescent="0.25">
      <c r="C332" s="187"/>
      <c r="D332" s="188"/>
      <c r="E332" s="16" t="s">
        <v>28</v>
      </c>
      <c r="F332" s="54">
        <v>0</v>
      </c>
      <c r="G332" s="54">
        <v>0</v>
      </c>
      <c r="H332" s="54">
        <v>0</v>
      </c>
      <c r="I332" s="54">
        <v>0</v>
      </c>
      <c r="J332" s="54">
        <v>0</v>
      </c>
      <c r="K332" s="54">
        <v>0</v>
      </c>
      <c r="L332" s="54">
        <v>0</v>
      </c>
      <c r="M332" s="54">
        <v>0</v>
      </c>
      <c r="N332" s="54">
        <v>0</v>
      </c>
      <c r="O332" s="54">
        <v>0</v>
      </c>
      <c r="P332" s="151">
        <v>0</v>
      </c>
      <c r="Q332" s="22">
        <f t="shared" si="161"/>
        <v>0</v>
      </c>
      <c r="R332" s="22" t="str">
        <f t="shared" si="160"/>
        <v>n.a.</v>
      </c>
      <c r="S332" s="22" t="str">
        <f t="shared" si="162"/>
        <v>n.a.</v>
      </c>
      <c r="T332" s="22">
        <f t="shared" si="163"/>
        <v>0</v>
      </c>
      <c r="U332" s="22" t="str">
        <f t="shared" si="164"/>
        <v>n.a</v>
      </c>
      <c r="V332" s="22" t="str">
        <f t="shared" si="165"/>
        <v>n.a.</v>
      </c>
    </row>
    <row r="333" spans="3:22" x14ac:dyDescent="0.25">
      <c r="C333" s="187"/>
      <c r="D333" s="188"/>
      <c r="E333" s="16" t="s">
        <v>13</v>
      </c>
      <c r="F333" s="127">
        <v>2</v>
      </c>
      <c r="G333" s="54">
        <v>2</v>
      </c>
      <c r="H333" s="54">
        <v>2</v>
      </c>
      <c r="I333" s="54">
        <v>2</v>
      </c>
      <c r="J333" s="54">
        <v>3</v>
      </c>
      <c r="K333" s="54">
        <v>4</v>
      </c>
      <c r="L333" s="54">
        <v>4</v>
      </c>
      <c r="M333" s="54">
        <v>5</v>
      </c>
      <c r="N333" s="54">
        <v>7</v>
      </c>
      <c r="O333" s="54">
        <v>6</v>
      </c>
      <c r="P333" s="151">
        <v>0</v>
      </c>
      <c r="Q333" s="22">
        <f t="shared" si="161"/>
        <v>8.2872928176795577E-3</v>
      </c>
      <c r="R333" s="22">
        <f t="shared" si="160"/>
        <v>-0.1428571428571429</v>
      </c>
      <c r="S333" s="22">
        <f t="shared" si="162"/>
        <v>2</v>
      </c>
      <c r="T333" s="22">
        <f t="shared" si="163"/>
        <v>8.2872928176795577E-3</v>
      </c>
      <c r="U333" s="22">
        <f t="shared" si="164"/>
        <v>-0.1428571428571429</v>
      </c>
      <c r="V333" s="22">
        <f t="shared" si="165"/>
        <v>2</v>
      </c>
    </row>
    <row r="334" spans="3:22" x14ac:dyDescent="0.25">
      <c r="C334" s="187"/>
      <c r="D334" s="188"/>
      <c r="E334" s="16" t="s">
        <v>14</v>
      </c>
      <c r="F334" s="54">
        <v>40</v>
      </c>
      <c r="G334" s="54">
        <v>42</v>
      </c>
      <c r="H334" s="54">
        <v>42</v>
      </c>
      <c r="I334" s="54">
        <v>42</v>
      </c>
      <c r="J334" s="54">
        <v>42</v>
      </c>
      <c r="K334" s="54">
        <v>37</v>
      </c>
      <c r="L334" s="54">
        <v>37</v>
      </c>
      <c r="M334" s="54">
        <v>37</v>
      </c>
      <c r="N334" s="54">
        <v>37</v>
      </c>
      <c r="O334" s="54">
        <v>37</v>
      </c>
      <c r="P334" s="151">
        <v>0</v>
      </c>
      <c r="Q334" s="22">
        <f t="shared" si="161"/>
        <v>5.1104972375690609E-2</v>
      </c>
      <c r="R334" s="22">
        <f t="shared" si="160"/>
        <v>0</v>
      </c>
      <c r="S334" s="22">
        <f t="shared" si="162"/>
        <v>-7.4999999999999956E-2</v>
      </c>
      <c r="T334" s="22">
        <f t="shared" si="163"/>
        <v>5.1104972375690609E-2</v>
      </c>
      <c r="U334" s="22">
        <f t="shared" si="164"/>
        <v>0</v>
      </c>
      <c r="V334" s="22">
        <f t="shared" si="165"/>
        <v>-7.4999999999999956E-2</v>
      </c>
    </row>
    <row r="335" spans="3:22" x14ac:dyDescent="0.25">
      <c r="C335" s="187"/>
      <c r="D335" s="188"/>
      <c r="E335" s="16" t="s">
        <v>15</v>
      </c>
      <c r="F335" s="54">
        <v>0</v>
      </c>
      <c r="G335" s="54">
        <v>0</v>
      </c>
      <c r="H335" s="54">
        <v>0</v>
      </c>
      <c r="I335" s="54">
        <v>0</v>
      </c>
      <c r="J335" s="54">
        <v>0</v>
      </c>
      <c r="K335" s="54">
        <v>0</v>
      </c>
      <c r="L335" s="54">
        <v>0</v>
      </c>
      <c r="M335" s="54">
        <v>0</v>
      </c>
      <c r="N335" s="54">
        <v>0</v>
      </c>
      <c r="O335" s="54">
        <v>0</v>
      </c>
      <c r="P335" s="151">
        <v>0</v>
      </c>
      <c r="Q335" s="22">
        <f t="shared" si="161"/>
        <v>0</v>
      </c>
      <c r="R335" s="22" t="str">
        <f t="shared" si="160"/>
        <v>n.a.</v>
      </c>
      <c r="S335" s="22" t="str">
        <f t="shared" si="162"/>
        <v>n.a.</v>
      </c>
      <c r="T335" s="22">
        <f t="shared" si="163"/>
        <v>0</v>
      </c>
      <c r="U335" s="22" t="str">
        <f t="shared" si="164"/>
        <v>n.a</v>
      </c>
      <c r="V335" s="22" t="str">
        <f t="shared" si="165"/>
        <v>n.a.</v>
      </c>
    </row>
    <row r="336" spans="3:22" x14ac:dyDescent="0.25">
      <c r="C336" s="187"/>
      <c r="D336" s="188"/>
      <c r="E336" s="16" t="s">
        <v>16</v>
      </c>
      <c r="F336" s="54">
        <v>56</v>
      </c>
      <c r="G336" s="54">
        <v>57</v>
      </c>
      <c r="H336" s="54">
        <v>67</v>
      </c>
      <c r="I336" s="54">
        <v>69</v>
      </c>
      <c r="J336" s="54">
        <v>74</v>
      </c>
      <c r="K336" s="54">
        <v>74</v>
      </c>
      <c r="L336" s="54">
        <v>81</v>
      </c>
      <c r="M336" s="54">
        <v>87</v>
      </c>
      <c r="N336" s="54">
        <v>89</v>
      </c>
      <c r="O336" s="54">
        <v>93</v>
      </c>
      <c r="P336" s="151">
        <v>91</v>
      </c>
      <c r="Q336" s="22">
        <f t="shared" si="161"/>
        <v>0.12845303867403315</v>
      </c>
      <c r="R336" s="22">
        <f t="shared" si="160"/>
        <v>4.4943820224719211E-2</v>
      </c>
      <c r="S336" s="22">
        <f t="shared" si="162"/>
        <v>0.66071428571428581</v>
      </c>
      <c r="T336" s="22">
        <f t="shared" si="163"/>
        <v>0.12845303867403315</v>
      </c>
      <c r="U336" s="22">
        <f t="shared" si="164"/>
        <v>4.4943820224719211E-2</v>
      </c>
      <c r="V336" s="22">
        <f t="shared" si="165"/>
        <v>0.66071428571428581</v>
      </c>
    </row>
    <row r="337" spans="3:22" x14ac:dyDescent="0.25">
      <c r="C337" s="187"/>
      <c r="D337" s="188"/>
      <c r="E337" s="16" t="s">
        <v>29</v>
      </c>
      <c r="F337" s="54">
        <v>0</v>
      </c>
      <c r="G337" s="54">
        <v>0</v>
      </c>
      <c r="H337" s="54">
        <v>0</v>
      </c>
      <c r="I337" s="54">
        <v>0</v>
      </c>
      <c r="J337" s="54">
        <v>0</v>
      </c>
      <c r="K337" s="54">
        <v>0</v>
      </c>
      <c r="L337" s="54">
        <v>0</v>
      </c>
      <c r="M337" s="54">
        <v>0</v>
      </c>
      <c r="N337" s="54">
        <v>0</v>
      </c>
      <c r="O337" s="54">
        <v>0</v>
      </c>
      <c r="P337" s="151">
        <v>0</v>
      </c>
      <c r="Q337" s="22">
        <f t="shared" si="161"/>
        <v>0</v>
      </c>
      <c r="R337" s="22" t="str">
        <f t="shared" si="160"/>
        <v>n.a.</v>
      </c>
      <c r="S337" s="22" t="str">
        <f t="shared" si="162"/>
        <v>n.a.</v>
      </c>
      <c r="T337" s="22">
        <f t="shared" si="163"/>
        <v>0</v>
      </c>
      <c r="U337" s="22" t="str">
        <f t="shared" si="164"/>
        <v>n.a</v>
      </c>
      <c r="V337" s="22" t="str">
        <f t="shared" si="165"/>
        <v>n.a.</v>
      </c>
    </row>
    <row r="338" spans="3:22" x14ac:dyDescent="0.25">
      <c r="C338" s="187"/>
      <c r="D338" s="188"/>
      <c r="E338" s="16" t="s">
        <v>17</v>
      </c>
      <c r="F338" s="54">
        <v>13</v>
      </c>
      <c r="G338" s="54">
        <v>15</v>
      </c>
      <c r="H338" s="54">
        <v>16</v>
      </c>
      <c r="I338" s="54">
        <v>15</v>
      </c>
      <c r="J338" s="54">
        <v>15</v>
      </c>
      <c r="K338" s="54">
        <v>15</v>
      </c>
      <c r="L338" s="54">
        <v>16</v>
      </c>
      <c r="M338" s="54">
        <v>15</v>
      </c>
      <c r="N338" s="54">
        <v>15</v>
      </c>
      <c r="O338" s="127">
        <v>15</v>
      </c>
      <c r="P338" s="151">
        <v>0</v>
      </c>
      <c r="Q338" s="22">
        <f t="shared" si="161"/>
        <v>2.0718232044198894E-2</v>
      </c>
      <c r="R338" s="22">
        <f t="shared" si="160"/>
        <v>0</v>
      </c>
      <c r="S338" s="22">
        <f t="shared" si="162"/>
        <v>0.15384615384615374</v>
      </c>
      <c r="T338" s="22">
        <f t="shared" si="163"/>
        <v>2.0718232044198894E-2</v>
      </c>
      <c r="U338" s="22">
        <f t="shared" si="164"/>
        <v>0</v>
      </c>
      <c r="V338" s="22">
        <f t="shared" si="165"/>
        <v>0.15384615384615374</v>
      </c>
    </row>
    <row r="339" spans="3:22" x14ac:dyDescent="0.25">
      <c r="C339" s="187"/>
      <c r="D339" s="188"/>
      <c r="E339" s="16" t="s">
        <v>18</v>
      </c>
      <c r="F339" s="54">
        <v>1</v>
      </c>
      <c r="G339" s="54">
        <v>3</v>
      </c>
      <c r="H339" s="54">
        <v>3</v>
      </c>
      <c r="I339" s="54">
        <v>6</v>
      </c>
      <c r="J339" s="54">
        <v>12</v>
      </c>
      <c r="K339" s="54">
        <v>11</v>
      </c>
      <c r="L339" s="54">
        <v>11</v>
      </c>
      <c r="M339" s="54">
        <v>10</v>
      </c>
      <c r="N339" s="54">
        <v>13</v>
      </c>
      <c r="O339" s="127">
        <v>13</v>
      </c>
      <c r="P339" s="151">
        <v>0</v>
      </c>
      <c r="Q339" s="22">
        <f t="shared" si="161"/>
        <v>1.7955801104972375E-2</v>
      </c>
      <c r="R339" s="22">
        <f t="shared" si="160"/>
        <v>0</v>
      </c>
      <c r="S339" s="22">
        <f t="shared" si="162"/>
        <v>12</v>
      </c>
      <c r="T339" s="22">
        <f t="shared" si="163"/>
        <v>1.7955801104972375E-2</v>
      </c>
      <c r="U339" s="22">
        <f t="shared" si="164"/>
        <v>0</v>
      </c>
      <c r="V339" s="22">
        <f t="shared" si="165"/>
        <v>12</v>
      </c>
    </row>
    <row r="340" spans="3:22" x14ac:dyDescent="0.25">
      <c r="C340" s="187"/>
      <c r="D340" s="188"/>
      <c r="E340" s="16" t="s">
        <v>19</v>
      </c>
      <c r="F340" s="54">
        <v>9</v>
      </c>
      <c r="G340" s="54">
        <v>10</v>
      </c>
      <c r="H340" s="54">
        <v>11</v>
      </c>
      <c r="I340" s="54">
        <v>9</v>
      </c>
      <c r="J340" s="54">
        <v>9</v>
      </c>
      <c r="K340" s="54">
        <v>9</v>
      </c>
      <c r="L340" s="54">
        <v>9</v>
      </c>
      <c r="M340" s="54">
        <v>10</v>
      </c>
      <c r="N340" s="54">
        <v>10</v>
      </c>
      <c r="O340" s="54">
        <v>6</v>
      </c>
      <c r="P340" s="151">
        <v>6</v>
      </c>
      <c r="Q340" s="22">
        <f t="shared" si="161"/>
        <v>8.2872928176795577E-3</v>
      </c>
      <c r="R340" s="22">
        <f t="shared" si="160"/>
        <v>-0.4</v>
      </c>
      <c r="S340" s="22">
        <f t="shared" si="162"/>
        <v>-0.33333333333333337</v>
      </c>
      <c r="T340" s="22">
        <f t="shared" si="163"/>
        <v>8.2872928176795577E-3</v>
      </c>
      <c r="U340" s="22">
        <f t="shared" si="164"/>
        <v>-0.4</v>
      </c>
      <c r="V340" s="22">
        <f t="shared" si="165"/>
        <v>-0.33333333333333337</v>
      </c>
    </row>
    <row r="341" spans="3:22" x14ac:dyDescent="0.25">
      <c r="C341" s="187"/>
      <c r="D341" s="188"/>
      <c r="E341" s="16" t="s">
        <v>20</v>
      </c>
      <c r="F341" s="54">
        <v>0</v>
      </c>
      <c r="G341" s="54">
        <v>0</v>
      </c>
      <c r="H341" s="54">
        <v>0</v>
      </c>
      <c r="I341" s="54">
        <v>0</v>
      </c>
      <c r="J341" s="54">
        <v>0</v>
      </c>
      <c r="K341" s="54">
        <v>0</v>
      </c>
      <c r="L341" s="54">
        <v>0</v>
      </c>
      <c r="M341" s="54">
        <v>0</v>
      </c>
      <c r="N341" s="54">
        <v>0</v>
      </c>
      <c r="O341" s="54">
        <v>0</v>
      </c>
      <c r="P341" s="151">
        <v>0</v>
      </c>
      <c r="Q341" s="22">
        <f t="shared" si="161"/>
        <v>0</v>
      </c>
      <c r="R341" s="22" t="str">
        <f t="shared" si="160"/>
        <v>n.a.</v>
      </c>
      <c r="S341" s="22" t="str">
        <f t="shared" si="162"/>
        <v>n.a.</v>
      </c>
      <c r="T341" s="22">
        <f t="shared" si="163"/>
        <v>0</v>
      </c>
      <c r="U341" s="22" t="str">
        <f t="shared" si="164"/>
        <v>n.a</v>
      </c>
      <c r="V341" s="22" t="str">
        <f t="shared" si="165"/>
        <v>n.a.</v>
      </c>
    </row>
    <row r="342" spans="3:22" x14ac:dyDescent="0.25">
      <c r="C342" s="187"/>
      <c r="D342" s="188"/>
      <c r="E342" s="16" t="s">
        <v>21</v>
      </c>
      <c r="F342" s="54">
        <v>0</v>
      </c>
      <c r="G342" s="54">
        <v>0</v>
      </c>
      <c r="H342" s="54">
        <v>0</v>
      </c>
      <c r="I342" s="54">
        <v>0</v>
      </c>
      <c r="J342" s="54">
        <v>0</v>
      </c>
      <c r="K342" s="54">
        <v>0</v>
      </c>
      <c r="L342" s="54">
        <v>0</v>
      </c>
      <c r="M342" s="54">
        <v>0</v>
      </c>
      <c r="N342" s="54">
        <v>0</v>
      </c>
      <c r="O342" s="54">
        <v>0</v>
      </c>
      <c r="P342" s="151">
        <v>0</v>
      </c>
      <c r="Q342" s="22">
        <f t="shared" si="161"/>
        <v>0</v>
      </c>
      <c r="R342" s="22" t="str">
        <f t="shared" si="160"/>
        <v>n.a.</v>
      </c>
      <c r="S342" s="22" t="str">
        <f t="shared" si="162"/>
        <v>n.a.</v>
      </c>
      <c r="T342" s="22">
        <f t="shared" si="163"/>
        <v>0</v>
      </c>
      <c r="U342" s="22" t="str">
        <f t="shared" si="164"/>
        <v>n.a</v>
      </c>
      <c r="V342" s="22" t="str">
        <f t="shared" si="165"/>
        <v>n.a.</v>
      </c>
    </row>
    <row r="343" spans="3:22" x14ac:dyDescent="0.25">
      <c r="C343" s="187"/>
      <c r="D343" s="188"/>
      <c r="E343" s="16" t="s">
        <v>22</v>
      </c>
      <c r="F343" s="54">
        <v>5</v>
      </c>
      <c r="G343" s="54">
        <v>6</v>
      </c>
      <c r="H343" s="54">
        <v>9</v>
      </c>
      <c r="I343" s="54">
        <v>12</v>
      </c>
      <c r="J343" s="54">
        <v>14</v>
      </c>
      <c r="K343" s="54">
        <v>15</v>
      </c>
      <c r="L343" s="54">
        <v>17</v>
      </c>
      <c r="M343" s="54">
        <v>21</v>
      </c>
      <c r="N343" s="54">
        <v>22</v>
      </c>
      <c r="O343" s="127">
        <v>22</v>
      </c>
      <c r="P343" s="151">
        <v>0</v>
      </c>
      <c r="Q343" s="22">
        <f t="shared" si="161"/>
        <v>3.0386740331491711E-2</v>
      </c>
      <c r="R343" s="22">
        <f t="shared" si="160"/>
        <v>0</v>
      </c>
      <c r="S343" s="22">
        <f t="shared" si="162"/>
        <v>3.4000000000000004</v>
      </c>
      <c r="T343" s="22">
        <f t="shared" si="163"/>
        <v>3.0386740331491711E-2</v>
      </c>
      <c r="U343" s="22">
        <f t="shared" si="164"/>
        <v>0</v>
      </c>
      <c r="V343" s="22">
        <f t="shared" si="165"/>
        <v>3.4000000000000004</v>
      </c>
    </row>
    <row r="344" spans="3:22" x14ac:dyDescent="0.25">
      <c r="C344" s="187"/>
      <c r="D344" s="188"/>
      <c r="E344" s="16" t="s">
        <v>23</v>
      </c>
      <c r="F344" s="54">
        <v>28</v>
      </c>
      <c r="G344" s="54">
        <v>28</v>
      </c>
      <c r="H344" s="54">
        <v>28</v>
      </c>
      <c r="I344" s="54">
        <v>33</v>
      </c>
      <c r="J344" s="54">
        <v>35</v>
      </c>
      <c r="K344" s="54">
        <v>38</v>
      </c>
      <c r="L344" s="54">
        <v>36</v>
      </c>
      <c r="M344" s="54">
        <v>34</v>
      </c>
      <c r="N344" s="54">
        <v>36</v>
      </c>
      <c r="O344" s="54">
        <v>35</v>
      </c>
      <c r="P344" s="151">
        <v>34</v>
      </c>
      <c r="Q344" s="22">
        <f t="shared" si="161"/>
        <v>4.834254143646409E-2</v>
      </c>
      <c r="R344" s="22">
        <f t="shared" si="160"/>
        <v>-2.777777777777779E-2</v>
      </c>
      <c r="S344" s="22">
        <f t="shared" si="162"/>
        <v>0.25</v>
      </c>
      <c r="T344" s="22">
        <f t="shared" si="163"/>
        <v>4.834254143646409E-2</v>
      </c>
      <c r="U344" s="22">
        <f t="shared" si="164"/>
        <v>-2.777777777777779E-2</v>
      </c>
      <c r="V344" s="22">
        <f t="shared" si="165"/>
        <v>0.25</v>
      </c>
    </row>
    <row r="345" spans="3:22" x14ac:dyDescent="0.25">
      <c r="C345" s="187"/>
      <c r="D345" s="188"/>
      <c r="E345" s="16" t="s">
        <v>31</v>
      </c>
      <c r="F345" s="54">
        <v>0</v>
      </c>
      <c r="G345" s="54">
        <v>0</v>
      </c>
      <c r="H345" s="54">
        <v>0</v>
      </c>
      <c r="I345" s="54">
        <v>0</v>
      </c>
      <c r="J345" s="54">
        <v>0</v>
      </c>
      <c r="K345" s="54">
        <v>0</v>
      </c>
      <c r="L345" s="54">
        <v>0</v>
      </c>
      <c r="M345" s="54">
        <v>0</v>
      </c>
      <c r="N345" s="54">
        <v>0</v>
      </c>
      <c r="O345" s="54">
        <v>0</v>
      </c>
      <c r="P345" s="151">
        <v>0</v>
      </c>
      <c r="Q345" s="22">
        <f t="shared" si="161"/>
        <v>0</v>
      </c>
      <c r="R345" s="22" t="str">
        <f t="shared" si="160"/>
        <v>n.a.</v>
      </c>
      <c r="S345" s="22" t="str">
        <f t="shared" si="162"/>
        <v>n.a.</v>
      </c>
      <c r="T345" s="22">
        <f t="shared" si="163"/>
        <v>0</v>
      </c>
      <c r="U345" s="22" t="str">
        <f t="shared" si="164"/>
        <v>n.a</v>
      </c>
      <c r="V345" s="22" t="str">
        <f t="shared" si="165"/>
        <v>n.a.</v>
      </c>
    </row>
    <row r="346" spans="3:22" x14ac:dyDescent="0.25">
      <c r="C346" s="187"/>
      <c r="D346" s="188"/>
      <c r="E346" s="16" t="s">
        <v>24</v>
      </c>
      <c r="F346" s="54">
        <v>22</v>
      </c>
      <c r="G346" s="54">
        <v>20</v>
      </c>
      <c r="H346" s="54">
        <v>25</v>
      </c>
      <c r="I346" s="54">
        <v>36</v>
      </c>
      <c r="J346" s="54">
        <v>34</v>
      </c>
      <c r="K346" s="54">
        <v>34</v>
      </c>
      <c r="L346" s="54">
        <v>33</v>
      </c>
      <c r="M346" s="54">
        <v>35</v>
      </c>
      <c r="N346" s="54">
        <v>40</v>
      </c>
      <c r="O346" s="54">
        <v>42</v>
      </c>
      <c r="P346" s="151">
        <v>0</v>
      </c>
      <c r="Q346" s="22">
        <f t="shared" si="161"/>
        <v>5.8011049723756904E-2</v>
      </c>
      <c r="R346" s="22">
        <f t="shared" si="160"/>
        <v>5.0000000000000044E-2</v>
      </c>
      <c r="S346" s="22">
        <f t="shared" si="162"/>
        <v>0.90909090909090917</v>
      </c>
      <c r="T346" s="22">
        <f t="shared" si="163"/>
        <v>5.8011049723756904E-2</v>
      </c>
      <c r="U346" s="22">
        <f t="shared" si="164"/>
        <v>5.0000000000000044E-2</v>
      </c>
      <c r="V346" s="22">
        <f t="shared" si="165"/>
        <v>0.90909090909090917</v>
      </c>
    </row>
    <row r="347" spans="3:22" x14ac:dyDescent="0.25">
      <c r="C347" s="187"/>
      <c r="D347" s="188"/>
      <c r="E347" s="16" t="s">
        <v>25</v>
      </c>
      <c r="F347" s="127">
        <v>1</v>
      </c>
      <c r="G347" s="54">
        <v>1</v>
      </c>
      <c r="H347" s="54">
        <v>1</v>
      </c>
      <c r="I347" s="54">
        <v>1</v>
      </c>
      <c r="J347" s="54">
        <v>1</v>
      </c>
      <c r="K347" s="54">
        <v>3</v>
      </c>
      <c r="L347" s="54">
        <v>3</v>
      </c>
      <c r="M347" s="54">
        <v>3</v>
      </c>
      <c r="N347" s="54">
        <v>4</v>
      </c>
      <c r="O347" s="54">
        <v>5</v>
      </c>
      <c r="P347" s="151">
        <v>0</v>
      </c>
      <c r="Q347" s="22">
        <f t="shared" si="161"/>
        <v>6.9060773480662981E-3</v>
      </c>
      <c r="R347" s="22">
        <f t="shared" si="160"/>
        <v>0.25</v>
      </c>
      <c r="S347" s="22">
        <f t="shared" si="162"/>
        <v>4</v>
      </c>
      <c r="T347" s="22">
        <f t="shared" si="163"/>
        <v>6.9060773480662981E-3</v>
      </c>
      <c r="U347" s="22">
        <f t="shared" si="164"/>
        <v>0.25</v>
      </c>
      <c r="V347" s="22">
        <f t="shared" si="165"/>
        <v>4</v>
      </c>
    </row>
    <row r="348" spans="3:22" x14ac:dyDescent="0.25">
      <c r="C348" s="187"/>
      <c r="D348" s="188"/>
      <c r="E348" s="16" t="s">
        <v>26</v>
      </c>
      <c r="F348" s="54">
        <v>0</v>
      </c>
      <c r="G348" s="54">
        <v>0</v>
      </c>
      <c r="H348" s="54">
        <v>0</v>
      </c>
      <c r="I348" s="54">
        <v>0</v>
      </c>
      <c r="J348" s="54">
        <v>0</v>
      </c>
      <c r="K348" s="54">
        <v>0</v>
      </c>
      <c r="L348" s="54">
        <v>0</v>
      </c>
      <c r="M348" s="54">
        <v>0</v>
      </c>
      <c r="N348" s="54">
        <v>0</v>
      </c>
      <c r="O348" s="54">
        <v>0</v>
      </c>
      <c r="P348" s="151">
        <v>0</v>
      </c>
      <c r="Q348" s="22">
        <f t="shared" si="161"/>
        <v>0</v>
      </c>
      <c r="R348" s="22" t="str">
        <f t="shared" si="160"/>
        <v>n.a.</v>
      </c>
      <c r="S348" s="22" t="str">
        <f t="shared" si="162"/>
        <v>n.a.</v>
      </c>
      <c r="T348" s="22">
        <f t="shared" si="163"/>
        <v>0</v>
      </c>
      <c r="U348" s="22" t="str">
        <f t="shared" si="164"/>
        <v>n.a</v>
      </c>
      <c r="V348" s="22" t="str">
        <f t="shared" si="165"/>
        <v>n.a.</v>
      </c>
    </row>
    <row r="349" spans="3:22" x14ac:dyDescent="0.25">
      <c r="C349" s="187"/>
      <c r="D349" s="188"/>
      <c r="E349" s="16" t="s">
        <v>27</v>
      </c>
      <c r="F349" s="54">
        <v>0</v>
      </c>
      <c r="G349" s="54">
        <v>0</v>
      </c>
      <c r="H349" s="54">
        <v>0</v>
      </c>
      <c r="I349" s="54">
        <v>1</v>
      </c>
      <c r="J349" s="54">
        <v>1</v>
      </c>
      <c r="K349" s="54">
        <v>1</v>
      </c>
      <c r="L349" s="54">
        <v>1</v>
      </c>
      <c r="M349" s="54">
        <v>1</v>
      </c>
      <c r="N349" s="54">
        <v>1</v>
      </c>
      <c r="O349" s="54">
        <v>1</v>
      </c>
      <c r="P349" s="151">
        <v>0</v>
      </c>
      <c r="Q349" s="22">
        <f t="shared" si="161"/>
        <v>1.3812154696132596E-3</v>
      </c>
      <c r="R349" s="22">
        <f t="shared" si="160"/>
        <v>0</v>
      </c>
      <c r="S349" s="22" t="str">
        <f t="shared" si="162"/>
        <v>n.a.</v>
      </c>
      <c r="T349" s="22">
        <f t="shared" si="163"/>
        <v>1.3812154696132596E-3</v>
      </c>
      <c r="U349" s="22">
        <f t="shared" si="164"/>
        <v>0</v>
      </c>
      <c r="V349" s="22" t="str">
        <f t="shared" si="165"/>
        <v>n.a.</v>
      </c>
    </row>
    <row r="350" spans="3:22" x14ac:dyDescent="0.25">
      <c r="C350" s="187"/>
      <c r="D350" s="188"/>
      <c r="E350" s="17" t="s">
        <v>61</v>
      </c>
      <c r="F350" s="54">
        <v>79</v>
      </c>
      <c r="G350" s="54">
        <v>72</v>
      </c>
      <c r="H350" s="54">
        <v>77</v>
      </c>
      <c r="I350" s="54">
        <v>71</v>
      </c>
      <c r="J350" s="54">
        <v>68</v>
      </c>
      <c r="K350" s="54">
        <v>61</v>
      </c>
      <c r="L350" s="54">
        <v>69</v>
      </c>
      <c r="M350" s="54">
        <v>66</v>
      </c>
      <c r="N350" s="54">
        <v>69</v>
      </c>
      <c r="O350" s="127">
        <v>69</v>
      </c>
      <c r="P350" s="151">
        <v>0</v>
      </c>
      <c r="Q350" s="22">
        <f t="shared" si="161"/>
        <v>9.5303867403314924E-2</v>
      </c>
      <c r="R350" s="22">
        <f t="shared" si="160"/>
        <v>0</v>
      </c>
      <c r="S350" s="22">
        <f t="shared" si="162"/>
        <v>-0.12658227848101267</v>
      </c>
      <c r="T350" s="22">
        <f t="shared" si="163"/>
        <v>9.5303867403314924E-2</v>
      </c>
      <c r="U350" s="22">
        <f t="shared" si="164"/>
        <v>0</v>
      </c>
      <c r="V350" s="22">
        <f t="shared" si="165"/>
        <v>-0.12658227848101267</v>
      </c>
    </row>
    <row r="351" spans="3:22" ht="15.75" thickBot="1" x14ac:dyDescent="0.3">
      <c r="C351" s="189"/>
      <c r="D351" s="190"/>
      <c r="E351" s="29" t="s">
        <v>67</v>
      </c>
      <c r="F351" s="28">
        <f t="shared" ref="F351:O351" si="166">SUM(F319:F350)</f>
        <v>605</v>
      </c>
      <c r="G351" s="28">
        <f t="shared" si="166"/>
        <v>609</v>
      </c>
      <c r="H351" s="28">
        <f t="shared" si="166"/>
        <v>632</v>
      </c>
      <c r="I351" s="28">
        <f t="shared" si="166"/>
        <v>658</v>
      </c>
      <c r="J351" s="28">
        <f t="shared" si="166"/>
        <v>689</v>
      </c>
      <c r="K351" s="28">
        <f t="shared" si="166"/>
        <v>681</v>
      </c>
      <c r="L351" s="28">
        <f t="shared" si="166"/>
        <v>697</v>
      </c>
      <c r="M351" s="28">
        <f t="shared" si="166"/>
        <v>727</v>
      </c>
      <c r="N351" s="28">
        <f t="shared" si="166"/>
        <v>726</v>
      </c>
      <c r="O351" s="28">
        <f t="shared" si="166"/>
        <v>724</v>
      </c>
      <c r="P351" s="179" t="s">
        <v>128</v>
      </c>
      <c r="Q351" s="22">
        <f t="shared" si="161"/>
        <v>1</v>
      </c>
      <c r="T351" s="22">
        <f t="shared" si="163"/>
        <v>1</v>
      </c>
    </row>
    <row r="352" spans="3:22" ht="16.5" thickTop="1" thickBot="1" x14ac:dyDescent="0.3">
      <c r="C352" s="191"/>
      <c r="D352" s="192"/>
      <c r="E352" s="25" t="s">
        <v>68</v>
      </c>
      <c r="F352" s="28">
        <v>605</v>
      </c>
      <c r="G352" s="28">
        <v>609</v>
      </c>
      <c r="H352" s="28">
        <v>632</v>
      </c>
      <c r="I352" s="28">
        <v>657</v>
      </c>
      <c r="J352" s="28">
        <v>688</v>
      </c>
      <c r="K352" s="28">
        <v>680</v>
      </c>
      <c r="L352" s="28">
        <v>696</v>
      </c>
      <c r="M352" s="28">
        <v>708</v>
      </c>
      <c r="N352" s="28">
        <v>705</v>
      </c>
      <c r="O352" s="28">
        <v>702</v>
      </c>
      <c r="P352" s="179" t="s">
        <v>128</v>
      </c>
      <c r="Q352" s="22">
        <f t="shared" si="161"/>
        <v>0.96961325966850831</v>
      </c>
      <c r="R352" s="22">
        <f t="shared" ref="R352" si="167">IF(OR(O352=0,N352=0),"n.a.",O352/N352-1)</f>
        <v>-4.2553191489361764E-3</v>
      </c>
      <c r="S352" s="22">
        <f t="shared" si="162"/>
        <v>0.16033057851239674</v>
      </c>
      <c r="T352" s="22">
        <f t="shared" si="163"/>
        <v>0.96961325966850831</v>
      </c>
      <c r="U352" s="22">
        <f t="shared" ref="U352" si="168">IF(OR(N352=0,O352=0),"n.a",O352/N352-1)</f>
        <v>-4.2553191489361764E-3</v>
      </c>
      <c r="V352" s="22">
        <f t="shared" ref="V352" si="169">IF(OR(F352=0,O352=0),"n.a.",O352/F352-1)</f>
        <v>0.16033057851239674</v>
      </c>
    </row>
    <row r="353" spans="3:22" ht="15.75" thickTop="1" x14ac:dyDescent="0.25">
      <c r="C353" s="180"/>
      <c r="D353" s="181"/>
      <c r="E353" s="25" t="s">
        <v>70</v>
      </c>
      <c r="F353" s="73"/>
      <c r="G353" s="73">
        <f t="shared" ref="G353:O353" si="170">IF(OR(G352=0,F352=0),0,G352/F352-1)</f>
        <v>6.6115702479339067E-3</v>
      </c>
      <c r="H353" s="73">
        <f t="shared" si="170"/>
        <v>3.7766830870279211E-2</v>
      </c>
      <c r="I353" s="73">
        <f t="shared" si="170"/>
        <v>3.9556962025316444E-2</v>
      </c>
      <c r="J353" s="73">
        <f t="shared" si="170"/>
        <v>4.7184170471841647E-2</v>
      </c>
      <c r="K353" s="73">
        <f t="shared" si="170"/>
        <v>-1.1627906976744207E-2</v>
      </c>
      <c r="L353" s="73">
        <f t="shared" si="170"/>
        <v>2.3529411764705799E-2</v>
      </c>
      <c r="M353" s="73">
        <f t="shared" si="170"/>
        <v>1.7241379310344751E-2</v>
      </c>
      <c r="N353" s="73">
        <f t="shared" si="170"/>
        <v>-4.237288135593209E-3</v>
      </c>
      <c r="O353" s="73">
        <f t="shared" si="170"/>
        <v>-4.2553191489361764E-3</v>
      </c>
      <c r="P353" s="27"/>
      <c r="R353" s="31"/>
      <c r="S353" s="31"/>
      <c r="V353" s="3" t="s">
        <v>77</v>
      </c>
    </row>
    <row r="356" spans="3:22" ht="18.75" x14ac:dyDescent="0.25">
      <c r="C356" s="185" t="s">
        <v>624</v>
      </c>
      <c r="D356" s="186"/>
      <c r="E356" s="198" t="s">
        <v>135</v>
      </c>
      <c r="F356" s="199"/>
      <c r="G356" s="199"/>
      <c r="H356" s="199"/>
      <c r="I356" s="199"/>
      <c r="J356" s="199"/>
      <c r="K356" s="199"/>
      <c r="L356" s="199"/>
      <c r="M356" s="199"/>
      <c r="N356" s="199"/>
      <c r="O356" s="199"/>
      <c r="P356" s="200"/>
    </row>
    <row r="357" spans="3:22" x14ac:dyDescent="0.25">
      <c r="C357" s="193" t="s">
        <v>143</v>
      </c>
      <c r="D357" s="194" t="s">
        <v>143</v>
      </c>
      <c r="E357" s="14">
        <v>10</v>
      </c>
      <c r="F357" s="18">
        <v>2004</v>
      </c>
      <c r="G357" s="18">
        <f t="shared" ref="G357:O357" si="171">F357+1</f>
        <v>2005</v>
      </c>
      <c r="H357" s="18">
        <f t="shared" si="171"/>
        <v>2006</v>
      </c>
      <c r="I357" s="18">
        <f t="shared" si="171"/>
        <v>2007</v>
      </c>
      <c r="J357" s="18">
        <f t="shared" si="171"/>
        <v>2008</v>
      </c>
      <c r="K357" s="18">
        <f t="shared" si="171"/>
        <v>2009</v>
      </c>
      <c r="L357" s="18">
        <f t="shared" si="171"/>
        <v>2010</v>
      </c>
      <c r="M357" s="18">
        <f t="shared" si="171"/>
        <v>2011</v>
      </c>
      <c r="N357" s="18">
        <f t="shared" si="171"/>
        <v>2012</v>
      </c>
      <c r="O357" s="18">
        <f t="shared" si="171"/>
        <v>2013</v>
      </c>
      <c r="P357" s="177">
        <v>2014</v>
      </c>
      <c r="Q357" s="20" t="s">
        <v>136</v>
      </c>
      <c r="R357" s="21" t="s">
        <v>71</v>
      </c>
      <c r="S357" s="21" t="s">
        <v>129</v>
      </c>
      <c r="T357" s="20" t="s">
        <v>136</v>
      </c>
      <c r="U357" s="21" t="s">
        <v>71</v>
      </c>
      <c r="V357" s="21" t="s">
        <v>129</v>
      </c>
    </row>
    <row r="358" spans="3:22" x14ac:dyDescent="0.25">
      <c r="C358" s="187"/>
      <c r="D358" s="188"/>
      <c r="E358" s="16" t="s">
        <v>0</v>
      </c>
      <c r="F358" s="125">
        <v>0</v>
      </c>
      <c r="G358" s="125">
        <v>0</v>
      </c>
      <c r="H358" s="125">
        <v>0</v>
      </c>
      <c r="I358" s="125">
        <v>0</v>
      </c>
      <c r="J358" s="125">
        <v>0</v>
      </c>
      <c r="K358" s="125">
        <v>0</v>
      </c>
      <c r="L358" s="125">
        <v>0</v>
      </c>
      <c r="M358" s="125">
        <v>0</v>
      </c>
      <c r="N358" s="125">
        <v>0</v>
      </c>
      <c r="O358" s="125">
        <v>0</v>
      </c>
      <c r="P358" s="150">
        <v>0</v>
      </c>
      <c r="Q358" s="22">
        <f>O358/$O$390</f>
        <v>0</v>
      </c>
      <c r="R358" s="22" t="str">
        <f t="shared" ref="R358:R389" si="172">IF(OR(O358=0,N358=0),"n.a.",O358/N358-1)</f>
        <v>n.a.</v>
      </c>
      <c r="S358" s="22" t="str">
        <f>IF(OR(O358=0,F358=0),"n.a.",O358/F358-1)</f>
        <v>n.a.</v>
      </c>
      <c r="T358" s="22">
        <f>O358/$O$390</f>
        <v>0</v>
      </c>
      <c r="U358" s="22" t="str">
        <f>IF(OR(N358=0,O358=0),"n.a",O358/N358-1)</f>
        <v>n.a</v>
      </c>
      <c r="V358" s="22" t="str">
        <f>IF(OR(F358=0,O358=0),"n.a.",O358/F358-1)</f>
        <v>n.a.</v>
      </c>
    </row>
    <row r="359" spans="3:22" x14ac:dyDescent="0.25">
      <c r="C359" s="187"/>
      <c r="D359" s="188"/>
      <c r="E359" s="16" t="s">
        <v>1</v>
      </c>
      <c r="F359" s="54">
        <v>0</v>
      </c>
      <c r="G359" s="54">
        <v>0</v>
      </c>
      <c r="H359" s="54">
        <v>0</v>
      </c>
      <c r="I359" s="54">
        <v>0</v>
      </c>
      <c r="J359" s="54">
        <v>0</v>
      </c>
      <c r="K359" s="54">
        <v>0</v>
      </c>
      <c r="L359" s="54">
        <v>0</v>
      </c>
      <c r="M359" s="54">
        <v>10</v>
      </c>
      <c r="N359" s="54">
        <v>9</v>
      </c>
      <c r="O359" s="54">
        <v>8</v>
      </c>
      <c r="P359" s="151">
        <v>8</v>
      </c>
      <c r="Q359" s="22">
        <f t="shared" ref="Q359:Q391" si="173">O359/$O$390</f>
        <v>9.9875156054931333E-4</v>
      </c>
      <c r="R359" s="22">
        <f t="shared" si="172"/>
        <v>-0.11111111111111116</v>
      </c>
      <c r="S359" s="22" t="str">
        <f t="shared" ref="S359:S391" si="174">IF(OR(O359=0,F359=0),"n.a.",O359/F359-1)</f>
        <v>n.a.</v>
      </c>
      <c r="T359" s="22">
        <f t="shared" ref="T359:T391" si="175">O359/$O$390</f>
        <v>9.9875156054931333E-4</v>
      </c>
      <c r="U359" s="22">
        <f t="shared" ref="U359:U389" si="176">IF(OR(N359=0,O359=0),"n.a",O359/N359-1)</f>
        <v>-0.11111111111111116</v>
      </c>
      <c r="V359" s="22" t="str">
        <f t="shared" ref="V359:V389" si="177">IF(OR(F359=0,O359=0),"n.a.",O359/F359-1)</f>
        <v>n.a.</v>
      </c>
    </row>
    <row r="360" spans="3:22" x14ac:dyDescent="0.25">
      <c r="C360" s="187"/>
      <c r="D360" s="188"/>
      <c r="E360" s="16" t="s">
        <v>30</v>
      </c>
      <c r="F360" s="127"/>
      <c r="G360" s="127"/>
      <c r="H360" s="127"/>
      <c r="I360" s="54">
        <v>164</v>
      </c>
      <c r="J360" s="54">
        <v>239</v>
      </c>
      <c r="K360" s="54">
        <v>280</v>
      </c>
      <c r="L360" s="54">
        <v>324</v>
      </c>
      <c r="M360" s="54">
        <v>374</v>
      </c>
      <c r="N360" s="54">
        <v>426</v>
      </c>
      <c r="O360" s="127">
        <v>426</v>
      </c>
      <c r="P360" s="151">
        <v>0</v>
      </c>
      <c r="Q360" s="22">
        <f t="shared" si="173"/>
        <v>5.3183520599250939E-2</v>
      </c>
      <c r="R360" s="22">
        <f t="shared" si="172"/>
        <v>0</v>
      </c>
      <c r="S360" s="22" t="str">
        <f t="shared" si="174"/>
        <v>n.a.</v>
      </c>
      <c r="T360" s="22">
        <f t="shared" si="175"/>
        <v>5.3183520599250939E-2</v>
      </c>
      <c r="U360" s="22">
        <f t="shared" si="176"/>
        <v>0</v>
      </c>
      <c r="V360" s="22" t="str">
        <f t="shared" si="177"/>
        <v>n.a.</v>
      </c>
    </row>
    <row r="361" spans="3:22" x14ac:dyDescent="0.25">
      <c r="C361" s="187"/>
      <c r="D361" s="188"/>
      <c r="E361" s="16" t="s">
        <v>2</v>
      </c>
      <c r="F361" s="54">
        <v>0</v>
      </c>
      <c r="G361" s="54">
        <v>0</v>
      </c>
      <c r="H361" s="54">
        <v>0</v>
      </c>
      <c r="I361" s="54">
        <v>0</v>
      </c>
      <c r="J361" s="54">
        <v>0</v>
      </c>
      <c r="K361" s="54">
        <v>0</v>
      </c>
      <c r="L361" s="54">
        <v>0</v>
      </c>
      <c r="M361" s="54">
        <v>0</v>
      </c>
      <c r="N361" s="54">
        <v>0</v>
      </c>
      <c r="O361" s="54">
        <v>0</v>
      </c>
      <c r="P361" s="151">
        <v>0</v>
      </c>
      <c r="Q361" s="22">
        <f t="shared" si="173"/>
        <v>0</v>
      </c>
      <c r="R361" s="22" t="str">
        <f t="shared" si="172"/>
        <v>n.a.</v>
      </c>
      <c r="S361" s="22" t="str">
        <f t="shared" si="174"/>
        <v>n.a.</v>
      </c>
      <c r="T361" s="22">
        <f t="shared" si="175"/>
        <v>0</v>
      </c>
      <c r="U361" s="22" t="str">
        <f t="shared" si="176"/>
        <v>n.a</v>
      </c>
      <c r="V361" s="22" t="str">
        <f t="shared" si="177"/>
        <v>n.a.</v>
      </c>
    </row>
    <row r="362" spans="3:22" x14ac:dyDescent="0.25">
      <c r="C362" s="187"/>
      <c r="D362" s="188"/>
      <c r="E362" s="16" t="s">
        <v>3</v>
      </c>
      <c r="F362" s="54">
        <v>0</v>
      </c>
      <c r="G362" s="54">
        <v>0</v>
      </c>
      <c r="H362" s="54">
        <v>0</v>
      </c>
      <c r="I362" s="54">
        <v>0</v>
      </c>
      <c r="J362" s="54">
        <v>0</v>
      </c>
      <c r="K362" s="54">
        <v>0</v>
      </c>
      <c r="L362" s="54">
        <v>394</v>
      </c>
      <c r="M362" s="54">
        <v>397</v>
      </c>
      <c r="N362" s="54">
        <v>419</v>
      </c>
      <c r="O362" s="127">
        <v>419</v>
      </c>
      <c r="P362" s="151">
        <v>0</v>
      </c>
      <c r="Q362" s="22">
        <f t="shared" si="173"/>
        <v>5.2309612983770286E-2</v>
      </c>
      <c r="R362" s="22">
        <f t="shared" si="172"/>
        <v>0</v>
      </c>
      <c r="S362" s="22" t="str">
        <f t="shared" si="174"/>
        <v>n.a.</v>
      </c>
      <c r="T362" s="22">
        <f t="shared" si="175"/>
        <v>5.2309612983770286E-2</v>
      </c>
      <c r="U362" s="22">
        <f t="shared" si="176"/>
        <v>0</v>
      </c>
      <c r="V362" s="22" t="str">
        <f t="shared" si="177"/>
        <v>n.a.</v>
      </c>
    </row>
    <row r="363" spans="3:22" x14ac:dyDescent="0.25">
      <c r="C363" s="187"/>
      <c r="D363" s="188"/>
      <c r="E363" s="16" t="s">
        <v>4</v>
      </c>
      <c r="F363" s="127">
        <v>401</v>
      </c>
      <c r="G363" s="127">
        <v>401</v>
      </c>
      <c r="H363" s="54">
        <v>401</v>
      </c>
      <c r="I363" s="54">
        <v>478</v>
      </c>
      <c r="J363" s="54">
        <v>554</v>
      </c>
      <c r="K363" s="54">
        <v>621</v>
      </c>
      <c r="L363" s="54">
        <v>665</v>
      </c>
      <c r="M363" s="54">
        <v>695</v>
      </c>
      <c r="N363" s="54">
        <v>714</v>
      </c>
      <c r="O363" s="54">
        <v>743</v>
      </c>
      <c r="P363" s="151">
        <v>789</v>
      </c>
      <c r="Q363" s="22">
        <f t="shared" si="173"/>
        <v>9.2759051186017474E-2</v>
      </c>
      <c r="R363" s="22">
        <f t="shared" si="172"/>
        <v>4.0616246498599518E-2</v>
      </c>
      <c r="S363" s="22">
        <f t="shared" si="174"/>
        <v>0.8528678304239401</v>
      </c>
      <c r="T363" s="22">
        <f t="shared" si="175"/>
        <v>9.2759051186017474E-2</v>
      </c>
      <c r="U363" s="22">
        <f t="shared" si="176"/>
        <v>4.0616246498599518E-2</v>
      </c>
      <c r="V363" s="22">
        <f t="shared" si="177"/>
        <v>0.8528678304239401</v>
      </c>
    </row>
    <row r="364" spans="3:22" x14ac:dyDescent="0.25">
      <c r="C364" s="187"/>
      <c r="D364" s="188"/>
      <c r="E364" s="16" t="s">
        <v>5</v>
      </c>
      <c r="F364" s="54">
        <v>690</v>
      </c>
      <c r="G364" s="54">
        <v>758</v>
      </c>
      <c r="H364" s="54">
        <v>804</v>
      </c>
      <c r="I364" s="54">
        <v>821</v>
      </c>
      <c r="J364" s="54">
        <v>887</v>
      </c>
      <c r="K364" s="54">
        <v>919</v>
      </c>
      <c r="L364" s="54">
        <v>926</v>
      </c>
      <c r="M364" s="54">
        <v>938</v>
      </c>
      <c r="N364" s="54">
        <v>931</v>
      </c>
      <c r="O364" s="54">
        <v>899</v>
      </c>
      <c r="P364" s="151">
        <v>886</v>
      </c>
      <c r="Q364" s="22">
        <f t="shared" si="173"/>
        <v>0.11223470661672909</v>
      </c>
      <c r="R364" s="22">
        <f t="shared" si="172"/>
        <v>-3.4371643394199736E-2</v>
      </c>
      <c r="S364" s="22">
        <f t="shared" si="174"/>
        <v>0.30289855072463778</v>
      </c>
      <c r="T364" s="22">
        <f t="shared" si="175"/>
        <v>0.11223470661672909</v>
      </c>
      <c r="U364" s="22">
        <f t="shared" si="176"/>
        <v>-3.4371643394199736E-2</v>
      </c>
      <c r="V364" s="22">
        <f t="shared" si="177"/>
        <v>0.30289855072463778</v>
      </c>
    </row>
    <row r="365" spans="3:22" x14ac:dyDescent="0.25">
      <c r="C365" s="187"/>
      <c r="D365" s="188"/>
      <c r="E365" s="16" t="s">
        <v>6</v>
      </c>
      <c r="F365" s="54">
        <v>0</v>
      </c>
      <c r="G365" s="54">
        <v>0</v>
      </c>
      <c r="H365" s="54">
        <v>0</v>
      </c>
      <c r="I365" s="54">
        <v>0</v>
      </c>
      <c r="J365" s="54">
        <v>0</v>
      </c>
      <c r="K365" s="54">
        <v>0</v>
      </c>
      <c r="L365" s="54">
        <v>0</v>
      </c>
      <c r="M365" s="54">
        <v>0</v>
      </c>
      <c r="N365" s="54">
        <v>0</v>
      </c>
      <c r="O365" s="54">
        <v>0</v>
      </c>
      <c r="P365" s="151">
        <v>0</v>
      </c>
      <c r="Q365" s="22">
        <f t="shared" si="173"/>
        <v>0</v>
      </c>
      <c r="R365" s="22" t="str">
        <f t="shared" si="172"/>
        <v>n.a.</v>
      </c>
      <c r="S365" s="22" t="str">
        <f t="shared" si="174"/>
        <v>n.a.</v>
      </c>
      <c r="T365" s="22">
        <f t="shared" si="175"/>
        <v>0</v>
      </c>
      <c r="U365" s="22" t="str">
        <f t="shared" si="176"/>
        <v>n.a</v>
      </c>
      <c r="V365" s="22" t="str">
        <f t="shared" si="177"/>
        <v>n.a.</v>
      </c>
    </row>
    <row r="366" spans="3:22" x14ac:dyDescent="0.25">
      <c r="C366" s="187"/>
      <c r="D366" s="188"/>
      <c r="E366" s="16" t="s">
        <v>7</v>
      </c>
      <c r="F366" s="54">
        <v>0</v>
      </c>
      <c r="G366" s="54">
        <v>0</v>
      </c>
      <c r="H366" s="54">
        <v>0</v>
      </c>
      <c r="I366" s="54">
        <v>0</v>
      </c>
      <c r="J366" s="54">
        <v>0</v>
      </c>
      <c r="K366" s="54">
        <v>0</v>
      </c>
      <c r="L366" s="54">
        <v>0</v>
      </c>
      <c r="M366" s="54">
        <v>0</v>
      </c>
      <c r="N366" s="54">
        <v>0</v>
      </c>
      <c r="O366" s="54">
        <v>0</v>
      </c>
      <c r="P366" s="151">
        <v>0</v>
      </c>
      <c r="Q366" s="22">
        <f t="shared" si="173"/>
        <v>0</v>
      </c>
      <c r="R366" s="22" t="str">
        <f t="shared" si="172"/>
        <v>n.a.</v>
      </c>
      <c r="S366" s="22" t="str">
        <f t="shared" si="174"/>
        <v>n.a.</v>
      </c>
      <c r="T366" s="22">
        <f t="shared" si="175"/>
        <v>0</v>
      </c>
      <c r="U366" s="22" t="str">
        <f t="shared" si="176"/>
        <v>n.a</v>
      </c>
      <c r="V366" s="22" t="str">
        <f t="shared" si="177"/>
        <v>n.a.</v>
      </c>
    </row>
    <row r="367" spans="3:22" x14ac:dyDescent="0.25">
      <c r="C367" s="187"/>
      <c r="D367" s="188"/>
      <c r="E367" s="16" t="s">
        <v>8</v>
      </c>
      <c r="F367" s="54">
        <v>418</v>
      </c>
      <c r="G367" s="54">
        <v>471</v>
      </c>
      <c r="H367" s="54">
        <v>516</v>
      </c>
      <c r="I367" s="54">
        <v>535</v>
      </c>
      <c r="J367" s="54">
        <v>556</v>
      </c>
      <c r="K367" s="54">
        <v>602</v>
      </c>
      <c r="L367" s="54">
        <v>653</v>
      </c>
      <c r="M367" s="54">
        <v>667</v>
      </c>
      <c r="N367" s="54">
        <v>654</v>
      </c>
      <c r="O367" s="54">
        <v>647</v>
      </c>
      <c r="P367" s="151">
        <v>640</v>
      </c>
      <c r="Q367" s="22">
        <f t="shared" si="173"/>
        <v>8.0774032459425715E-2</v>
      </c>
      <c r="R367" s="22">
        <f t="shared" si="172"/>
        <v>-1.0703363914373099E-2</v>
      </c>
      <c r="S367" s="22">
        <f t="shared" si="174"/>
        <v>0.54784688995215314</v>
      </c>
      <c r="T367" s="22">
        <f t="shared" si="175"/>
        <v>8.0774032459425715E-2</v>
      </c>
      <c r="U367" s="22">
        <f t="shared" si="176"/>
        <v>-1.0703363914373099E-2</v>
      </c>
      <c r="V367" s="22">
        <f t="shared" si="177"/>
        <v>0.54784688995215314</v>
      </c>
    </row>
    <row r="368" spans="3:22" x14ac:dyDescent="0.25">
      <c r="C368" s="187"/>
      <c r="D368" s="188"/>
      <c r="E368" s="16" t="s">
        <v>9</v>
      </c>
      <c r="F368" s="54">
        <v>440</v>
      </c>
      <c r="G368" s="54">
        <v>470</v>
      </c>
      <c r="H368" s="54">
        <v>501</v>
      </c>
      <c r="I368" s="54">
        <v>513</v>
      </c>
      <c r="J368" s="54">
        <v>559</v>
      </c>
      <c r="K368" s="54">
        <v>587</v>
      </c>
      <c r="L368" s="54">
        <v>604</v>
      </c>
      <c r="M368" s="54">
        <v>623</v>
      </c>
      <c r="N368" s="54">
        <v>644</v>
      </c>
      <c r="O368" s="54">
        <v>650</v>
      </c>
      <c r="P368" s="151">
        <v>660</v>
      </c>
      <c r="Q368" s="22">
        <f t="shared" si="173"/>
        <v>8.1148564294631714E-2</v>
      </c>
      <c r="R368" s="22">
        <f t="shared" si="172"/>
        <v>9.3167701863354768E-3</v>
      </c>
      <c r="S368" s="22">
        <f t="shared" si="174"/>
        <v>0.47727272727272729</v>
      </c>
      <c r="T368" s="22">
        <f t="shared" si="175"/>
        <v>8.1148564294631714E-2</v>
      </c>
      <c r="U368" s="22">
        <f t="shared" si="176"/>
        <v>9.3167701863354768E-3</v>
      </c>
      <c r="V368" s="22">
        <f t="shared" si="177"/>
        <v>0.47727272727272729</v>
      </c>
    </row>
    <row r="369" spans="3:22" x14ac:dyDescent="0.25">
      <c r="C369" s="187"/>
      <c r="D369" s="188"/>
      <c r="E369" s="16" t="s">
        <v>10</v>
      </c>
      <c r="F369" s="127">
        <v>827</v>
      </c>
      <c r="G369" s="54">
        <v>827</v>
      </c>
      <c r="H369" s="54">
        <v>874</v>
      </c>
      <c r="I369" s="54">
        <v>920</v>
      </c>
      <c r="J369" s="54">
        <v>961</v>
      </c>
      <c r="K369" s="54">
        <v>992</v>
      </c>
      <c r="L369" s="54">
        <v>1046</v>
      </c>
      <c r="M369" s="54">
        <v>1056</v>
      </c>
      <c r="N369" s="54">
        <v>1050</v>
      </c>
      <c r="O369" s="54">
        <v>1077</v>
      </c>
      <c r="P369" s="151">
        <v>0</v>
      </c>
      <c r="Q369" s="22">
        <f t="shared" si="173"/>
        <v>0.1344569288389513</v>
      </c>
      <c r="R369" s="22">
        <f t="shared" si="172"/>
        <v>2.5714285714285801E-2</v>
      </c>
      <c r="S369" s="22">
        <f t="shared" si="174"/>
        <v>0.30229746070133001</v>
      </c>
      <c r="T369" s="22">
        <f t="shared" si="175"/>
        <v>0.1344569288389513</v>
      </c>
      <c r="U369" s="22">
        <f t="shared" si="176"/>
        <v>2.5714285714285801E-2</v>
      </c>
      <c r="V369" s="22">
        <f t="shared" si="177"/>
        <v>0.30229746070133001</v>
      </c>
    </row>
    <row r="370" spans="3:22" x14ac:dyDescent="0.25">
      <c r="C370" s="187"/>
      <c r="D370" s="188"/>
      <c r="E370" s="16" t="s">
        <v>12</v>
      </c>
      <c r="F370" s="54">
        <v>0</v>
      </c>
      <c r="G370" s="54">
        <v>0</v>
      </c>
      <c r="H370" s="54">
        <v>0</v>
      </c>
      <c r="I370" s="54">
        <v>0</v>
      </c>
      <c r="J370" s="54">
        <v>0</v>
      </c>
      <c r="K370" s="54">
        <v>0</v>
      </c>
      <c r="L370" s="54">
        <v>0</v>
      </c>
      <c r="M370" s="54">
        <v>0</v>
      </c>
      <c r="N370" s="54">
        <v>0</v>
      </c>
      <c r="O370" s="54">
        <v>0</v>
      </c>
      <c r="P370" s="151">
        <v>0</v>
      </c>
      <c r="Q370" s="22">
        <f t="shared" si="173"/>
        <v>0</v>
      </c>
      <c r="R370" s="22" t="str">
        <f t="shared" si="172"/>
        <v>n.a.</v>
      </c>
      <c r="S370" s="22" t="str">
        <f t="shared" si="174"/>
        <v>n.a.</v>
      </c>
      <c r="T370" s="22">
        <f t="shared" si="175"/>
        <v>0</v>
      </c>
      <c r="U370" s="22" t="str">
        <f t="shared" si="176"/>
        <v>n.a</v>
      </c>
      <c r="V370" s="22" t="str">
        <f t="shared" si="177"/>
        <v>n.a.</v>
      </c>
    </row>
    <row r="371" spans="3:22" x14ac:dyDescent="0.25">
      <c r="C371" s="187"/>
      <c r="D371" s="188"/>
      <c r="E371" s="16" t="s">
        <v>28</v>
      </c>
      <c r="F371" s="54">
        <v>0</v>
      </c>
      <c r="G371" s="54">
        <v>0</v>
      </c>
      <c r="H371" s="54">
        <v>0</v>
      </c>
      <c r="I371" s="54">
        <v>0</v>
      </c>
      <c r="J371" s="54">
        <v>0</v>
      </c>
      <c r="K371" s="54">
        <v>0</v>
      </c>
      <c r="L371" s="54">
        <v>0</v>
      </c>
      <c r="M371" s="54">
        <v>0</v>
      </c>
      <c r="N371" s="54">
        <v>0</v>
      </c>
      <c r="O371" s="54">
        <v>0</v>
      </c>
      <c r="P371" s="151">
        <v>0</v>
      </c>
      <c r="Q371" s="22">
        <f t="shared" si="173"/>
        <v>0</v>
      </c>
      <c r="R371" s="22" t="str">
        <f t="shared" si="172"/>
        <v>n.a.</v>
      </c>
      <c r="S371" s="22" t="str">
        <f t="shared" si="174"/>
        <v>n.a.</v>
      </c>
      <c r="T371" s="22">
        <f t="shared" si="175"/>
        <v>0</v>
      </c>
      <c r="U371" s="22" t="str">
        <f t="shared" si="176"/>
        <v>n.a</v>
      </c>
      <c r="V371" s="22" t="str">
        <f t="shared" si="177"/>
        <v>n.a.</v>
      </c>
    </row>
    <row r="372" spans="3:22" x14ac:dyDescent="0.25">
      <c r="C372" s="187"/>
      <c r="D372" s="188"/>
      <c r="E372" s="16" t="s">
        <v>13</v>
      </c>
      <c r="F372" s="54">
        <v>0</v>
      </c>
      <c r="G372" s="54">
        <v>0</v>
      </c>
      <c r="H372" s="54">
        <v>0</v>
      </c>
      <c r="I372" s="54">
        <v>0</v>
      </c>
      <c r="J372" s="54">
        <v>0</v>
      </c>
      <c r="K372" s="54">
        <v>0</v>
      </c>
      <c r="L372" s="54">
        <v>0</v>
      </c>
      <c r="M372" s="54">
        <v>0</v>
      </c>
      <c r="N372" s="54">
        <v>0</v>
      </c>
      <c r="O372" s="54">
        <v>0</v>
      </c>
      <c r="P372" s="151">
        <v>0</v>
      </c>
      <c r="Q372" s="22">
        <f t="shared" si="173"/>
        <v>0</v>
      </c>
      <c r="R372" s="22" t="str">
        <f t="shared" si="172"/>
        <v>n.a.</v>
      </c>
      <c r="S372" s="22" t="str">
        <f t="shared" si="174"/>
        <v>n.a.</v>
      </c>
      <c r="T372" s="22">
        <f t="shared" si="175"/>
        <v>0</v>
      </c>
      <c r="U372" s="22" t="str">
        <f t="shared" si="176"/>
        <v>n.a</v>
      </c>
      <c r="V372" s="22" t="str">
        <f t="shared" si="177"/>
        <v>n.a.</v>
      </c>
    </row>
    <row r="373" spans="3:22" x14ac:dyDescent="0.25">
      <c r="C373" s="187"/>
      <c r="D373" s="188"/>
      <c r="E373" s="16" t="s">
        <v>14</v>
      </c>
      <c r="F373" s="54">
        <v>0</v>
      </c>
      <c r="G373" s="54">
        <v>0</v>
      </c>
      <c r="H373" s="54">
        <v>0</v>
      </c>
      <c r="I373" s="54">
        <v>0</v>
      </c>
      <c r="J373" s="54">
        <v>0</v>
      </c>
      <c r="K373" s="54">
        <v>0</v>
      </c>
      <c r="L373" s="54">
        <v>0</v>
      </c>
      <c r="M373" s="54">
        <v>0</v>
      </c>
      <c r="N373" s="54">
        <v>0</v>
      </c>
      <c r="O373" s="54">
        <v>0</v>
      </c>
      <c r="P373" s="151">
        <v>0</v>
      </c>
      <c r="Q373" s="22">
        <f t="shared" si="173"/>
        <v>0</v>
      </c>
      <c r="R373" s="22" t="str">
        <f t="shared" si="172"/>
        <v>n.a.</v>
      </c>
      <c r="S373" s="22" t="str">
        <f t="shared" si="174"/>
        <v>n.a.</v>
      </c>
      <c r="T373" s="22">
        <f t="shared" si="175"/>
        <v>0</v>
      </c>
      <c r="U373" s="22" t="str">
        <f t="shared" si="176"/>
        <v>n.a</v>
      </c>
      <c r="V373" s="22" t="str">
        <f t="shared" si="177"/>
        <v>n.a.</v>
      </c>
    </row>
    <row r="374" spans="3:22" x14ac:dyDescent="0.25">
      <c r="C374" s="187"/>
      <c r="D374" s="188"/>
      <c r="E374" s="16" t="s">
        <v>15</v>
      </c>
      <c r="F374" s="54">
        <v>0</v>
      </c>
      <c r="G374" s="54">
        <v>0</v>
      </c>
      <c r="H374" s="54">
        <v>0</v>
      </c>
      <c r="I374" s="54">
        <v>0</v>
      </c>
      <c r="J374" s="54">
        <v>0</v>
      </c>
      <c r="K374" s="54">
        <v>0</v>
      </c>
      <c r="L374" s="54">
        <v>0</v>
      </c>
      <c r="M374" s="54">
        <v>0</v>
      </c>
      <c r="N374" s="54">
        <v>0</v>
      </c>
      <c r="O374" s="54">
        <v>0</v>
      </c>
      <c r="P374" s="151">
        <v>0</v>
      </c>
      <c r="Q374" s="22">
        <f t="shared" si="173"/>
        <v>0</v>
      </c>
      <c r="R374" s="22" t="str">
        <f t="shared" si="172"/>
        <v>n.a.</v>
      </c>
      <c r="S374" s="22" t="str">
        <f t="shared" si="174"/>
        <v>n.a.</v>
      </c>
      <c r="T374" s="22">
        <f t="shared" si="175"/>
        <v>0</v>
      </c>
      <c r="U374" s="22" t="str">
        <f t="shared" si="176"/>
        <v>n.a</v>
      </c>
      <c r="V374" s="22" t="str">
        <f t="shared" si="177"/>
        <v>n.a.</v>
      </c>
    </row>
    <row r="375" spans="3:22" x14ac:dyDescent="0.25">
      <c r="C375" s="187"/>
      <c r="D375" s="188"/>
      <c r="E375" s="16" t="s">
        <v>16</v>
      </c>
      <c r="F375" s="127">
        <v>793.11999999999989</v>
      </c>
      <c r="G375" s="127">
        <v>813.58999999999992</v>
      </c>
      <c r="H375" s="127">
        <v>834.06</v>
      </c>
      <c r="I375" s="127">
        <v>854.53</v>
      </c>
      <c r="J375" s="54">
        <v>875</v>
      </c>
      <c r="K375" s="54">
        <v>902</v>
      </c>
      <c r="L375" s="54">
        <v>933</v>
      </c>
      <c r="M375" s="54">
        <v>948</v>
      </c>
      <c r="N375" s="54">
        <v>972</v>
      </c>
      <c r="O375" s="54">
        <v>979</v>
      </c>
      <c r="P375" s="151">
        <v>1005</v>
      </c>
      <c r="Q375" s="22">
        <f t="shared" si="173"/>
        <v>0.12222222222222222</v>
      </c>
      <c r="R375" s="22">
        <f t="shared" si="172"/>
        <v>7.2016460905350854E-3</v>
      </c>
      <c r="S375" s="22">
        <f t="shared" si="174"/>
        <v>0.23436554367561047</v>
      </c>
      <c r="T375" s="22">
        <f t="shared" si="175"/>
        <v>0.12222222222222222</v>
      </c>
      <c r="U375" s="22">
        <f t="shared" si="176"/>
        <v>7.2016460905350854E-3</v>
      </c>
      <c r="V375" s="22">
        <f t="shared" si="177"/>
        <v>0.23436554367561047</v>
      </c>
    </row>
    <row r="376" spans="3:22" x14ac:dyDescent="0.25">
      <c r="C376" s="187"/>
      <c r="D376" s="188"/>
      <c r="E376" s="16" t="s">
        <v>29</v>
      </c>
      <c r="F376" s="54">
        <v>0</v>
      </c>
      <c r="G376" s="54">
        <v>0</v>
      </c>
      <c r="H376" s="54">
        <v>0</v>
      </c>
      <c r="I376" s="54">
        <v>0</v>
      </c>
      <c r="J376" s="54">
        <v>0</v>
      </c>
      <c r="K376" s="54">
        <v>0</v>
      </c>
      <c r="L376" s="54">
        <v>0</v>
      </c>
      <c r="M376" s="54">
        <v>0</v>
      </c>
      <c r="N376" s="54">
        <v>0</v>
      </c>
      <c r="O376" s="54">
        <v>0</v>
      </c>
      <c r="P376" s="151">
        <v>0</v>
      </c>
      <c r="Q376" s="22">
        <f t="shared" si="173"/>
        <v>0</v>
      </c>
      <c r="R376" s="22" t="str">
        <f t="shared" si="172"/>
        <v>n.a.</v>
      </c>
      <c r="S376" s="22" t="str">
        <f t="shared" si="174"/>
        <v>n.a.</v>
      </c>
      <c r="T376" s="22">
        <f t="shared" si="175"/>
        <v>0</v>
      </c>
      <c r="U376" s="22" t="str">
        <f t="shared" si="176"/>
        <v>n.a</v>
      </c>
      <c r="V376" s="22" t="str">
        <f t="shared" si="177"/>
        <v>n.a.</v>
      </c>
    </row>
    <row r="377" spans="3:22" x14ac:dyDescent="0.25">
      <c r="C377" s="187"/>
      <c r="D377" s="188"/>
      <c r="E377" s="16" t="s">
        <v>17</v>
      </c>
      <c r="F377" s="54">
        <v>0</v>
      </c>
      <c r="G377" s="54">
        <v>0</v>
      </c>
      <c r="H377" s="54">
        <v>0</v>
      </c>
      <c r="I377" s="54">
        <v>0</v>
      </c>
      <c r="J377" s="54">
        <v>0</v>
      </c>
      <c r="K377" s="54">
        <v>0</v>
      </c>
      <c r="L377" s="54">
        <v>0</v>
      </c>
      <c r="M377" s="54">
        <v>0</v>
      </c>
      <c r="N377" s="54">
        <v>0</v>
      </c>
      <c r="O377" s="54">
        <v>0</v>
      </c>
      <c r="P377" s="151">
        <v>0</v>
      </c>
      <c r="Q377" s="22">
        <f t="shared" si="173"/>
        <v>0</v>
      </c>
      <c r="R377" s="22" t="str">
        <f t="shared" si="172"/>
        <v>n.a.</v>
      </c>
      <c r="S377" s="22" t="str">
        <f t="shared" si="174"/>
        <v>n.a.</v>
      </c>
      <c r="T377" s="22">
        <f t="shared" si="175"/>
        <v>0</v>
      </c>
      <c r="U377" s="22" t="str">
        <f t="shared" si="176"/>
        <v>n.a</v>
      </c>
      <c r="V377" s="22" t="str">
        <f t="shared" si="177"/>
        <v>n.a.</v>
      </c>
    </row>
    <row r="378" spans="3:22" x14ac:dyDescent="0.25">
      <c r="C378" s="187"/>
      <c r="D378" s="188"/>
      <c r="E378" s="16" t="s">
        <v>18</v>
      </c>
      <c r="F378" s="54">
        <v>87</v>
      </c>
      <c r="G378" s="54">
        <v>153</v>
      </c>
      <c r="H378" s="54">
        <v>209</v>
      </c>
      <c r="I378" s="54">
        <v>263</v>
      </c>
      <c r="J378" s="54">
        <v>306</v>
      </c>
      <c r="K378" s="54">
        <v>328</v>
      </c>
      <c r="L378" s="54">
        <v>361</v>
      </c>
      <c r="M378" s="54">
        <v>395</v>
      </c>
      <c r="N378" s="54">
        <v>477</v>
      </c>
      <c r="O378" s="54">
        <v>493</v>
      </c>
      <c r="P378" s="151">
        <v>0</v>
      </c>
      <c r="Q378" s="22">
        <f t="shared" si="173"/>
        <v>6.1548064918851439E-2</v>
      </c>
      <c r="R378" s="22">
        <f t="shared" si="172"/>
        <v>3.3542976939203273E-2</v>
      </c>
      <c r="S378" s="22">
        <f t="shared" si="174"/>
        <v>4.666666666666667</v>
      </c>
      <c r="T378" s="22">
        <f t="shared" si="175"/>
        <v>6.1548064918851439E-2</v>
      </c>
      <c r="U378" s="22">
        <f t="shared" si="176"/>
        <v>3.3542976939203273E-2</v>
      </c>
      <c r="V378" s="22">
        <f t="shared" si="177"/>
        <v>4.666666666666667</v>
      </c>
    </row>
    <row r="379" spans="3:22" x14ac:dyDescent="0.25">
      <c r="C379" s="187"/>
      <c r="D379" s="188"/>
      <c r="E379" s="16" t="s">
        <v>19</v>
      </c>
      <c r="F379" s="54">
        <v>0</v>
      </c>
      <c r="G379" s="54">
        <v>0</v>
      </c>
      <c r="H379" s="54">
        <v>0</v>
      </c>
      <c r="I379" s="54">
        <v>0</v>
      </c>
      <c r="J379" s="54">
        <v>0</v>
      </c>
      <c r="K379" s="54">
        <v>0</v>
      </c>
      <c r="L379" s="54">
        <v>0</v>
      </c>
      <c r="M379" s="54">
        <v>0</v>
      </c>
      <c r="N379" s="54">
        <v>0</v>
      </c>
      <c r="O379" s="54">
        <v>440</v>
      </c>
      <c r="P379" s="151">
        <v>430</v>
      </c>
      <c r="Q379" s="22">
        <f t="shared" si="173"/>
        <v>5.4931335830212237E-2</v>
      </c>
      <c r="R379" s="22" t="str">
        <f t="shared" si="172"/>
        <v>n.a.</v>
      </c>
      <c r="S379" s="22" t="str">
        <f t="shared" si="174"/>
        <v>n.a.</v>
      </c>
      <c r="T379" s="22">
        <f t="shared" si="175"/>
        <v>5.4931335830212237E-2</v>
      </c>
      <c r="U379" s="22" t="str">
        <f t="shared" si="176"/>
        <v>n.a</v>
      </c>
      <c r="V379" s="22" t="str">
        <f t="shared" si="177"/>
        <v>n.a.</v>
      </c>
    </row>
    <row r="380" spans="3:22" x14ac:dyDescent="0.25">
      <c r="C380" s="187"/>
      <c r="D380" s="188"/>
      <c r="E380" s="16" t="s">
        <v>20</v>
      </c>
      <c r="F380" s="54">
        <v>0</v>
      </c>
      <c r="G380" s="54">
        <v>0</v>
      </c>
      <c r="H380" s="54">
        <v>0</v>
      </c>
      <c r="I380" s="54">
        <v>0</v>
      </c>
      <c r="J380" s="54">
        <v>0</v>
      </c>
      <c r="K380" s="54">
        <v>0</v>
      </c>
      <c r="L380" s="54">
        <v>0</v>
      </c>
      <c r="M380" s="54">
        <v>0</v>
      </c>
      <c r="N380" s="54">
        <v>0</v>
      </c>
      <c r="O380" s="54">
        <v>0</v>
      </c>
      <c r="P380" s="151">
        <v>0</v>
      </c>
      <c r="Q380" s="22">
        <f t="shared" si="173"/>
        <v>0</v>
      </c>
      <c r="R380" s="22" t="str">
        <f t="shared" si="172"/>
        <v>n.a.</v>
      </c>
      <c r="S380" s="22" t="str">
        <f t="shared" si="174"/>
        <v>n.a.</v>
      </c>
      <c r="T380" s="22">
        <f t="shared" si="175"/>
        <v>0</v>
      </c>
      <c r="U380" s="22" t="str">
        <f t="shared" si="176"/>
        <v>n.a</v>
      </c>
      <c r="V380" s="22" t="str">
        <f t="shared" si="177"/>
        <v>n.a.</v>
      </c>
    </row>
    <row r="381" spans="3:22" x14ac:dyDescent="0.25">
      <c r="C381" s="187"/>
      <c r="D381" s="188"/>
      <c r="E381" s="16" t="s">
        <v>21</v>
      </c>
      <c r="F381" s="54">
        <v>0</v>
      </c>
      <c r="G381" s="54">
        <v>0</v>
      </c>
      <c r="H381" s="54">
        <v>0</v>
      </c>
      <c r="I381" s="54">
        <v>0</v>
      </c>
      <c r="J381" s="54">
        <v>0</v>
      </c>
      <c r="K381" s="54">
        <v>0</v>
      </c>
      <c r="L381" s="54">
        <v>0</v>
      </c>
      <c r="M381" s="54">
        <v>0</v>
      </c>
      <c r="N381" s="54">
        <v>0</v>
      </c>
      <c r="O381" s="54">
        <v>0</v>
      </c>
      <c r="P381" s="151">
        <v>0</v>
      </c>
      <c r="Q381" s="22">
        <f t="shared" si="173"/>
        <v>0</v>
      </c>
      <c r="R381" s="22" t="str">
        <f t="shared" si="172"/>
        <v>n.a.</v>
      </c>
      <c r="S381" s="22" t="str">
        <f t="shared" si="174"/>
        <v>n.a.</v>
      </c>
      <c r="T381" s="22">
        <f t="shared" si="175"/>
        <v>0</v>
      </c>
      <c r="U381" s="22" t="str">
        <f t="shared" si="176"/>
        <v>n.a</v>
      </c>
      <c r="V381" s="22" t="str">
        <f t="shared" si="177"/>
        <v>n.a.</v>
      </c>
    </row>
    <row r="382" spans="3:22" x14ac:dyDescent="0.25">
      <c r="C382" s="187"/>
      <c r="D382" s="188"/>
      <c r="E382" s="16" t="s">
        <v>22</v>
      </c>
      <c r="F382" s="54">
        <v>0</v>
      </c>
      <c r="G382" s="54">
        <v>0</v>
      </c>
      <c r="H382" s="54">
        <v>0</v>
      </c>
      <c r="I382" s="54">
        <v>0</v>
      </c>
      <c r="J382" s="54">
        <v>534</v>
      </c>
      <c r="K382" s="54">
        <v>543</v>
      </c>
      <c r="L382" s="54">
        <v>529</v>
      </c>
      <c r="M382" s="54">
        <v>557</v>
      </c>
      <c r="N382" s="54">
        <v>583</v>
      </c>
      <c r="O382" s="127">
        <v>583</v>
      </c>
      <c r="P382" s="151">
        <v>0</v>
      </c>
      <c r="Q382" s="22">
        <f t="shared" si="173"/>
        <v>7.2784019975031214E-2</v>
      </c>
      <c r="R382" s="22">
        <f t="shared" si="172"/>
        <v>0</v>
      </c>
      <c r="S382" s="22" t="str">
        <f t="shared" si="174"/>
        <v>n.a.</v>
      </c>
      <c r="T382" s="22">
        <f t="shared" si="175"/>
        <v>7.2784019975031214E-2</v>
      </c>
      <c r="U382" s="22">
        <f t="shared" si="176"/>
        <v>0</v>
      </c>
      <c r="V382" s="22" t="str">
        <f t="shared" si="177"/>
        <v>n.a.</v>
      </c>
    </row>
    <row r="383" spans="3:22" x14ac:dyDescent="0.25">
      <c r="C383" s="187"/>
      <c r="D383" s="188"/>
      <c r="E383" s="16" t="s">
        <v>23</v>
      </c>
      <c r="F383" s="54">
        <v>288</v>
      </c>
      <c r="G383" s="54">
        <v>352</v>
      </c>
      <c r="H383" s="54">
        <v>377</v>
      </c>
      <c r="I383" s="54">
        <v>414</v>
      </c>
      <c r="J383" s="54">
        <v>447</v>
      </c>
      <c r="K383" s="54">
        <v>467</v>
      </c>
      <c r="L383" s="54">
        <v>509</v>
      </c>
      <c r="M383" s="54">
        <v>507</v>
      </c>
      <c r="N383" s="54">
        <v>530</v>
      </c>
      <c r="O383" s="54">
        <v>544</v>
      </c>
      <c r="P383" s="151">
        <v>552</v>
      </c>
      <c r="Q383" s="22">
        <f t="shared" si="173"/>
        <v>6.791510611735331E-2</v>
      </c>
      <c r="R383" s="22">
        <f t="shared" si="172"/>
        <v>2.6415094339622636E-2</v>
      </c>
      <c r="S383" s="22">
        <f t="shared" si="174"/>
        <v>0.88888888888888884</v>
      </c>
      <c r="T383" s="22">
        <f t="shared" si="175"/>
        <v>6.791510611735331E-2</v>
      </c>
      <c r="U383" s="22">
        <f t="shared" si="176"/>
        <v>2.6415094339622636E-2</v>
      </c>
      <c r="V383" s="22">
        <f t="shared" si="177"/>
        <v>0.88888888888888884</v>
      </c>
    </row>
    <row r="384" spans="3:22" x14ac:dyDescent="0.25">
      <c r="C384" s="187"/>
      <c r="D384" s="188"/>
      <c r="E384" s="16" t="s">
        <v>31</v>
      </c>
      <c r="F384" s="54">
        <v>0</v>
      </c>
      <c r="G384" s="54">
        <v>0</v>
      </c>
      <c r="H384" s="54">
        <v>0</v>
      </c>
      <c r="I384" s="54">
        <v>0</v>
      </c>
      <c r="J384" s="54">
        <v>0</v>
      </c>
      <c r="K384" s="54">
        <v>0</v>
      </c>
      <c r="L384" s="54">
        <v>0</v>
      </c>
      <c r="M384" s="54">
        <v>0</v>
      </c>
      <c r="N384" s="54">
        <v>0</v>
      </c>
      <c r="O384" s="54">
        <v>0</v>
      </c>
      <c r="P384" s="151">
        <v>0</v>
      </c>
      <c r="Q384" s="22">
        <f t="shared" si="173"/>
        <v>0</v>
      </c>
      <c r="R384" s="22" t="str">
        <f t="shared" si="172"/>
        <v>n.a.</v>
      </c>
      <c r="S384" s="22" t="str">
        <f t="shared" si="174"/>
        <v>n.a.</v>
      </c>
      <c r="T384" s="22">
        <f t="shared" si="175"/>
        <v>0</v>
      </c>
      <c r="U384" s="22" t="str">
        <f t="shared" si="176"/>
        <v>n.a</v>
      </c>
      <c r="V384" s="22" t="str">
        <f t="shared" si="177"/>
        <v>n.a.</v>
      </c>
    </row>
    <row r="385" spans="3:22" x14ac:dyDescent="0.25">
      <c r="C385" s="187"/>
      <c r="D385" s="188"/>
      <c r="E385" s="16" t="s">
        <v>24</v>
      </c>
      <c r="F385" s="54">
        <v>0</v>
      </c>
      <c r="G385" s="54">
        <v>0</v>
      </c>
      <c r="H385" s="54">
        <v>0</v>
      </c>
      <c r="I385" s="54">
        <v>0</v>
      </c>
      <c r="J385" s="54">
        <v>0</v>
      </c>
      <c r="K385" s="54">
        <v>0</v>
      </c>
      <c r="L385" s="54">
        <v>0</v>
      </c>
      <c r="M385" s="54">
        <v>0</v>
      </c>
      <c r="N385" s="54">
        <v>0</v>
      </c>
      <c r="O385" s="54">
        <v>0</v>
      </c>
      <c r="P385" s="151">
        <v>0</v>
      </c>
      <c r="Q385" s="22">
        <f t="shared" si="173"/>
        <v>0</v>
      </c>
      <c r="R385" s="22" t="str">
        <f t="shared" si="172"/>
        <v>n.a.</v>
      </c>
      <c r="S385" s="22" t="str">
        <f t="shared" si="174"/>
        <v>n.a.</v>
      </c>
      <c r="T385" s="22">
        <f t="shared" si="175"/>
        <v>0</v>
      </c>
      <c r="U385" s="22" t="str">
        <f t="shared" si="176"/>
        <v>n.a</v>
      </c>
      <c r="V385" s="22" t="str">
        <f t="shared" si="177"/>
        <v>n.a.</v>
      </c>
    </row>
    <row r="386" spans="3:22" x14ac:dyDescent="0.25">
      <c r="C386" s="187"/>
      <c r="D386" s="188"/>
      <c r="E386" s="16" t="s">
        <v>25</v>
      </c>
      <c r="F386" s="54">
        <v>0</v>
      </c>
      <c r="G386" s="54">
        <v>0</v>
      </c>
      <c r="H386" s="54">
        <v>0</v>
      </c>
      <c r="I386" s="54">
        <v>0</v>
      </c>
      <c r="J386" s="54">
        <v>2</v>
      </c>
      <c r="K386" s="54">
        <f>(J386+($J$386*($M$386/$J$386-1)/3))</f>
        <v>38</v>
      </c>
      <c r="L386" s="54">
        <f>(K386+($J$386*($M$386/$J$386-1)/3))</f>
        <v>74</v>
      </c>
      <c r="M386" s="54">
        <v>110</v>
      </c>
      <c r="N386" s="54">
        <v>117</v>
      </c>
      <c r="O386" s="54">
        <v>102</v>
      </c>
      <c r="P386" s="151">
        <v>0</v>
      </c>
      <c r="Q386" s="22">
        <f t="shared" si="173"/>
        <v>1.2734082397003745E-2</v>
      </c>
      <c r="R386" s="22">
        <f t="shared" si="172"/>
        <v>-0.12820512820512819</v>
      </c>
      <c r="S386" s="22" t="str">
        <f t="shared" si="174"/>
        <v>n.a.</v>
      </c>
      <c r="T386" s="22">
        <f t="shared" si="175"/>
        <v>1.2734082397003745E-2</v>
      </c>
      <c r="U386" s="22">
        <f t="shared" si="176"/>
        <v>-0.12820512820512819</v>
      </c>
      <c r="V386" s="22" t="str">
        <f t="shared" si="177"/>
        <v>n.a.</v>
      </c>
    </row>
    <row r="387" spans="3:22" x14ac:dyDescent="0.25">
      <c r="C387" s="187"/>
      <c r="D387" s="188"/>
      <c r="E387" s="16" t="s">
        <v>26</v>
      </c>
      <c r="F387" s="54">
        <v>0</v>
      </c>
      <c r="G387" s="54">
        <v>0</v>
      </c>
      <c r="H387" s="54">
        <v>0</v>
      </c>
      <c r="I387" s="54">
        <v>0</v>
      </c>
      <c r="J387" s="54">
        <v>0</v>
      </c>
      <c r="K387" s="54">
        <v>0</v>
      </c>
      <c r="L387" s="54">
        <v>0</v>
      </c>
      <c r="M387" s="54">
        <v>0</v>
      </c>
      <c r="N387" s="54">
        <v>0</v>
      </c>
      <c r="O387" s="54">
        <v>0</v>
      </c>
      <c r="P387" s="151">
        <v>0</v>
      </c>
      <c r="Q387" s="22">
        <f t="shared" si="173"/>
        <v>0</v>
      </c>
      <c r="R387" s="22" t="str">
        <f t="shared" si="172"/>
        <v>n.a.</v>
      </c>
      <c r="S387" s="22" t="str">
        <f t="shared" si="174"/>
        <v>n.a.</v>
      </c>
      <c r="T387" s="22">
        <f t="shared" si="175"/>
        <v>0</v>
      </c>
      <c r="U387" s="22" t="str">
        <f t="shared" si="176"/>
        <v>n.a</v>
      </c>
      <c r="V387" s="22" t="str">
        <f t="shared" si="177"/>
        <v>n.a.</v>
      </c>
    </row>
    <row r="388" spans="3:22" x14ac:dyDescent="0.25">
      <c r="C388" s="187"/>
      <c r="D388" s="188"/>
      <c r="E388" s="16" t="s">
        <v>27</v>
      </c>
      <c r="F388" s="54">
        <v>0</v>
      </c>
      <c r="G388" s="54">
        <v>0</v>
      </c>
      <c r="H388" s="54">
        <v>0</v>
      </c>
      <c r="I388" s="54">
        <v>0</v>
      </c>
      <c r="J388" s="54">
        <v>0</v>
      </c>
      <c r="K388" s="54">
        <v>0</v>
      </c>
      <c r="L388" s="54">
        <v>0</v>
      </c>
      <c r="M388" s="54">
        <v>0</v>
      </c>
      <c r="N388" s="54">
        <v>0</v>
      </c>
      <c r="O388" s="54">
        <v>0</v>
      </c>
      <c r="P388" s="151">
        <v>0</v>
      </c>
      <c r="Q388" s="22">
        <f t="shared" si="173"/>
        <v>0</v>
      </c>
      <c r="R388" s="22" t="str">
        <f t="shared" si="172"/>
        <v>n.a.</v>
      </c>
      <c r="S388" s="22" t="str">
        <f t="shared" si="174"/>
        <v>n.a.</v>
      </c>
      <c r="T388" s="22">
        <f t="shared" si="175"/>
        <v>0</v>
      </c>
      <c r="U388" s="22" t="str">
        <f t="shared" si="176"/>
        <v>n.a</v>
      </c>
      <c r="V388" s="22" t="str">
        <f t="shared" si="177"/>
        <v>n.a.</v>
      </c>
    </row>
    <row r="389" spans="3:22" x14ac:dyDescent="0.25">
      <c r="C389" s="187"/>
      <c r="D389" s="188"/>
      <c r="E389" s="16" t="s">
        <v>61</v>
      </c>
      <c r="F389" s="54">
        <v>415</v>
      </c>
      <c r="G389" s="54">
        <v>406</v>
      </c>
      <c r="H389" s="54">
        <v>379</v>
      </c>
      <c r="I389" s="54">
        <v>370</v>
      </c>
      <c r="J389" s="54">
        <v>355</v>
      </c>
      <c r="K389" s="54">
        <v>339</v>
      </c>
      <c r="L389" s="54">
        <v>705</v>
      </c>
      <c r="M389" s="54">
        <v>0</v>
      </c>
      <c r="N389" s="54">
        <v>0</v>
      </c>
      <c r="O389" s="54">
        <v>0</v>
      </c>
      <c r="P389" s="151">
        <v>0</v>
      </c>
      <c r="Q389" s="22">
        <f t="shared" si="173"/>
        <v>0</v>
      </c>
      <c r="R389" s="22" t="str">
        <f t="shared" si="172"/>
        <v>n.a.</v>
      </c>
      <c r="S389" s="22" t="str">
        <f t="shared" si="174"/>
        <v>n.a.</v>
      </c>
      <c r="T389" s="22">
        <f t="shared" si="175"/>
        <v>0</v>
      </c>
      <c r="U389" s="22" t="str">
        <f t="shared" si="176"/>
        <v>n.a</v>
      </c>
      <c r="V389" s="22" t="str">
        <f t="shared" si="177"/>
        <v>n.a.</v>
      </c>
    </row>
    <row r="390" spans="3:22" ht="15.75" thickBot="1" x14ac:dyDescent="0.3">
      <c r="C390" s="189"/>
      <c r="D390" s="190"/>
      <c r="E390" s="29" t="s">
        <v>67</v>
      </c>
      <c r="F390" s="77">
        <f t="shared" ref="F390:O390" si="178">SUM(F358:F389)</f>
        <v>4359.12</v>
      </c>
      <c r="G390" s="77">
        <f t="shared" si="178"/>
        <v>4651.59</v>
      </c>
      <c r="H390" s="77">
        <f t="shared" si="178"/>
        <v>4895.0599999999995</v>
      </c>
      <c r="I390" s="77">
        <f t="shared" si="178"/>
        <v>5332.53</v>
      </c>
      <c r="J390" s="77">
        <f t="shared" si="178"/>
        <v>6275</v>
      </c>
      <c r="K390" s="77">
        <f t="shared" si="178"/>
        <v>6618</v>
      </c>
      <c r="L390" s="77">
        <f t="shared" si="178"/>
        <v>7723</v>
      </c>
      <c r="M390" s="77">
        <f t="shared" si="178"/>
        <v>7277</v>
      </c>
      <c r="N390" s="77">
        <f t="shared" si="178"/>
        <v>7526</v>
      </c>
      <c r="O390" s="77">
        <f t="shared" si="178"/>
        <v>8010</v>
      </c>
      <c r="P390" s="179" t="s">
        <v>128</v>
      </c>
      <c r="Q390" s="22">
        <f t="shared" si="173"/>
        <v>1</v>
      </c>
      <c r="T390" s="22">
        <f t="shared" si="175"/>
        <v>1</v>
      </c>
    </row>
    <row r="391" spans="3:22" ht="16.5" thickTop="1" thickBot="1" x14ac:dyDescent="0.3">
      <c r="C391" s="191"/>
      <c r="D391" s="192"/>
      <c r="E391" s="25" t="s">
        <v>68</v>
      </c>
      <c r="F391" s="77">
        <v>3944.1201171875</v>
      </c>
      <c r="G391" s="77">
        <v>4245.58984375</v>
      </c>
      <c r="H391" s="77">
        <v>4516.06005859375</v>
      </c>
      <c r="I391" s="77">
        <v>4798.5302734375</v>
      </c>
      <c r="J391" s="77">
        <v>5145</v>
      </c>
      <c r="K391" s="77">
        <v>5418</v>
      </c>
      <c r="L391" s="77">
        <v>5697</v>
      </c>
      <c r="M391" s="77">
        <v>5829</v>
      </c>
      <c r="N391" s="77">
        <v>5972</v>
      </c>
      <c r="O391" s="77">
        <v>6032</v>
      </c>
      <c r="P391" s="179" t="s">
        <v>128</v>
      </c>
      <c r="Q391" s="22">
        <f t="shared" si="173"/>
        <v>0.75305867665418225</v>
      </c>
      <c r="R391" s="22">
        <f t="shared" ref="R391" si="179">IF(OR(O391=0,N391=0),"n.a.",O391/N391-1)</f>
        <v>1.0046885465505584E-2</v>
      </c>
      <c r="S391" s="22">
        <f t="shared" si="174"/>
        <v>0.52936518685473999</v>
      </c>
      <c r="T391" s="22">
        <f t="shared" si="175"/>
        <v>0.75305867665418225</v>
      </c>
      <c r="U391" s="22">
        <f t="shared" ref="U391" si="180">IF(OR(N391=0,O391=0),"n.a",O391/N391-1)</f>
        <v>1.0046885465505584E-2</v>
      </c>
      <c r="V391" s="22">
        <f t="shared" ref="V391" si="181">IF(OR(F391=0,O391=0),"n.a.",O391/F391-1)</f>
        <v>0.52936518685473999</v>
      </c>
    </row>
    <row r="392" spans="3:22" ht="15.75" thickTop="1" x14ac:dyDescent="0.25">
      <c r="C392" s="180"/>
      <c r="D392" s="181"/>
      <c r="E392" s="25" t="s">
        <v>70</v>
      </c>
      <c r="F392" s="73"/>
      <c r="G392" s="73">
        <f t="shared" ref="G392:O392" si="182">G391/F391-1</f>
        <v>7.6435229558240225E-2</v>
      </c>
      <c r="H392" s="73">
        <f t="shared" si="182"/>
        <v>6.3706157400464258E-2</v>
      </c>
      <c r="I392" s="73">
        <f t="shared" si="182"/>
        <v>6.2547931422264558E-2</v>
      </c>
      <c r="J392" s="73">
        <f t="shared" si="182"/>
        <v>7.2203301181697377E-2</v>
      </c>
      <c r="K392" s="73">
        <f t="shared" si="182"/>
        <v>5.3061224489795888E-2</v>
      </c>
      <c r="L392" s="73">
        <f t="shared" si="182"/>
        <v>5.1495016611295741E-2</v>
      </c>
      <c r="M392" s="73">
        <f t="shared" si="182"/>
        <v>2.3170089520800463E-2</v>
      </c>
      <c r="N392" s="73">
        <f t="shared" si="182"/>
        <v>2.4532509864470642E-2</v>
      </c>
      <c r="O392" s="73">
        <f t="shared" si="182"/>
        <v>1.0046885465505584E-2</v>
      </c>
      <c r="P392" s="27"/>
    </row>
    <row r="396" spans="3:22" ht="18.75" x14ac:dyDescent="0.25">
      <c r="C396" s="185" t="s">
        <v>625</v>
      </c>
      <c r="D396" s="186"/>
      <c r="E396" s="198" t="s">
        <v>667</v>
      </c>
      <c r="F396" s="199"/>
      <c r="G396" s="199"/>
      <c r="H396" s="199"/>
      <c r="I396" s="199"/>
      <c r="J396" s="199"/>
      <c r="K396" s="199"/>
      <c r="L396" s="199"/>
      <c r="M396" s="199"/>
      <c r="N396" s="199"/>
      <c r="O396" s="199"/>
      <c r="P396" s="200"/>
    </row>
    <row r="397" spans="3:22" x14ac:dyDescent="0.25">
      <c r="C397" s="193" t="s">
        <v>143</v>
      </c>
      <c r="D397" s="194" t="s">
        <v>143</v>
      </c>
      <c r="E397" s="14">
        <v>11</v>
      </c>
      <c r="F397" s="18">
        <v>2004</v>
      </c>
      <c r="G397" s="18">
        <f t="shared" ref="G397" si="183">F397+1</f>
        <v>2005</v>
      </c>
      <c r="H397" s="18">
        <f t="shared" ref="H397" si="184">G397+1</f>
        <v>2006</v>
      </c>
      <c r="I397" s="18">
        <f t="shared" ref="I397" si="185">H397+1</f>
        <v>2007</v>
      </c>
      <c r="J397" s="18">
        <f t="shared" ref="J397" si="186">I397+1</f>
        <v>2008</v>
      </c>
      <c r="K397" s="18">
        <f t="shared" ref="K397" si="187">J397+1</f>
        <v>2009</v>
      </c>
      <c r="L397" s="18">
        <f t="shared" ref="L397" si="188">K397+1</f>
        <v>2010</v>
      </c>
      <c r="M397" s="18">
        <f t="shared" ref="M397" si="189">L397+1</f>
        <v>2011</v>
      </c>
      <c r="N397" s="18">
        <f t="shared" ref="N397" si="190">M397+1</f>
        <v>2012</v>
      </c>
      <c r="O397" s="18">
        <f t="shared" ref="O397" si="191">N397+1</f>
        <v>2013</v>
      </c>
      <c r="P397" s="177">
        <v>2014</v>
      </c>
      <c r="Q397" s="20" t="s">
        <v>136</v>
      </c>
      <c r="R397" s="21" t="s">
        <v>76</v>
      </c>
      <c r="S397" s="21" t="s">
        <v>72</v>
      </c>
      <c r="T397" s="20" t="s">
        <v>136</v>
      </c>
      <c r="U397" s="21" t="s">
        <v>76</v>
      </c>
      <c r="V397" s="21" t="s">
        <v>72</v>
      </c>
    </row>
    <row r="398" spans="3:22" x14ac:dyDescent="0.25">
      <c r="C398" s="187"/>
      <c r="D398" s="188"/>
      <c r="E398" s="16" t="s">
        <v>0</v>
      </c>
      <c r="F398" s="54">
        <f>F163+F319+F358</f>
        <v>71</v>
      </c>
      <c r="G398" s="54">
        <f t="shared" ref="G398:P398" si="192">G163+G319+G358</f>
        <v>73</v>
      </c>
      <c r="H398" s="54">
        <f t="shared" si="192"/>
        <v>72</v>
      </c>
      <c r="I398" s="54">
        <f t="shared" si="192"/>
        <v>71</v>
      </c>
      <c r="J398" s="54">
        <f t="shared" si="192"/>
        <v>71</v>
      </c>
      <c r="K398" s="54">
        <f t="shared" si="192"/>
        <v>71</v>
      </c>
      <c r="L398" s="54">
        <f t="shared" si="192"/>
        <v>72</v>
      </c>
      <c r="M398" s="54">
        <f t="shared" si="192"/>
        <v>72</v>
      </c>
      <c r="N398" s="54">
        <f t="shared" si="192"/>
        <v>68</v>
      </c>
      <c r="O398" s="54">
        <f t="shared" si="192"/>
        <v>85</v>
      </c>
      <c r="P398" s="55">
        <f t="shared" si="192"/>
        <v>68</v>
      </c>
      <c r="Q398" s="22">
        <f>P398/$P$430</f>
        <v>5.7916702154842004E-3</v>
      </c>
      <c r="R398" s="22">
        <f>IF(OR(O398=0,P398=0),"n.a.",P398/O398-1)</f>
        <v>-0.19999999999999996</v>
      </c>
      <c r="S398" s="22">
        <f>IF(OR(P398=0,G398=0),"n.a.",P398/G398-1)</f>
        <v>-6.8493150684931559E-2</v>
      </c>
      <c r="T398" s="22">
        <f>P398/$P$430</f>
        <v>5.7916702154842004E-3</v>
      </c>
      <c r="U398" s="22">
        <f>IF(OR(P398=0,O398=0),"n.a",P398/O398-1)</f>
        <v>-0.19999999999999996</v>
      </c>
      <c r="V398" s="22">
        <f>IF(OR(P398=0,G398=0),"n.a.",P398/G398-1)</f>
        <v>-6.8493150684931559E-2</v>
      </c>
    </row>
    <row r="399" spans="3:22" x14ac:dyDescent="0.25">
      <c r="C399" s="187"/>
      <c r="D399" s="188"/>
      <c r="E399" s="16" t="s">
        <v>1</v>
      </c>
      <c r="F399" s="54">
        <f t="shared" ref="F399:P429" si="193">F164+F320+F359</f>
        <v>0</v>
      </c>
      <c r="G399" s="54">
        <f t="shared" si="193"/>
        <v>0</v>
      </c>
      <c r="H399" s="54">
        <f t="shared" si="193"/>
        <v>0</v>
      </c>
      <c r="I399" s="54">
        <f t="shared" si="193"/>
        <v>0</v>
      </c>
      <c r="J399" s="54">
        <f t="shared" si="193"/>
        <v>0</v>
      </c>
      <c r="K399" s="54">
        <f t="shared" si="193"/>
        <v>0</v>
      </c>
      <c r="L399" s="54">
        <f t="shared" si="193"/>
        <v>0</v>
      </c>
      <c r="M399" s="54"/>
      <c r="N399" s="54"/>
      <c r="O399" s="54">
        <f t="shared" si="193"/>
        <v>111</v>
      </c>
      <c r="P399" s="55">
        <f t="shared" si="193"/>
        <v>111</v>
      </c>
      <c r="Q399" s="22">
        <f t="shared" ref="Q399:Q431" si="194">P399/$P$430</f>
        <v>9.4540499105697975E-3</v>
      </c>
      <c r="R399" s="22">
        <f t="shared" ref="R399:R431" si="195">IF(OR(O399=0,P399=0),"n.a.",P399/O399-1)</f>
        <v>0</v>
      </c>
      <c r="S399" s="22" t="str">
        <f t="shared" ref="S399:S431" si="196">IF(OR(P399=0,G399=0),"n.a.",P399/G399-1)</f>
        <v>n.a.</v>
      </c>
      <c r="T399" s="22">
        <f t="shared" ref="T399:T431" si="197">P399/$P$430</f>
        <v>9.4540499105697975E-3</v>
      </c>
      <c r="U399" s="22">
        <f t="shared" ref="U399:U429" si="198">IF(OR(P399=0,O399=0),"n.a",P399/O399-1)</f>
        <v>0</v>
      </c>
      <c r="V399" s="22" t="str">
        <f t="shared" ref="V399:V429" si="199">IF(OR(P399=0,G399=0),"n.a.",P399/G399-1)</f>
        <v>n.a.</v>
      </c>
    </row>
    <row r="400" spans="3:22" x14ac:dyDescent="0.25">
      <c r="C400" s="187"/>
      <c r="D400" s="188"/>
      <c r="E400" s="16" t="s">
        <v>30</v>
      </c>
      <c r="F400" s="54"/>
      <c r="G400" s="54"/>
      <c r="H400" s="54"/>
      <c r="I400" s="54">
        <f t="shared" si="193"/>
        <v>205</v>
      </c>
      <c r="J400" s="54">
        <f t="shared" si="193"/>
        <v>284</v>
      </c>
      <c r="K400" s="54">
        <f t="shared" si="193"/>
        <v>325</v>
      </c>
      <c r="L400" s="54">
        <f t="shared" si="193"/>
        <v>367</v>
      </c>
      <c r="M400" s="54">
        <f t="shared" si="193"/>
        <v>417</v>
      </c>
      <c r="N400" s="54">
        <f t="shared" si="193"/>
        <v>468</v>
      </c>
      <c r="O400" s="54">
        <f t="shared" si="193"/>
        <v>480</v>
      </c>
      <c r="P400" s="178">
        <v>480</v>
      </c>
      <c r="Q400" s="22">
        <f t="shared" si="194"/>
        <v>4.0882377991653181E-2</v>
      </c>
      <c r="R400" s="22">
        <f t="shared" si="195"/>
        <v>0</v>
      </c>
      <c r="S400" s="22" t="str">
        <f t="shared" si="196"/>
        <v>n.a.</v>
      </c>
      <c r="T400" s="22">
        <f t="shared" si="197"/>
        <v>4.0882377991653181E-2</v>
      </c>
      <c r="U400" s="22">
        <f t="shared" si="198"/>
        <v>0</v>
      </c>
      <c r="V400" s="22" t="str">
        <f t="shared" si="199"/>
        <v>n.a.</v>
      </c>
    </row>
    <row r="401" spans="3:22" x14ac:dyDescent="0.25">
      <c r="C401" s="187"/>
      <c r="D401" s="188"/>
      <c r="E401" s="16" t="s">
        <v>2</v>
      </c>
      <c r="F401" s="54">
        <f t="shared" si="193"/>
        <v>180</v>
      </c>
      <c r="G401" s="54">
        <f t="shared" si="193"/>
        <v>181</v>
      </c>
      <c r="H401" s="54">
        <f t="shared" si="193"/>
        <v>181</v>
      </c>
      <c r="I401" s="54">
        <f t="shared" si="193"/>
        <v>182</v>
      </c>
      <c r="J401" s="54">
        <f t="shared" si="193"/>
        <v>191</v>
      </c>
      <c r="K401" s="54">
        <f t="shared" si="193"/>
        <v>197</v>
      </c>
      <c r="L401" s="54">
        <f t="shared" si="193"/>
        <v>196</v>
      </c>
      <c r="M401" s="54">
        <f t="shared" si="193"/>
        <v>191</v>
      </c>
      <c r="N401" s="54">
        <f t="shared" si="193"/>
        <v>189</v>
      </c>
      <c r="O401" s="54">
        <f t="shared" si="193"/>
        <v>190</v>
      </c>
      <c r="P401" s="55">
        <f t="shared" si="193"/>
        <v>155</v>
      </c>
      <c r="Q401" s="22">
        <f t="shared" si="194"/>
        <v>1.320160122647134E-2</v>
      </c>
      <c r="R401" s="22">
        <f t="shared" si="195"/>
        <v>-0.18421052631578949</v>
      </c>
      <c r="S401" s="22">
        <f t="shared" si="196"/>
        <v>-0.14364640883977897</v>
      </c>
      <c r="T401" s="22">
        <f t="shared" si="197"/>
        <v>1.320160122647134E-2</v>
      </c>
      <c r="U401" s="22">
        <f t="shared" si="198"/>
        <v>-0.18421052631578949</v>
      </c>
      <c r="V401" s="22">
        <f t="shared" si="199"/>
        <v>-0.14364640883977897</v>
      </c>
    </row>
    <row r="402" spans="3:22" x14ac:dyDescent="0.25">
      <c r="C402" s="187"/>
      <c r="D402" s="188"/>
      <c r="E402" s="16" t="s">
        <v>3</v>
      </c>
      <c r="F402" s="54"/>
      <c r="G402" s="54"/>
      <c r="H402" s="54"/>
      <c r="I402" s="54"/>
      <c r="J402" s="54"/>
      <c r="K402" s="54"/>
      <c r="L402" s="54">
        <f t="shared" si="193"/>
        <v>428</v>
      </c>
      <c r="M402" s="54">
        <f t="shared" si="193"/>
        <v>431</v>
      </c>
      <c r="N402" s="54">
        <f t="shared" si="193"/>
        <v>453</v>
      </c>
      <c r="O402" s="54">
        <f t="shared" si="193"/>
        <v>458</v>
      </c>
      <c r="P402" s="178">
        <v>458</v>
      </c>
      <c r="Q402" s="22">
        <f t="shared" si="194"/>
        <v>3.9008602333702409E-2</v>
      </c>
      <c r="R402" s="22">
        <f t="shared" si="195"/>
        <v>0</v>
      </c>
      <c r="S402" s="22" t="str">
        <f t="shared" si="196"/>
        <v>n.a.</v>
      </c>
      <c r="T402" s="22">
        <f t="shared" si="197"/>
        <v>3.9008602333702409E-2</v>
      </c>
      <c r="U402" s="22">
        <f t="shared" si="198"/>
        <v>0</v>
      </c>
      <c r="V402" s="22" t="str">
        <f t="shared" si="199"/>
        <v>n.a.</v>
      </c>
    </row>
    <row r="403" spans="3:22" x14ac:dyDescent="0.25">
      <c r="C403" s="187"/>
      <c r="D403" s="188"/>
      <c r="E403" s="16" t="s">
        <v>4</v>
      </c>
      <c r="F403" s="54">
        <f t="shared" si="193"/>
        <v>441</v>
      </c>
      <c r="G403" s="54">
        <f t="shared" si="193"/>
        <v>446</v>
      </c>
      <c r="H403" s="54">
        <f t="shared" si="193"/>
        <v>450</v>
      </c>
      <c r="I403" s="54">
        <f t="shared" si="193"/>
        <v>530</v>
      </c>
      <c r="J403" s="54">
        <f t="shared" si="193"/>
        <v>607</v>
      </c>
      <c r="K403" s="54">
        <f t="shared" si="193"/>
        <v>674</v>
      </c>
      <c r="L403" s="54">
        <f t="shared" si="193"/>
        <v>722.5</v>
      </c>
      <c r="M403" s="54">
        <f t="shared" si="193"/>
        <v>757</v>
      </c>
      <c r="N403" s="54">
        <f t="shared" si="193"/>
        <v>779.5</v>
      </c>
      <c r="O403" s="54">
        <f t="shared" si="193"/>
        <v>812</v>
      </c>
      <c r="P403" s="55">
        <f t="shared" si="193"/>
        <v>862</v>
      </c>
      <c r="Q403" s="22">
        <f t="shared" si="194"/>
        <v>7.3417937143343839E-2</v>
      </c>
      <c r="R403" s="22">
        <f t="shared" si="195"/>
        <v>6.1576354679802936E-2</v>
      </c>
      <c r="S403" s="22">
        <f t="shared" si="196"/>
        <v>0.93273542600896864</v>
      </c>
      <c r="T403" s="22">
        <f t="shared" si="197"/>
        <v>7.3417937143343839E-2</v>
      </c>
      <c r="U403" s="22">
        <f t="shared" si="198"/>
        <v>6.1576354679802936E-2</v>
      </c>
      <c r="V403" s="22">
        <f t="shared" si="199"/>
        <v>0.93273542600896864</v>
      </c>
    </row>
    <row r="404" spans="3:22" x14ac:dyDescent="0.25">
      <c r="C404" s="187"/>
      <c r="D404" s="188"/>
      <c r="E404" s="16" t="s">
        <v>5</v>
      </c>
      <c r="F404" s="54">
        <f t="shared" si="193"/>
        <v>1410</v>
      </c>
      <c r="G404" s="54">
        <f t="shared" si="193"/>
        <v>1475</v>
      </c>
      <c r="H404" s="54">
        <f t="shared" si="193"/>
        <v>1492</v>
      </c>
      <c r="I404" s="54">
        <f t="shared" si="193"/>
        <v>1509</v>
      </c>
      <c r="J404" s="54">
        <f t="shared" si="193"/>
        <v>1577</v>
      </c>
      <c r="K404" s="54">
        <f t="shared" si="193"/>
        <v>1593</v>
      </c>
      <c r="L404" s="54">
        <f t="shared" si="193"/>
        <v>1587</v>
      </c>
      <c r="M404" s="54">
        <f t="shared" si="193"/>
        <v>1594</v>
      </c>
      <c r="N404" s="54">
        <f t="shared" si="193"/>
        <v>1578</v>
      </c>
      <c r="O404" s="54">
        <f t="shared" si="193"/>
        <v>1536</v>
      </c>
      <c r="P404" s="55">
        <f t="shared" si="193"/>
        <v>1511</v>
      </c>
      <c r="Q404" s="22">
        <f t="shared" si="194"/>
        <v>0.12869431905289158</v>
      </c>
      <c r="R404" s="22">
        <f t="shared" si="195"/>
        <v>-1.627604166666663E-2</v>
      </c>
      <c r="S404" s="22">
        <f t="shared" si="196"/>
        <v>2.4406779661017008E-2</v>
      </c>
      <c r="T404" s="22">
        <f t="shared" si="197"/>
        <v>0.12869431905289158</v>
      </c>
      <c r="U404" s="22">
        <f t="shared" si="198"/>
        <v>-1.627604166666663E-2</v>
      </c>
      <c r="V404" s="22">
        <f t="shared" si="199"/>
        <v>2.4406779661017008E-2</v>
      </c>
    </row>
    <row r="405" spans="3:22" x14ac:dyDescent="0.25">
      <c r="C405" s="187"/>
      <c r="D405" s="188"/>
      <c r="E405" s="16" t="s">
        <v>6</v>
      </c>
      <c r="F405" s="54">
        <f t="shared" si="193"/>
        <v>192</v>
      </c>
      <c r="G405" s="54">
        <f t="shared" si="193"/>
        <v>189</v>
      </c>
      <c r="H405" s="54">
        <f t="shared" si="193"/>
        <v>182</v>
      </c>
      <c r="I405" s="54">
        <f t="shared" si="193"/>
        <v>179</v>
      </c>
      <c r="J405" s="54">
        <f t="shared" si="193"/>
        <v>174</v>
      </c>
      <c r="K405" s="54">
        <f t="shared" si="193"/>
        <v>159</v>
      </c>
      <c r="L405" s="54">
        <f t="shared" si="193"/>
        <v>152</v>
      </c>
      <c r="M405" s="54">
        <f t="shared" si="193"/>
        <v>142</v>
      </c>
      <c r="N405" s="54">
        <f t="shared" si="193"/>
        <v>132</v>
      </c>
      <c r="O405" s="54">
        <f t="shared" si="193"/>
        <v>115</v>
      </c>
      <c r="P405" s="55">
        <f t="shared" si="193"/>
        <v>110</v>
      </c>
      <c r="Q405" s="22">
        <f t="shared" si="194"/>
        <v>9.3688782897538535E-3</v>
      </c>
      <c r="R405" s="22">
        <f t="shared" si="195"/>
        <v>-4.3478260869565188E-2</v>
      </c>
      <c r="S405" s="22">
        <f t="shared" si="196"/>
        <v>-0.41798941798941802</v>
      </c>
      <c r="T405" s="22">
        <f t="shared" si="197"/>
        <v>9.3688782897538535E-3</v>
      </c>
      <c r="U405" s="22">
        <f t="shared" si="198"/>
        <v>-4.3478260869565188E-2</v>
      </c>
      <c r="V405" s="22">
        <f t="shared" si="199"/>
        <v>-0.41798941798941802</v>
      </c>
    </row>
    <row r="406" spans="3:22" x14ac:dyDescent="0.25">
      <c r="C406" s="187"/>
      <c r="D406" s="188"/>
      <c r="E406" s="16" t="s">
        <v>7</v>
      </c>
      <c r="F406" s="54">
        <f t="shared" si="193"/>
        <v>15</v>
      </c>
      <c r="G406" s="54">
        <f t="shared" si="193"/>
        <v>15</v>
      </c>
      <c r="H406" s="54">
        <f t="shared" si="193"/>
        <v>15</v>
      </c>
      <c r="I406" s="54">
        <f t="shared" si="193"/>
        <v>18</v>
      </c>
      <c r="J406" s="54">
        <f t="shared" si="193"/>
        <v>19</v>
      </c>
      <c r="K406" s="54">
        <f t="shared" si="193"/>
        <v>18</v>
      </c>
      <c r="L406" s="54">
        <f t="shared" si="193"/>
        <v>18</v>
      </c>
      <c r="M406" s="54">
        <f t="shared" si="193"/>
        <v>16</v>
      </c>
      <c r="N406" s="54">
        <f t="shared" si="193"/>
        <v>16</v>
      </c>
      <c r="O406" s="54">
        <f t="shared" si="193"/>
        <v>16</v>
      </c>
      <c r="P406" s="55">
        <f t="shared" si="193"/>
        <v>16</v>
      </c>
      <c r="Q406" s="22">
        <f t="shared" si="194"/>
        <v>1.3627459330551061E-3</v>
      </c>
      <c r="R406" s="22">
        <f t="shared" si="195"/>
        <v>0</v>
      </c>
      <c r="S406" s="22">
        <f t="shared" si="196"/>
        <v>6.6666666666666652E-2</v>
      </c>
      <c r="T406" s="22">
        <f t="shared" si="197"/>
        <v>1.3627459330551061E-3</v>
      </c>
      <c r="U406" s="22">
        <f t="shared" si="198"/>
        <v>0</v>
      </c>
      <c r="V406" s="22">
        <f t="shared" si="199"/>
        <v>6.6666666666666652E-2</v>
      </c>
    </row>
    <row r="407" spans="3:22" x14ac:dyDescent="0.25">
      <c r="C407" s="187"/>
      <c r="D407" s="188"/>
      <c r="E407" s="16" t="s">
        <v>8</v>
      </c>
      <c r="F407" s="54">
        <f t="shared" si="193"/>
        <v>783</v>
      </c>
      <c r="G407" s="54">
        <f t="shared" si="193"/>
        <v>826</v>
      </c>
      <c r="H407" s="54">
        <f t="shared" si="193"/>
        <v>870</v>
      </c>
      <c r="I407" s="54">
        <f t="shared" si="193"/>
        <v>892</v>
      </c>
      <c r="J407" s="54">
        <f t="shared" si="193"/>
        <v>918</v>
      </c>
      <c r="K407" s="54">
        <f t="shared" si="193"/>
        <v>963</v>
      </c>
      <c r="L407" s="54">
        <f t="shared" si="193"/>
        <v>1009</v>
      </c>
      <c r="M407" s="54">
        <f t="shared" si="193"/>
        <v>1019</v>
      </c>
      <c r="N407" s="54">
        <f t="shared" si="193"/>
        <v>999</v>
      </c>
      <c r="O407" s="54">
        <f t="shared" si="193"/>
        <v>983</v>
      </c>
      <c r="P407" s="55">
        <f t="shared" si="193"/>
        <v>965</v>
      </c>
      <c r="Q407" s="22">
        <f t="shared" si="194"/>
        <v>8.219061408738608E-2</v>
      </c>
      <c r="R407" s="22">
        <f t="shared" si="195"/>
        <v>-1.8311291963377441E-2</v>
      </c>
      <c r="S407" s="22">
        <f t="shared" si="196"/>
        <v>0.16828087167070227</v>
      </c>
      <c r="T407" s="22">
        <f t="shared" si="197"/>
        <v>8.219061408738608E-2</v>
      </c>
      <c r="U407" s="22">
        <f t="shared" si="198"/>
        <v>-1.8311291963377441E-2</v>
      </c>
      <c r="V407" s="22">
        <f t="shared" si="199"/>
        <v>0.16828087167070227</v>
      </c>
    </row>
    <row r="408" spans="3:22" x14ac:dyDescent="0.25">
      <c r="C408" s="187"/>
      <c r="D408" s="188"/>
      <c r="E408" s="16" t="s">
        <v>9</v>
      </c>
      <c r="F408" s="54">
        <f t="shared" si="193"/>
        <v>507</v>
      </c>
      <c r="G408" s="54">
        <f t="shared" si="193"/>
        <v>535</v>
      </c>
      <c r="H408" s="54">
        <f t="shared" si="193"/>
        <v>566</v>
      </c>
      <c r="I408" s="54">
        <f t="shared" si="193"/>
        <v>576</v>
      </c>
      <c r="J408" s="54">
        <f t="shared" si="193"/>
        <v>622</v>
      </c>
      <c r="K408" s="54">
        <f t="shared" si="193"/>
        <v>650</v>
      </c>
      <c r="L408" s="54">
        <f t="shared" si="193"/>
        <v>667</v>
      </c>
      <c r="M408" s="54">
        <f t="shared" si="193"/>
        <v>691</v>
      </c>
      <c r="N408" s="54">
        <f t="shared" si="193"/>
        <v>712</v>
      </c>
      <c r="O408" s="54">
        <f t="shared" si="193"/>
        <v>724</v>
      </c>
      <c r="P408" s="55">
        <f t="shared" si="193"/>
        <v>731</v>
      </c>
      <c r="Q408" s="22">
        <f t="shared" si="194"/>
        <v>6.226045481645516E-2</v>
      </c>
      <c r="R408" s="22">
        <f t="shared" si="195"/>
        <v>9.6685082872927097E-3</v>
      </c>
      <c r="S408" s="22">
        <f t="shared" si="196"/>
        <v>0.36635514018691584</v>
      </c>
      <c r="T408" s="22">
        <f t="shared" si="197"/>
        <v>6.226045481645516E-2</v>
      </c>
      <c r="U408" s="22">
        <f t="shared" si="198"/>
        <v>9.6685082872927097E-3</v>
      </c>
      <c r="V408" s="22">
        <f t="shared" si="199"/>
        <v>0.36635514018691584</v>
      </c>
    </row>
    <row r="409" spans="3:22" x14ac:dyDescent="0.25">
      <c r="C409" s="187"/>
      <c r="D409" s="188"/>
      <c r="E409" s="16" t="s">
        <v>10</v>
      </c>
      <c r="F409" s="54">
        <f t="shared" si="193"/>
        <v>1302</v>
      </c>
      <c r="G409" s="54">
        <f t="shared" si="193"/>
        <v>1313</v>
      </c>
      <c r="H409" s="54">
        <f t="shared" si="193"/>
        <v>1351</v>
      </c>
      <c r="I409" s="54">
        <f t="shared" si="193"/>
        <v>1381</v>
      </c>
      <c r="J409" s="54">
        <f t="shared" si="193"/>
        <v>1426</v>
      </c>
      <c r="K409" s="54">
        <f t="shared" si="193"/>
        <v>1444</v>
      </c>
      <c r="L409" s="54">
        <f t="shared" si="193"/>
        <v>1487</v>
      </c>
      <c r="M409" s="54">
        <f t="shared" si="193"/>
        <v>1490</v>
      </c>
      <c r="N409" s="54">
        <f t="shared" si="193"/>
        <v>1455</v>
      </c>
      <c r="O409" s="54">
        <f t="shared" si="193"/>
        <v>1472</v>
      </c>
      <c r="P409" s="178">
        <v>1472</v>
      </c>
      <c r="Q409" s="22">
        <f t="shared" si="194"/>
        <v>0.12537262584106976</v>
      </c>
      <c r="R409" s="22">
        <f t="shared" si="195"/>
        <v>0</v>
      </c>
      <c r="S409" s="22">
        <f t="shared" si="196"/>
        <v>0.1210967250571211</v>
      </c>
      <c r="T409" s="22">
        <f t="shared" si="197"/>
        <v>0.12537262584106976</v>
      </c>
      <c r="U409" s="22">
        <f t="shared" si="198"/>
        <v>0</v>
      </c>
      <c r="V409" s="22">
        <f t="shared" si="199"/>
        <v>0.1210967250571211</v>
      </c>
    </row>
    <row r="410" spans="3:22" x14ac:dyDescent="0.25">
      <c r="C410" s="187"/>
      <c r="D410" s="188"/>
      <c r="E410" s="16" t="s">
        <v>12</v>
      </c>
      <c r="F410" s="54">
        <f t="shared" si="193"/>
        <v>99</v>
      </c>
      <c r="G410" s="54">
        <f t="shared" si="193"/>
        <v>95</v>
      </c>
      <c r="H410" s="54">
        <f t="shared" si="193"/>
        <v>90</v>
      </c>
      <c r="I410" s="54">
        <f t="shared" si="193"/>
        <v>86</v>
      </c>
      <c r="J410" s="54">
        <f t="shared" si="193"/>
        <v>85</v>
      </c>
      <c r="K410" s="54">
        <f t="shared" si="193"/>
        <v>82</v>
      </c>
      <c r="L410" s="54">
        <f t="shared" si="193"/>
        <v>73</v>
      </c>
      <c r="M410" s="54">
        <f t="shared" si="193"/>
        <v>69</v>
      </c>
      <c r="N410" s="54">
        <f t="shared" si="193"/>
        <v>69</v>
      </c>
      <c r="O410" s="54">
        <f t="shared" si="193"/>
        <v>67</v>
      </c>
      <c r="P410" s="55">
        <f t="shared" si="193"/>
        <v>49</v>
      </c>
      <c r="Q410" s="22">
        <f t="shared" si="194"/>
        <v>4.1734094199812619E-3</v>
      </c>
      <c r="R410" s="22">
        <f t="shared" si="195"/>
        <v>-0.26865671641791045</v>
      </c>
      <c r="S410" s="22">
        <f t="shared" si="196"/>
        <v>-0.48421052631578942</v>
      </c>
      <c r="T410" s="22">
        <f t="shared" si="197"/>
        <v>4.1734094199812619E-3</v>
      </c>
      <c r="U410" s="22">
        <f t="shared" si="198"/>
        <v>-0.26865671641791045</v>
      </c>
      <c r="V410" s="22">
        <f t="shared" si="199"/>
        <v>-0.48421052631578942</v>
      </c>
    </row>
    <row r="411" spans="3:22" x14ac:dyDescent="0.25">
      <c r="C411" s="187"/>
      <c r="D411" s="188"/>
      <c r="E411" s="16" t="s">
        <v>28</v>
      </c>
      <c r="F411" s="54">
        <f t="shared" si="193"/>
        <v>24</v>
      </c>
      <c r="G411" s="54">
        <f t="shared" si="193"/>
        <v>25</v>
      </c>
      <c r="H411" s="54">
        <f t="shared" si="193"/>
        <v>20</v>
      </c>
      <c r="I411" s="54">
        <f t="shared" si="193"/>
        <v>23</v>
      </c>
      <c r="J411" s="54">
        <f t="shared" si="193"/>
        <v>25</v>
      </c>
      <c r="K411" s="54">
        <f t="shared" si="193"/>
        <v>27</v>
      </c>
      <c r="L411" s="54">
        <f t="shared" si="193"/>
        <v>26</v>
      </c>
      <c r="M411" s="54">
        <f t="shared" si="193"/>
        <v>26</v>
      </c>
      <c r="N411" s="54">
        <f t="shared" si="193"/>
        <v>27</v>
      </c>
      <c r="O411" s="54">
        <f t="shared" si="193"/>
        <v>26</v>
      </c>
      <c r="P411" s="55">
        <f t="shared" si="193"/>
        <v>25</v>
      </c>
      <c r="Q411" s="22">
        <f t="shared" si="194"/>
        <v>2.1292905203986034E-3</v>
      </c>
      <c r="R411" s="22">
        <f t="shared" si="195"/>
        <v>-3.8461538461538436E-2</v>
      </c>
      <c r="S411" s="22">
        <f t="shared" si="196"/>
        <v>0</v>
      </c>
      <c r="T411" s="22">
        <f t="shared" si="197"/>
        <v>2.1292905203986034E-3</v>
      </c>
      <c r="U411" s="22">
        <f t="shared" si="198"/>
        <v>-3.8461538461538436E-2</v>
      </c>
      <c r="V411" s="22">
        <f t="shared" si="199"/>
        <v>0</v>
      </c>
    </row>
    <row r="412" spans="3:22" x14ac:dyDescent="0.25">
      <c r="C412" s="187"/>
      <c r="D412" s="188"/>
      <c r="E412" s="16" t="s">
        <v>13</v>
      </c>
      <c r="F412" s="54">
        <f t="shared" si="193"/>
        <v>30</v>
      </c>
      <c r="G412" s="54">
        <f t="shared" si="193"/>
        <v>29</v>
      </c>
      <c r="H412" s="54">
        <f t="shared" si="193"/>
        <v>29</v>
      </c>
      <c r="I412" s="54">
        <f t="shared" si="193"/>
        <v>30</v>
      </c>
      <c r="J412" s="54">
        <f t="shared" si="193"/>
        <v>30</v>
      </c>
      <c r="K412" s="54">
        <f t="shared" si="193"/>
        <v>30</v>
      </c>
      <c r="L412" s="54">
        <f t="shared" si="193"/>
        <v>31</v>
      </c>
      <c r="M412" s="54">
        <f t="shared" si="193"/>
        <v>32</v>
      </c>
      <c r="N412" s="54">
        <f t="shared" si="193"/>
        <v>32</v>
      </c>
      <c r="O412" s="54">
        <f t="shared" si="193"/>
        <v>36</v>
      </c>
      <c r="P412" s="55">
        <f t="shared" si="193"/>
        <v>32</v>
      </c>
      <c r="Q412" s="22">
        <f t="shared" si="194"/>
        <v>2.7254918661102122E-3</v>
      </c>
      <c r="R412" s="22">
        <f t="shared" si="195"/>
        <v>-0.11111111111111116</v>
      </c>
      <c r="S412" s="22">
        <f t="shared" si="196"/>
        <v>0.10344827586206895</v>
      </c>
      <c r="T412" s="22">
        <f t="shared" si="197"/>
        <v>2.7254918661102122E-3</v>
      </c>
      <c r="U412" s="22">
        <f t="shared" si="198"/>
        <v>-0.11111111111111116</v>
      </c>
      <c r="V412" s="22">
        <f t="shared" si="199"/>
        <v>0.10344827586206895</v>
      </c>
    </row>
    <row r="413" spans="3:22" x14ac:dyDescent="0.25">
      <c r="C413" s="187"/>
      <c r="D413" s="188"/>
      <c r="E413" s="16" t="s">
        <v>14</v>
      </c>
      <c r="F413" s="54">
        <f t="shared" si="193"/>
        <v>217</v>
      </c>
      <c r="G413" s="54">
        <f t="shared" si="193"/>
        <v>226</v>
      </c>
      <c r="H413" s="54">
        <f t="shared" si="193"/>
        <v>229</v>
      </c>
      <c r="I413" s="54">
        <f t="shared" si="193"/>
        <v>233</v>
      </c>
      <c r="J413" s="54">
        <f t="shared" si="193"/>
        <v>236</v>
      </c>
      <c r="K413" s="54">
        <f t="shared" si="193"/>
        <v>227</v>
      </c>
      <c r="L413" s="54">
        <f t="shared" si="193"/>
        <v>227</v>
      </c>
      <c r="M413" s="54">
        <f t="shared" si="193"/>
        <v>227</v>
      </c>
      <c r="N413" s="54">
        <f t="shared" si="193"/>
        <v>227</v>
      </c>
      <c r="O413" s="54">
        <f t="shared" si="193"/>
        <v>228</v>
      </c>
      <c r="P413" s="55">
        <f t="shared" si="193"/>
        <v>191</v>
      </c>
      <c r="Q413" s="22">
        <f t="shared" si="194"/>
        <v>1.6267779575845329E-2</v>
      </c>
      <c r="R413" s="22">
        <f t="shared" si="195"/>
        <v>-0.16228070175438591</v>
      </c>
      <c r="S413" s="22">
        <f t="shared" si="196"/>
        <v>-0.15486725663716816</v>
      </c>
      <c r="T413" s="22">
        <f t="shared" si="197"/>
        <v>1.6267779575845329E-2</v>
      </c>
      <c r="U413" s="22">
        <f t="shared" si="198"/>
        <v>-0.16228070175438591</v>
      </c>
      <c r="V413" s="22">
        <f t="shared" si="199"/>
        <v>-0.15486725663716816</v>
      </c>
    </row>
    <row r="414" spans="3:22" x14ac:dyDescent="0.25">
      <c r="C414" s="187"/>
      <c r="D414" s="188"/>
      <c r="E414" s="16" t="s">
        <v>15</v>
      </c>
      <c r="F414" s="54">
        <f t="shared" si="193"/>
        <v>11</v>
      </c>
      <c r="G414" s="54">
        <f t="shared" si="193"/>
        <v>10</v>
      </c>
      <c r="H414" s="54">
        <f t="shared" si="193"/>
        <v>10</v>
      </c>
      <c r="I414" s="54">
        <f t="shared" si="193"/>
        <v>9</v>
      </c>
      <c r="J414" s="54">
        <f t="shared" si="193"/>
        <v>9</v>
      </c>
      <c r="K414" s="54">
        <f t="shared" si="193"/>
        <v>9</v>
      </c>
      <c r="L414" s="54">
        <f t="shared" si="193"/>
        <v>13</v>
      </c>
      <c r="M414" s="54">
        <f t="shared" si="193"/>
        <v>13</v>
      </c>
      <c r="N414" s="54">
        <f t="shared" si="193"/>
        <v>13</v>
      </c>
      <c r="O414" s="54">
        <f t="shared" si="193"/>
        <v>13</v>
      </c>
      <c r="P414" s="55">
        <f t="shared" si="193"/>
        <v>12</v>
      </c>
      <c r="Q414" s="22">
        <f t="shared" si="194"/>
        <v>1.0220594497913295E-3</v>
      </c>
      <c r="R414" s="22">
        <f t="shared" si="195"/>
        <v>-7.6923076923076872E-2</v>
      </c>
      <c r="S414" s="22">
        <f t="shared" si="196"/>
        <v>0.19999999999999996</v>
      </c>
      <c r="T414" s="22">
        <f t="shared" si="197"/>
        <v>1.0220594497913295E-3</v>
      </c>
      <c r="U414" s="22">
        <f t="shared" si="198"/>
        <v>-7.6923076923076872E-2</v>
      </c>
      <c r="V414" s="22">
        <f t="shared" si="199"/>
        <v>0.19999999999999996</v>
      </c>
    </row>
    <row r="415" spans="3:22" x14ac:dyDescent="0.25">
      <c r="C415" s="187"/>
      <c r="D415" s="188"/>
      <c r="E415" s="16" t="s">
        <v>16</v>
      </c>
      <c r="F415" s="54">
        <f t="shared" si="193"/>
        <v>1028.1199999999999</v>
      </c>
      <c r="G415" s="54">
        <f t="shared" si="193"/>
        <v>1043.5899999999999</v>
      </c>
      <c r="H415" s="54">
        <f t="shared" si="193"/>
        <v>1069.06</v>
      </c>
      <c r="I415" s="54">
        <f t="shared" si="193"/>
        <v>1088.53</v>
      </c>
      <c r="J415" s="54">
        <f t="shared" si="193"/>
        <v>1114</v>
      </c>
      <c r="K415" s="54">
        <f t="shared" si="193"/>
        <v>1135</v>
      </c>
      <c r="L415" s="54">
        <f t="shared" si="193"/>
        <v>1167</v>
      </c>
      <c r="M415" s="54">
        <f t="shared" si="193"/>
        <v>1179</v>
      </c>
      <c r="N415" s="54">
        <f t="shared" si="193"/>
        <v>1198</v>
      </c>
      <c r="O415" s="54">
        <f t="shared" si="193"/>
        <v>1206</v>
      </c>
      <c r="P415" s="55">
        <f t="shared" si="193"/>
        <v>1220</v>
      </c>
      <c r="Q415" s="22">
        <f t="shared" si="194"/>
        <v>0.10390937739545184</v>
      </c>
      <c r="R415" s="22">
        <f t="shared" si="195"/>
        <v>1.1608623548922115E-2</v>
      </c>
      <c r="S415" s="22">
        <f t="shared" si="196"/>
        <v>0.16904148180798972</v>
      </c>
      <c r="T415" s="22">
        <f t="shared" si="197"/>
        <v>0.10390937739545184</v>
      </c>
      <c r="U415" s="22">
        <f t="shared" si="198"/>
        <v>1.1608623548922115E-2</v>
      </c>
      <c r="V415" s="22">
        <f t="shared" si="199"/>
        <v>0.16904148180798972</v>
      </c>
    </row>
    <row r="416" spans="3:22" x14ac:dyDescent="0.25">
      <c r="C416" s="187"/>
      <c r="D416" s="188"/>
      <c r="E416" s="16" t="s">
        <v>29</v>
      </c>
      <c r="F416" s="54">
        <f t="shared" si="193"/>
        <v>0</v>
      </c>
      <c r="G416" s="54">
        <f t="shared" si="193"/>
        <v>0</v>
      </c>
      <c r="H416" s="54">
        <f t="shared" si="193"/>
        <v>0</v>
      </c>
      <c r="I416" s="54">
        <f t="shared" si="193"/>
        <v>0</v>
      </c>
      <c r="J416" s="54">
        <f t="shared" si="193"/>
        <v>0</v>
      </c>
      <c r="K416" s="54">
        <f t="shared" si="193"/>
        <v>0</v>
      </c>
      <c r="L416" s="54">
        <f t="shared" si="193"/>
        <v>0</v>
      </c>
      <c r="M416" s="54">
        <f t="shared" si="193"/>
        <v>0</v>
      </c>
      <c r="N416" s="54">
        <f t="shared" si="193"/>
        <v>0</v>
      </c>
      <c r="O416" s="54">
        <f t="shared" si="193"/>
        <v>42</v>
      </c>
      <c r="P416" s="55">
        <f t="shared" si="193"/>
        <v>42</v>
      </c>
      <c r="Q416" s="22">
        <f t="shared" si="194"/>
        <v>3.5772080742696535E-3</v>
      </c>
      <c r="R416" s="22">
        <f t="shared" si="195"/>
        <v>0</v>
      </c>
      <c r="S416" s="22" t="str">
        <f t="shared" si="196"/>
        <v>n.a.</v>
      </c>
      <c r="T416" s="22">
        <f t="shared" si="197"/>
        <v>3.5772080742696535E-3</v>
      </c>
      <c r="U416" s="22">
        <f t="shared" si="198"/>
        <v>0</v>
      </c>
      <c r="V416" s="22" t="str">
        <f t="shared" si="199"/>
        <v>n.a.</v>
      </c>
    </row>
    <row r="417" spans="3:22" x14ac:dyDescent="0.25">
      <c r="C417" s="187"/>
      <c r="D417" s="188"/>
      <c r="E417" s="16" t="s">
        <v>17</v>
      </c>
      <c r="F417" s="54">
        <f t="shared" si="193"/>
        <v>108</v>
      </c>
      <c r="G417" s="54">
        <f t="shared" si="193"/>
        <v>110</v>
      </c>
      <c r="H417" s="54">
        <f t="shared" si="193"/>
        <v>111</v>
      </c>
      <c r="I417" s="54">
        <f t="shared" si="193"/>
        <v>109</v>
      </c>
      <c r="J417" s="54">
        <f t="shared" si="193"/>
        <v>111</v>
      </c>
      <c r="K417" s="54">
        <f t="shared" si="193"/>
        <v>112</v>
      </c>
      <c r="L417" s="54">
        <f t="shared" si="193"/>
        <v>112</v>
      </c>
      <c r="M417" s="54">
        <f t="shared" si="193"/>
        <v>108</v>
      </c>
      <c r="N417" s="54">
        <f t="shared" si="193"/>
        <v>108</v>
      </c>
      <c r="O417" s="54">
        <f t="shared" si="193"/>
        <v>110</v>
      </c>
      <c r="P417" s="55">
        <f t="shared" si="193"/>
        <v>95</v>
      </c>
      <c r="Q417" s="22">
        <f t="shared" si="194"/>
        <v>8.0913039775146918E-3</v>
      </c>
      <c r="R417" s="22">
        <f t="shared" si="195"/>
        <v>-0.13636363636363635</v>
      </c>
      <c r="S417" s="22">
        <f t="shared" si="196"/>
        <v>-0.13636363636363635</v>
      </c>
      <c r="T417" s="22">
        <f t="shared" si="197"/>
        <v>8.0913039775146918E-3</v>
      </c>
      <c r="U417" s="22">
        <f t="shared" si="198"/>
        <v>-0.13636363636363635</v>
      </c>
      <c r="V417" s="22">
        <f t="shared" si="199"/>
        <v>-0.13636363636363635</v>
      </c>
    </row>
    <row r="418" spans="3:22" x14ac:dyDescent="0.25">
      <c r="C418" s="187"/>
      <c r="D418" s="188"/>
      <c r="E418" s="16" t="s">
        <v>18</v>
      </c>
      <c r="F418" s="54">
        <f t="shared" si="193"/>
        <v>106</v>
      </c>
      <c r="G418" s="54">
        <f t="shared" si="193"/>
        <v>176</v>
      </c>
      <c r="H418" s="54">
        <f t="shared" si="193"/>
        <v>232</v>
      </c>
      <c r="I418" s="54">
        <f t="shared" si="193"/>
        <v>285</v>
      </c>
      <c r="J418" s="54">
        <f t="shared" si="193"/>
        <v>334</v>
      </c>
      <c r="K418" s="54">
        <f t="shared" si="193"/>
        <v>362</v>
      </c>
      <c r="L418" s="54">
        <f t="shared" si="193"/>
        <v>397</v>
      </c>
      <c r="M418" s="54">
        <f t="shared" si="193"/>
        <v>427</v>
      </c>
      <c r="N418" s="54">
        <f t="shared" si="193"/>
        <v>512</v>
      </c>
      <c r="O418" s="54">
        <f t="shared" si="193"/>
        <v>528</v>
      </c>
      <c r="P418" s="178">
        <v>528</v>
      </c>
      <c r="Q418" s="22">
        <f t="shared" si="194"/>
        <v>4.4970615790818499E-2</v>
      </c>
      <c r="R418" s="22">
        <f t="shared" si="195"/>
        <v>0</v>
      </c>
      <c r="S418" s="22">
        <f t="shared" si="196"/>
        <v>2</v>
      </c>
      <c r="T418" s="22">
        <f t="shared" si="197"/>
        <v>4.4970615790818499E-2</v>
      </c>
      <c r="U418" s="22">
        <f t="shared" si="198"/>
        <v>0</v>
      </c>
      <c r="V418" s="22">
        <f t="shared" si="199"/>
        <v>2</v>
      </c>
    </row>
    <row r="419" spans="3:22" x14ac:dyDescent="0.25">
      <c r="C419" s="187"/>
      <c r="D419" s="188"/>
      <c r="E419" s="16" t="s">
        <v>19</v>
      </c>
      <c r="F419" s="54"/>
      <c r="G419" s="54"/>
      <c r="H419" s="54"/>
      <c r="I419" s="54"/>
      <c r="J419" s="54"/>
      <c r="K419" s="54"/>
      <c r="L419" s="54"/>
      <c r="M419" s="54"/>
      <c r="N419" s="54"/>
      <c r="O419" s="54">
        <f t="shared" si="193"/>
        <v>456</v>
      </c>
      <c r="P419" s="55">
        <f t="shared" si="193"/>
        <v>446</v>
      </c>
      <c r="Q419" s="22">
        <f t="shared" si="194"/>
        <v>3.7986542883911081E-2</v>
      </c>
      <c r="R419" s="22">
        <f t="shared" si="195"/>
        <v>-2.1929824561403466E-2</v>
      </c>
      <c r="S419" s="22" t="str">
        <f t="shared" si="196"/>
        <v>n.a.</v>
      </c>
      <c r="T419" s="22">
        <f t="shared" si="197"/>
        <v>3.7986542883911081E-2</v>
      </c>
      <c r="U419" s="22">
        <f t="shared" si="198"/>
        <v>-2.1929824561403466E-2</v>
      </c>
      <c r="V419" s="22" t="str">
        <f t="shared" si="199"/>
        <v>n.a.</v>
      </c>
    </row>
    <row r="420" spans="3:22" x14ac:dyDescent="0.25">
      <c r="C420" s="187"/>
      <c r="D420" s="188"/>
      <c r="E420" s="16" t="s">
        <v>20</v>
      </c>
      <c r="F420" s="54">
        <f t="shared" si="193"/>
        <v>322</v>
      </c>
      <c r="G420" s="54">
        <f t="shared" si="193"/>
        <v>311</v>
      </c>
      <c r="H420" s="54">
        <f t="shared" si="193"/>
        <v>330</v>
      </c>
      <c r="I420" s="54">
        <f t="shared" si="193"/>
        <v>316</v>
      </c>
      <c r="J420" s="54">
        <f t="shared" si="193"/>
        <v>301</v>
      </c>
      <c r="K420" s="54">
        <f t="shared" si="193"/>
        <v>287</v>
      </c>
      <c r="L420" s="54">
        <f>L185+L341+L380</f>
        <v>263</v>
      </c>
      <c r="M420" s="54">
        <f t="shared" si="193"/>
        <v>227</v>
      </c>
      <c r="N420" s="54">
        <f t="shared" si="193"/>
        <v>210</v>
      </c>
      <c r="O420" s="54">
        <f t="shared" si="193"/>
        <v>189</v>
      </c>
      <c r="P420" s="55">
        <f t="shared" si="193"/>
        <v>170</v>
      </c>
      <c r="Q420" s="22">
        <f t="shared" si="194"/>
        <v>1.4479175538710502E-2</v>
      </c>
      <c r="R420" s="22">
        <f t="shared" si="195"/>
        <v>-0.10052910052910058</v>
      </c>
      <c r="S420" s="22">
        <f t="shared" si="196"/>
        <v>-0.45337620578778137</v>
      </c>
      <c r="T420" s="22">
        <f t="shared" si="197"/>
        <v>1.4479175538710502E-2</v>
      </c>
      <c r="U420" s="22">
        <f t="shared" si="198"/>
        <v>-0.10052910052910058</v>
      </c>
      <c r="V420" s="22">
        <f t="shared" si="199"/>
        <v>-0.45337620578778137</v>
      </c>
    </row>
    <row r="421" spans="3:22" x14ac:dyDescent="0.25">
      <c r="C421" s="187"/>
      <c r="D421" s="188"/>
      <c r="E421" s="16" t="s">
        <v>21</v>
      </c>
      <c r="F421" s="54">
        <f t="shared" si="193"/>
        <v>112</v>
      </c>
      <c r="G421" s="54">
        <f t="shared" si="193"/>
        <v>116</v>
      </c>
      <c r="H421" s="54">
        <f t="shared" si="193"/>
        <v>114</v>
      </c>
      <c r="I421" s="54">
        <f t="shared" si="193"/>
        <v>118</v>
      </c>
      <c r="J421" s="54">
        <f t="shared" si="193"/>
        <v>122</v>
      </c>
      <c r="K421" s="54">
        <f t="shared" ref="G421:P429" si="200">K186+K342+K381</f>
        <v>124</v>
      </c>
      <c r="L421" s="54">
        <f t="shared" si="200"/>
        <v>120</v>
      </c>
      <c r="M421" s="54">
        <f t="shared" si="200"/>
        <v>117</v>
      </c>
      <c r="N421" s="54">
        <f t="shared" si="200"/>
        <v>118</v>
      </c>
      <c r="O421" s="54">
        <f t="shared" si="200"/>
        <v>119</v>
      </c>
      <c r="P421" s="55">
        <f>P186+P342+P381</f>
        <v>119</v>
      </c>
      <c r="Q421" s="22">
        <f t="shared" si="194"/>
        <v>1.0135422877097351E-2</v>
      </c>
      <c r="R421" s="22">
        <f t="shared" si="195"/>
        <v>0</v>
      </c>
      <c r="S421" s="22">
        <f t="shared" si="196"/>
        <v>2.5862068965517349E-2</v>
      </c>
      <c r="T421" s="22">
        <f t="shared" si="197"/>
        <v>1.0135422877097351E-2</v>
      </c>
      <c r="U421" s="22">
        <f t="shared" si="198"/>
        <v>0</v>
      </c>
      <c r="V421" s="22">
        <f t="shared" si="199"/>
        <v>2.5862068965517349E-2</v>
      </c>
    </row>
    <row r="422" spans="3:22" x14ac:dyDescent="0.25">
      <c r="C422" s="187"/>
      <c r="D422" s="188"/>
      <c r="E422" s="16" t="s">
        <v>22</v>
      </c>
      <c r="F422" s="54"/>
      <c r="G422" s="54"/>
      <c r="H422" s="54"/>
      <c r="I422" s="54"/>
      <c r="J422" s="54">
        <f t="shared" si="200"/>
        <v>614</v>
      </c>
      <c r="K422" s="54">
        <f t="shared" si="200"/>
        <v>623</v>
      </c>
      <c r="L422" s="54">
        <f t="shared" si="200"/>
        <v>609</v>
      </c>
      <c r="M422" s="54">
        <f t="shared" si="200"/>
        <v>639</v>
      </c>
      <c r="N422" s="54">
        <f t="shared" si="200"/>
        <v>664.5</v>
      </c>
      <c r="O422" s="54">
        <f t="shared" si="200"/>
        <v>663</v>
      </c>
      <c r="P422" s="178">
        <v>663</v>
      </c>
      <c r="Q422" s="22">
        <f t="shared" si="194"/>
        <v>5.6468784600970955E-2</v>
      </c>
      <c r="R422" s="22">
        <f t="shared" si="195"/>
        <v>0</v>
      </c>
      <c r="S422" s="22" t="str">
        <f t="shared" si="196"/>
        <v>n.a.</v>
      </c>
      <c r="T422" s="22">
        <f t="shared" si="197"/>
        <v>5.6468784600970955E-2</v>
      </c>
      <c r="U422" s="22">
        <f t="shared" si="198"/>
        <v>0</v>
      </c>
      <c r="V422" s="22" t="str">
        <f t="shared" si="199"/>
        <v>n.a.</v>
      </c>
    </row>
    <row r="423" spans="3:22" x14ac:dyDescent="0.25">
      <c r="C423" s="187"/>
      <c r="D423" s="188"/>
      <c r="E423" s="16" t="s">
        <v>23</v>
      </c>
      <c r="F423" s="54">
        <f t="shared" si="193"/>
        <v>358</v>
      </c>
      <c r="G423" s="54">
        <f t="shared" si="200"/>
        <v>421</v>
      </c>
      <c r="H423" s="54">
        <f t="shared" si="200"/>
        <v>449</v>
      </c>
      <c r="I423" s="54">
        <f t="shared" si="200"/>
        <v>495</v>
      </c>
      <c r="J423" s="54">
        <f t="shared" si="200"/>
        <v>530</v>
      </c>
      <c r="K423" s="54">
        <f t="shared" si="200"/>
        <v>552</v>
      </c>
      <c r="L423" s="54">
        <f t="shared" si="200"/>
        <v>591</v>
      </c>
      <c r="M423" s="54">
        <f t="shared" si="200"/>
        <v>585</v>
      </c>
      <c r="N423" s="54">
        <f t="shared" si="200"/>
        <v>608</v>
      </c>
      <c r="O423" s="54">
        <f t="shared" si="200"/>
        <v>620</v>
      </c>
      <c r="P423" s="55">
        <f t="shared" si="200"/>
        <v>631</v>
      </c>
      <c r="Q423" s="22">
        <f t="shared" si="194"/>
        <v>5.3743292734860747E-2</v>
      </c>
      <c r="R423" s="22">
        <f t="shared" si="195"/>
        <v>1.7741935483871041E-2</v>
      </c>
      <c r="S423" s="22">
        <f t="shared" si="196"/>
        <v>0.4988123515439431</v>
      </c>
      <c r="T423" s="22">
        <f t="shared" si="197"/>
        <v>5.3743292734860747E-2</v>
      </c>
      <c r="U423" s="22">
        <f t="shared" si="198"/>
        <v>1.7741935483871041E-2</v>
      </c>
      <c r="V423" s="22">
        <f t="shared" si="199"/>
        <v>0.4988123515439431</v>
      </c>
    </row>
    <row r="424" spans="3:22" x14ac:dyDescent="0.25">
      <c r="C424" s="187"/>
      <c r="D424" s="188"/>
      <c r="E424" s="16" t="s">
        <v>31</v>
      </c>
      <c r="F424" s="54">
        <f t="shared" si="193"/>
        <v>39</v>
      </c>
      <c r="G424" s="54">
        <f t="shared" si="200"/>
        <v>40</v>
      </c>
      <c r="H424" s="54">
        <f t="shared" si="200"/>
        <v>41</v>
      </c>
      <c r="I424" s="54">
        <f t="shared" si="200"/>
        <v>42</v>
      </c>
      <c r="J424" s="54">
        <f t="shared" si="200"/>
        <v>43</v>
      </c>
      <c r="K424" s="54">
        <f t="shared" si="200"/>
        <v>45</v>
      </c>
      <c r="L424" s="54">
        <f t="shared" si="200"/>
        <v>43</v>
      </c>
      <c r="M424" s="54">
        <f t="shared" si="200"/>
        <v>43</v>
      </c>
      <c r="N424" s="54">
        <f t="shared" si="200"/>
        <v>40</v>
      </c>
      <c r="O424" s="54">
        <f t="shared" si="200"/>
        <v>38</v>
      </c>
      <c r="P424" s="55">
        <f t="shared" si="200"/>
        <v>37</v>
      </c>
      <c r="Q424" s="22">
        <f t="shared" si="194"/>
        <v>3.1513499701899326E-3</v>
      </c>
      <c r="R424" s="22">
        <f t="shared" si="195"/>
        <v>-2.6315789473684181E-2</v>
      </c>
      <c r="S424" s="22">
        <f t="shared" si="196"/>
        <v>-7.4999999999999956E-2</v>
      </c>
      <c r="T424" s="22">
        <f t="shared" si="197"/>
        <v>3.1513499701899326E-3</v>
      </c>
      <c r="U424" s="22">
        <f t="shared" si="198"/>
        <v>-2.6315789473684181E-2</v>
      </c>
      <c r="V424" s="22">
        <f t="shared" si="199"/>
        <v>-7.4999999999999956E-2</v>
      </c>
    </row>
    <row r="425" spans="3:22" x14ac:dyDescent="0.25">
      <c r="C425" s="187"/>
      <c r="D425" s="188"/>
      <c r="E425" s="16" t="s">
        <v>24</v>
      </c>
      <c r="F425" s="54">
        <f t="shared" si="193"/>
        <v>428</v>
      </c>
      <c r="G425" s="54">
        <f t="shared" si="200"/>
        <v>415</v>
      </c>
      <c r="H425" s="54">
        <f t="shared" si="200"/>
        <v>392</v>
      </c>
      <c r="I425" s="54">
        <f t="shared" si="200"/>
        <v>392</v>
      </c>
      <c r="J425" s="54">
        <f t="shared" si="200"/>
        <v>415</v>
      </c>
      <c r="K425" s="54">
        <f t="shared" si="200"/>
        <v>415</v>
      </c>
      <c r="L425" s="54">
        <f t="shared" si="200"/>
        <v>417</v>
      </c>
      <c r="M425" s="54">
        <f t="shared" si="200"/>
        <v>396</v>
      </c>
      <c r="N425" s="54">
        <f t="shared" si="200"/>
        <v>377</v>
      </c>
      <c r="O425" s="54">
        <f t="shared" si="200"/>
        <v>371</v>
      </c>
      <c r="P425" s="55">
        <f t="shared" si="200"/>
        <v>327</v>
      </c>
      <c r="Q425" s="22">
        <f t="shared" si="194"/>
        <v>2.785112000681373E-2</v>
      </c>
      <c r="R425" s="22">
        <f t="shared" si="195"/>
        <v>-0.1185983827493261</v>
      </c>
      <c r="S425" s="22">
        <f t="shared" si="196"/>
        <v>-0.21204819277108433</v>
      </c>
      <c r="T425" s="22">
        <f t="shared" si="197"/>
        <v>2.785112000681373E-2</v>
      </c>
      <c r="U425" s="22">
        <f t="shared" si="198"/>
        <v>-0.1185983827493261</v>
      </c>
      <c r="V425" s="22">
        <f t="shared" si="199"/>
        <v>-0.21204819277108433</v>
      </c>
    </row>
    <row r="426" spans="3:22" x14ac:dyDescent="0.25">
      <c r="C426" s="187"/>
      <c r="D426" s="188"/>
      <c r="E426" s="16" t="s">
        <v>25</v>
      </c>
      <c r="F426" s="54"/>
      <c r="G426" s="54"/>
      <c r="H426" s="54"/>
      <c r="I426" s="54"/>
      <c r="J426" s="54">
        <f t="shared" si="200"/>
        <v>17</v>
      </c>
      <c r="K426" s="54">
        <f t="shared" si="200"/>
        <v>58</v>
      </c>
      <c r="L426" s="54">
        <f t="shared" si="200"/>
        <v>94</v>
      </c>
      <c r="M426" s="54">
        <f t="shared" si="200"/>
        <v>130</v>
      </c>
      <c r="N426" s="54">
        <f t="shared" si="200"/>
        <v>135</v>
      </c>
      <c r="O426" s="54">
        <f t="shared" si="200"/>
        <v>125</v>
      </c>
      <c r="P426" s="178">
        <v>125</v>
      </c>
      <c r="Q426" s="22">
        <f t="shared" si="194"/>
        <v>1.0646452601993015E-2</v>
      </c>
      <c r="R426" s="22">
        <f t="shared" si="195"/>
        <v>0</v>
      </c>
      <c r="S426" s="22" t="str">
        <f t="shared" si="196"/>
        <v>n.a.</v>
      </c>
      <c r="T426" s="22">
        <f t="shared" si="197"/>
        <v>1.0646452601993015E-2</v>
      </c>
      <c r="U426" s="22">
        <f t="shared" si="198"/>
        <v>0</v>
      </c>
      <c r="V426" s="22" t="str">
        <f t="shared" si="199"/>
        <v>n.a.</v>
      </c>
    </row>
    <row r="427" spans="3:22" x14ac:dyDescent="0.25">
      <c r="C427" s="187"/>
      <c r="D427" s="188"/>
      <c r="E427" s="16" t="s">
        <v>26</v>
      </c>
      <c r="F427" s="54">
        <f t="shared" si="193"/>
        <v>25</v>
      </c>
      <c r="G427" s="54">
        <f t="shared" si="200"/>
        <v>26</v>
      </c>
      <c r="H427" s="54">
        <f t="shared" si="200"/>
        <v>25</v>
      </c>
      <c r="I427" s="54">
        <f t="shared" si="200"/>
        <v>24</v>
      </c>
      <c r="J427" s="54">
        <f t="shared" si="200"/>
        <v>20</v>
      </c>
      <c r="K427" s="54">
        <f t="shared" si="200"/>
        <v>20</v>
      </c>
      <c r="L427" s="54">
        <f t="shared" si="200"/>
        <v>22</v>
      </c>
      <c r="M427" s="54">
        <f t="shared" si="200"/>
        <v>22</v>
      </c>
      <c r="N427" s="54">
        <f t="shared" si="200"/>
        <v>22</v>
      </c>
      <c r="O427" s="54">
        <f t="shared" si="200"/>
        <v>21</v>
      </c>
      <c r="P427" s="55">
        <f t="shared" si="200"/>
        <v>21</v>
      </c>
      <c r="Q427" s="22">
        <f t="shared" si="194"/>
        <v>1.7886040371348267E-3</v>
      </c>
      <c r="R427" s="22">
        <f t="shared" si="195"/>
        <v>0</v>
      </c>
      <c r="S427" s="22">
        <f t="shared" si="196"/>
        <v>-0.19230769230769229</v>
      </c>
      <c r="T427" s="22">
        <f t="shared" si="197"/>
        <v>1.7886040371348267E-3</v>
      </c>
      <c r="U427" s="22">
        <f t="shared" si="198"/>
        <v>0</v>
      </c>
      <c r="V427" s="22">
        <f t="shared" si="199"/>
        <v>-0.19230769230769229</v>
      </c>
    </row>
    <row r="428" spans="3:22" x14ac:dyDescent="0.25">
      <c r="C428" s="187"/>
      <c r="D428" s="188"/>
      <c r="E428" s="16" t="s">
        <v>27</v>
      </c>
      <c r="F428" s="54">
        <f t="shared" si="193"/>
        <v>53</v>
      </c>
      <c r="G428" s="54">
        <f t="shared" si="200"/>
        <v>50</v>
      </c>
      <c r="H428" s="54">
        <f t="shared" si="200"/>
        <v>53</v>
      </c>
      <c r="I428" s="54">
        <f t="shared" si="200"/>
        <v>57</v>
      </c>
      <c r="J428" s="54">
        <f t="shared" si="200"/>
        <v>59</v>
      </c>
      <c r="K428" s="54">
        <f t="shared" si="200"/>
        <v>58</v>
      </c>
      <c r="L428" s="54">
        <f t="shared" si="200"/>
        <v>62</v>
      </c>
      <c r="M428" s="54">
        <f t="shared" si="200"/>
        <v>64</v>
      </c>
      <c r="N428" s="54">
        <f t="shared" si="200"/>
        <v>64</v>
      </c>
      <c r="O428" s="54">
        <f t="shared" si="200"/>
        <v>69</v>
      </c>
      <c r="P428" s="55">
        <f t="shared" si="200"/>
        <v>69</v>
      </c>
      <c r="Q428" s="22">
        <f t="shared" si="194"/>
        <v>5.8768418363001444E-3</v>
      </c>
      <c r="R428" s="22">
        <f t="shared" si="195"/>
        <v>0</v>
      </c>
      <c r="S428" s="22">
        <f t="shared" si="196"/>
        <v>0.37999999999999989</v>
      </c>
      <c r="T428" s="22">
        <f t="shared" si="197"/>
        <v>5.8768418363001444E-3</v>
      </c>
      <c r="U428" s="22">
        <f t="shared" si="198"/>
        <v>0</v>
      </c>
      <c r="V428" s="22">
        <f t="shared" si="199"/>
        <v>0.37999999999999989</v>
      </c>
    </row>
    <row r="429" spans="3:22" x14ac:dyDescent="0.25">
      <c r="C429" s="187"/>
      <c r="D429" s="188"/>
      <c r="E429" s="16" t="s">
        <v>61</v>
      </c>
      <c r="F429" s="54">
        <f t="shared" si="193"/>
        <v>1167</v>
      </c>
      <c r="G429" s="54">
        <f t="shared" si="200"/>
        <v>1118</v>
      </c>
      <c r="H429" s="54">
        <f t="shared" si="200"/>
        <v>1050</v>
      </c>
      <c r="I429" s="54">
        <f t="shared" si="200"/>
        <v>1017</v>
      </c>
      <c r="J429" s="54">
        <f t="shared" si="200"/>
        <v>972</v>
      </c>
      <c r="K429" s="54">
        <f t="shared" si="200"/>
        <v>934</v>
      </c>
      <c r="L429" s="54">
        <f>L194+L350+L389</f>
        <v>1295</v>
      </c>
      <c r="M429" s="54"/>
      <c r="N429" s="54"/>
      <c r="O429" s="54"/>
      <c r="P429" s="55"/>
      <c r="Q429" s="22">
        <f t="shared" si="194"/>
        <v>0</v>
      </c>
      <c r="R429" s="22" t="str">
        <f t="shared" si="195"/>
        <v>n.a.</v>
      </c>
      <c r="S429" s="22" t="str">
        <f t="shared" si="196"/>
        <v>n.a.</v>
      </c>
      <c r="T429" s="22">
        <f t="shared" si="197"/>
        <v>0</v>
      </c>
      <c r="U429" s="22" t="str">
        <f t="shared" si="198"/>
        <v>n.a</v>
      </c>
      <c r="V429" s="22" t="str">
        <f t="shared" si="199"/>
        <v>n.a.</v>
      </c>
    </row>
    <row r="430" spans="3:22" ht="15.75" thickBot="1" x14ac:dyDescent="0.3">
      <c r="C430" s="189"/>
      <c r="D430" s="190"/>
      <c r="E430" s="29" t="s">
        <v>67</v>
      </c>
      <c r="F430" s="77">
        <f t="shared" ref="F430:O430" si="201">SUM(F398:F429)</f>
        <v>9028.119999999999</v>
      </c>
      <c r="G430" s="77">
        <f t="shared" si="201"/>
        <v>9264.59</v>
      </c>
      <c r="H430" s="77">
        <f t="shared" si="201"/>
        <v>9423.06</v>
      </c>
      <c r="I430" s="77">
        <f t="shared" si="201"/>
        <v>9867.5299999999988</v>
      </c>
      <c r="J430" s="77">
        <f t="shared" si="201"/>
        <v>10926</v>
      </c>
      <c r="K430" s="77">
        <f t="shared" si="201"/>
        <v>11194</v>
      </c>
      <c r="L430" s="77">
        <f t="shared" si="201"/>
        <v>12267.5</v>
      </c>
      <c r="M430" s="77">
        <f t="shared" si="201"/>
        <v>11124</v>
      </c>
      <c r="N430" s="77">
        <f t="shared" si="201"/>
        <v>11274</v>
      </c>
      <c r="O430" s="77">
        <f t="shared" si="201"/>
        <v>11909</v>
      </c>
      <c r="P430" s="179">
        <f t="shared" ref="P430" si="202">SUM(P398:P429)</f>
        <v>11741</v>
      </c>
      <c r="Q430" s="22">
        <f t="shared" si="194"/>
        <v>1</v>
      </c>
      <c r="T430" s="22">
        <f t="shared" si="197"/>
        <v>1</v>
      </c>
      <c r="U430" s="22"/>
      <c r="V430" s="22"/>
    </row>
    <row r="431" spans="3:22" ht="16.5" thickTop="1" thickBot="1" x14ac:dyDescent="0.3">
      <c r="C431" s="191"/>
      <c r="D431" s="192"/>
      <c r="E431" s="25" t="s">
        <v>68</v>
      </c>
      <c r="F431" s="77">
        <f t="shared" ref="F431:O431" si="203">F398+F401+F403+F404+F405+F407+F406+F408+F409+F410+F411+F412+F413+F414+F415+F417+F418+F420+F421+F423+F424+F425+F427+F428</f>
        <v>7861.12</v>
      </c>
      <c r="G431" s="77">
        <f t="shared" si="203"/>
        <v>8146.59</v>
      </c>
      <c r="H431" s="77">
        <f t="shared" si="203"/>
        <v>8373.06</v>
      </c>
      <c r="I431" s="77">
        <f t="shared" si="203"/>
        <v>8645.5299999999988</v>
      </c>
      <c r="J431" s="77">
        <f t="shared" si="203"/>
        <v>9039</v>
      </c>
      <c r="K431" s="77">
        <f t="shared" si="203"/>
        <v>9254</v>
      </c>
      <c r="L431" s="77">
        <f t="shared" si="203"/>
        <v>9474.5</v>
      </c>
      <c r="M431" s="77">
        <f t="shared" si="203"/>
        <v>9507</v>
      </c>
      <c r="N431" s="77">
        <f t="shared" si="203"/>
        <v>9553.5</v>
      </c>
      <c r="O431" s="77">
        <f t="shared" si="203"/>
        <v>9574</v>
      </c>
      <c r="P431" s="86">
        <f>P398+P401+P403+P404+P405+P407+P406+P408+P409+P410+P411+P412+P413+P414+P415+P417+P418+P420+P421+P423+P424+P425+P427+P428</f>
        <v>9416</v>
      </c>
      <c r="Q431" s="22">
        <f t="shared" si="194"/>
        <v>0.80197598160292993</v>
      </c>
      <c r="R431" s="22">
        <f t="shared" si="195"/>
        <v>-1.6503029036975092E-2</v>
      </c>
      <c r="S431" s="22">
        <f t="shared" si="196"/>
        <v>0.15582102450227642</v>
      </c>
      <c r="T431" s="22">
        <f t="shared" si="197"/>
        <v>0.80197598160292993</v>
      </c>
      <c r="U431" s="22">
        <f t="shared" ref="U431" si="204">IF(OR(P431=0,O431=0),"n.a",P431/O431-1)</f>
        <v>-1.6503029036975092E-2</v>
      </c>
      <c r="V431" s="22">
        <f t="shared" ref="V431" si="205">IF(OR(P431=0,G431=0),"n.a.",P431/G431-1)</f>
        <v>0.15582102450227642</v>
      </c>
    </row>
    <row r="432" spans="3:22" ht="15.75" thickTop="1" x14ac:dyDescent="0.25">
      <c r="C432" s="180"/>
      <c r="D432" s="181"/>
      <c r="E432" s="25" t="s">
        <v>70</v>
      </c>
      <c r="F432" s="73"/>
      <c r="G432" s="73">
        <f t="shared" ref="G432" si="206">G431/F431-1</f>
        <v>3.6314163885044382E-2</v>
      </c>
      <c r="H432" s="73">
        <f t="shared" ref="H432" si="207">H431/G431-1</f>
        <v>2.779936145061912E-2</v>
      </c>
      <c r="I432" s="73">
        <f t="shared" ref="I432" si="208">I431/H431-1</f>
        <v>3.2541269261177952E-2</v>
      </c>
      <c r="J432" s="73">
        <f t="shared" ref="J432" si="209">J431/I431-1</f>
        <v>4.5511379869134894E-2</v>
      </c>
      <c r="K432" s="73">
        <f t="shared" ref="K432" si="210">K431/J431-1</f>
        <v>2.3785817015156585E-2</v>
      </c>
      <c r="L432" s="73">
        <f t="shared" ref="L432" si="211">L431/K431-1</f>
        <v>2.3827534039334353E-2</v>
      </c>
      <c r="M432" s="73">
        <f t="shared" ref="M432" si="212">M431/L431-1</f>
        <v>3.4302601720408443E-3</v>
      </c>
      <c r="N432" s="73">
        <f t="shared" ref="N432" si="213">N431/M431-1</f>
        <v>4.891132849479396E-3</v>
      </c>
      <c r="O432" s="73">
        <f>O431/N431-1</f>
        <v>2.1458104359659558E-3</v>
      </c>
      <c r="P432" s="149">
        <f>P431/O431-1</f>
        <v>-1.6503029036975092E-2</v>
      </c>
    </row>
  </sheetData>
  <mergeCells count="408">
    <mergeCell ref="C425:D425"/>
    <mergeCell ref="C426:D426"/>
    <mergeCell ref="C427:D427"/>
    <mergeCell ref="C428:D428"/>
    <mergeCell ref="C429:D429"/>
    <mergeCell ref="C430:D430"/>
    <mergeCell ref="C431:D431"/>
    <mergeCell ref="C416:D416"/>
    <mergeCell ref="C417:D417"/>
    <mergeCell ref="C418:D418"/>
    <mergeCell ref="C419:D419"/>
    <mergeCell ref="C420:D420"/>
    <mergeCell ref="C421:D421"/>
    <mergeCell ref="C422:D422"/>
    <mergeCell ref="C423:D423"/>
    <mergeCell ref="C424:D424"/>
    <mergeCell ref="C407:D407"/>
    <mergeCell ref="C408:D408"/>
    <mergeCell ref="C409:D409"/>
    <mergeCell ref="C410:D410"/>
    <mergeCell ref="C411:D411"/>
    <mergeCell ref="C412:D412"/>
    <mergeCell ref="C413:D413"/>
    <mergeCell ref="C414:D414"/>
    <mergeCell ref="C415:D415"/>
    <mergeCell ref="C398:D398"/>
    <mergeCell ref="C399:D399"/>
    <mergeCell ref="C400:D400"/>
    <mergeCell ref="C401:D401"/>
    <mergeCell ref="C402:D402"/>
    <mergeCell ref="C403:D403"/>
    <mergeCell ref="C404:D404"/>
    <mergeCell ref="C405:D405"/>
    <mergeCell ref="C406:D406"/>
    <mergeCell ref="C231:D231"/>
    <mergeCell ref="C232:D232"/>
    <mergeCell ref="C233:D233"/>
    <mergeCell ref="C234:D234"/>
    <mergeCell ref="C235:D235"/>
    <mergeCell ref="C396:D396"/>
    <mergeCell ref="E396:P396"/>
    <mergeCell ref="C397:D397"/>
    <mergeCell ref="E356:P356"/>
    <mergeCell ref="C240:D240"/>
    <mergeCell ref="C241:D241"/>
    <mergeCell ref="C242:D242"/>
    <mergeCell ref="C243:D243"/>
    <mergeCell ref="C244:D244"/>
    <mergeCell ref="C260:D260"/>
    <mergeCell ref="C261:D261"/>
    <mergeCell ref="C262:D262"/>
    <mergeCell ref="C263:D263"/>
    <mergeCell ref="C264:D264"/>
    <mergeCell ref="C255:D255"/>
    <mergeCell ref="C256:D256"/>
    <mergeCell ref="C257:D257"/>
    <mergeCell ref="C258:D258"/>
    <mergeCell ref="C259:D259"/>
    <mergeCell ref="C222:D222"/>
    <mergeCell ref="C223:D223"/>
    <mergeCell ref="C224:D224"/>
    <mergeCell ref="C225:D225"/>
    <mergeCell ref="C226:D226"/>
    <mergeCell ref="C227:D227"/>
    <mergeCell ref="C228:D228"/>
    <mergeCell ref="C229:D229"/>
    <mergeCell ref="C230:D230"/>
    <mergeCell ref="C213:D213"/>
    <mergeCell ref="C214:D214"/>
    <mergeCell ref="C215:D215"/>
    <mergeCell ref="C216:D216"/>
    <mergeCell ref="C217:D217"/>
    <mergeCell ref="C218:D218"/>
    <mergeCell ref="C219:D219"/>
    <mergeCell ref="C220:D220"/>
    <mergeCell ref="C221:D221"/>
    <mergeCell ref="C204:D204"/>
    <mergeCell ref="C205:D205"/>
    <mergeCell ref="C206:D206"/>
    <mergeCell ref="C207:D207"/>
    <mergeCell ref="C208:D208"/>
    <mergeCell ref="C209:D209"/>
    <mergeCell ref="C210:D210"/>
    <mergeCell ref="C211:D211"/>
    <mergeCell ref="C212:D212"/>
    <mergeCell ref="C193:D193"/>
    <mergeCell ref="C194:D194"/>
    <mergeCell ref="C195:D195"/>
    <mergeCell ref="C196:D196"/>
    <mergeCell ref="C200:D200"/>
    <mergeCell ref="E200:P200"/>
    <mergeCell ref="C201:D201"/>
    <mergeCell ref="C202:D202"/>
    <mergeCell ref="C203:D203"/>
    <mergeCell ref="E161:P161"/>
    <mergeCell ref="C162:D162"/>
    <mergeCell ref="C163:D163"/>
    <mergeCell ref="C164:D164"/>
    <mergeCell ref="C165:D165"/>
    <mergeCell ref="C166:D166"/>
    <mergeCell ref="C167:D167"/>
    <mergeCell ref="C168:D168"/>
    <mergeCell ref="C169:D169"/>
    <mergeCell ref="C161:D161"/>
    <mergeCell ref="E5:P5"/>
    <mergeCell ref="E44:P44"/>
    <mergeCell ref="E83:P83"/>
    <mergeCell ref="E122:P122"/>
    <mergeCell ref="C6:D6"/>
    <mergeCell ref="C7:D7"/>
    <mergeCell ref="C8:D8"/>
    <mergeCell ref="C9:D9"/>
    <mergeCell ref="C10:D10"/>
    <mergeCell ref="C36:D36"/>
    <mergeCell ref="C37:D37"/>
    <mergeCell ref="C38:D38"/>
    <mergeCell ref="C39:D39"/>
    <mergeCell ref="C40:D40"/>
    <mergeCell ref="C31:D31"/>
    <mergeCell ref="C32:D32"/>
    <mergeCell ref="C33:D33"/>
    <mergeCell ref="C34:D34"/>
    <mergeCell ref="C35:D35"/>
    <mergeCell ref="C50:D50"/>
    <mergeCell ref="C51:D51"/>
    <mergeCell ref="C52:D52"/>
    <mergeCell ref="C70:D70"/>
    <mergeCell ref="C53:D53"/>
    <mergeCell ref="E2:P2"/>
    <mergeCell ref="E239:P239"/>
    <mergeCell ref="E278:P278"/>
    <mergeCell ref="E317:P317"/>
    <mergeCell ref="C16:D16"/>
    <mergeCell ref="C17:D17"/>
    <mergeCell ref="C18:D18"/>
    <mergeCell ref="C19:D19"/>
    <mergeCell ref="C20:D20"/>
    <mergeCell ref="C11:D11"/>
    <mergeCell ref="C12:D12"/>
    <mergeCell ref="C13:D13"/>
    <mergeCell ref="C14:D14"/>
    <mergeCell ref="C15:D15"/>
    <mergeCell ref="C26:D26"/>
    <mergeCell ref="C27:D27"/>
    <mergeCell ref="C28:D28"/>
    <mergeCell ref="C29:D29"/>
    <mergeCell ref="C30:D30"/>
    <mergeCell ref="C21:D21"/>
    <mergeCell ref="C22:D22"/>
    <mergeCell ref="C23:D23"/>
    <mergeCell ref="C24:D24"/>
    <mergeCell ref="C25:D25"/>
    <mergeCell ref="C54:D54"/>
    <mergeCell ref="C45:D45"/>
    <mergeCell ref="C46:D46"/>
    <mergeCell ref="C47:D47"/>
    <mergeCell ref="C48:D48"/>
    <mergeCell ref="C49:D49"/>
    <mergeCell ref="C60:D60"/>
    <mergeCell ref="C61:D61"/>
    <mergeCell ref="C65:D65"/>
    <mergeCell ref="C66:D66"/>
    <mergeCell ref="C67:D67"/>
    <mergeCell ref="C68:D68"/>
    <mergeCell ref="C69:D69"/>
    <mergeCell ref="C62:D62"/>
    <mergeCell ref="C63:D63"/>
    <mergeCell ref="C64:D64"/>
    <mergeCell ref="C55:D55"/>
    <mergeCell ref="C56:D56"/>
    <mergeCell ref="C57:D57"/>
    <mergeCell ref="C58:D58"/>
    <mergeCell ref="C59:D59"/>
    <mergeCell ref="C75:D75"/>
    <mergeCell ref="C76:D76"/>
    <mergeCell ref="C77:D77"/>
    <mergeCell ref="C78:D78"/>
    <mergeCell ref="C79:D79"/>
    <mergeCell ref="C71:D71"/>
    <mergeCell ref="C72:D72"/>
    <mergeCell ref="C73:D73"/>
    <mergeCell ref="C74:D74"/>
    <mergeCell ref="C89:D89"/>
    <mergeCell ref="C90:D90"/>
    <mergeCell ref="C91:D91"/>
    <mergeCell ref="C92:D92"/>
    <mergeCell ref="C93:D93"/>
    <mergeCell ref="C84:D84"/>
    <mergeCell ref="C85:D85"/>
    <mergeCell ref="C86:D86"/>
    <mergeCell ref="C87:D87"/>
    <mergeCell ref="C88:D88"/>
    <mergeCell ref="C99:D99"/>
    <mergeCell ref="C100:D100"/>
    <mergeCell ref="C101:D101"/>
    <mergeCell ref="C102:D102"/>
    <mergeCell ref="C103:D103"/>
    <mergeCell ref="C94:D94"/>
    <mergeCell ref="C95:D95"/>
    <mergeCell ref="C96:D96"/>
    <mergeCell ref="C97:D97"/>
    <mergeCell ref="C98:D98"/>
    <mergeCell ref="C109:D109"/>
    <mergeCell ref="C110:D110"/>
    <mergeCell ref="C111:D111"/>
    <mergeCell ref="C112:D112"/>
    <mergeCell ref="C113:D113"/>
    <mergeCell ref="C104:D104"/>
    <mergeCell ref="C105:D105"/>
    <mergeCell ref="C106:D106"/>
    <mergeCell ref="C107:D107"/>
    <mergeCell ref="C108:D108"/>
    <mergeCell ref="C123:D123"/>
    <mergeCell ref="C124:D124"/>
    <mergeCell ref="C125:D125"/>
    <mergeCell ref="C126:D126"/>
    <mergeCell ref="C127:D127"/>
    <mergeCell ref="C114:D114"/>
    <mergeCell ref="C115:D115"/>
    <mergeCell ref="C116:D116"/>
    <mergeCell ref="C117:D117"/>
    <mergeCell ref="C118:D118"/>
    <mergeCell ref="C133:D133"/>
    <mergeCell ref="C134:D134"/>
    <mergeCell ref="C135:D135"/>
    <mergeCell ref="C136:D136"/>
    <mergeCell ref="C137:D137"/>
    <mergeCell ref="C128:D128"/>
    <mergeCell ref="C129:D129"/>
    <mergeCell ref="C130:D130"/>
    <mergeCell ref="C131:D131"/>
    <mergeCell ref="C132:D132"/>
    <mergeCell ref="C143:D143"/>
    <mergeCell ref="C144:D144"/>
    <mergeCell ref="C145:D145"/>
    <mergeCell ref="C146:D146"/>
    <mergeCell ref="C147:D147"/>
    <mergeCell ref="C138:D138"/>
    <mergeCell ref="C139:D139"/>
    <mergeCell ref="C140:D140"/>
    <mergeCell ref="C141:D141"/>
    <mergeCell ref="C142:D142"/>
    <mergeCell ref="C153:D153"/>
    <mergeCell ref="C154:D154"/>
    <mergeCell ref="C155:D155"/>
    <mergeCell ref="C156:D156"/>
    <mergeCell ref="C157:D157"/>
    <mergeCell ref="C148:D148"/>
    <mergeCell ref="C149:D149"/>
    <mergeCell ref="C150:D150"/>
    <mergeCell ref="C151:D151"/>
    <mergeCell ref="C152:D152"/>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250:D250"/>
    <mergeCell ref="C251:D251"/>
    <mergeCell ref="C252:D252"/>
    <mergeCell ref="C253:D253"/>
    <mergeCell ref="C254:D254"/>
    <mergeCell ref="C245:D245"/>
    <mergeCell ref="C246:D246"/>
    <mergeCell ref="C247:D247"/>
    <mergeCell ref="C248:D248"/>
    <mergeCell ref="C249:D249"/>
    <mergeCell ref="C183:D183"/>
    <mergeCell ref="C184:D184"/>
    <mergeCell ref="C185:D185"/>
    <mergeCell ref="C186:D186"/>
    <mergeCell ref="C187:D187"/>
    <mergeCell ref="C188:D188"/>
    <mergeCell ref="C189:D189"/>
    <mergeCell ref="C190:D190"/>
    <mergeCell ref="C191:D191"/>
    <mergeCell ref="C192:D192"/>
    <mergeCell ref="C270:D270"/>
    <mergeCell ref="C271:D271"/>
    <mergeCell ref="C272:D272"/>
    <mergeCell ref="C273:D273"/>
    <mergeCell ref="C274:D274"/>
    <mergeCell ref="C265:D265"/>
    <mergeCell ref="C266:D266"/>
    <mergeCell ref="C267:D267"/>
    <mergeCell ref="C268:D268"/>
    <mergeCell ref="C269:D269"/>
    <mergeCell ref="C284:D284"/>
    <mergeCell ref="C285:D285"/>
    <mergeCell ref="C286:D286"/>
    <mergeCell ref="C287:D287"/>
    <mergeCell ref="C288:D288"/>
    <mergeCell ref="C279:D279"/>
    <mergeCell ref="C280:D280"/>
    <mergeCell ref="C281:D281"/>
    <mergeCell ref="C282:D282"/>
    <mergeCell ref="C283:D283"/>
    <mergeCell ref="C294:D294"/>
    <mergeCell ref="C295:D295"/>
    <mergeCell ref="C296:D296"/>
    <mergeCell ref="C297:D297"/>
    <mergeCell ref="C298:D298"/>
    <mergeCell ref="C289:D289"/>
    <mergeCell ref="C290:D290"/>
    <mergeCell ref="C291:D291"/>
    <mergeCell ref="C292:D292"/>
    <mergeCell ref="C293:D293"/>
    <mergeCell ref="C304:D304"/>
    <mergeCell ref="C305:D305"/>
    <mergeCell ref="C306:D306"/>
    <mergeCell ref="C307:D307"/>
    <mergeCell ref="C308:D308"/>
    <mergeCell ref="C299:D299"/>
    <mergeCell ref="C300:D300"/>
    <mergeCell ref="C301:D301"/>
    <mergeCell ref="C302:D302"/>
    <mergeCell ref="C303:D303"/>
    <mergeCell ref="C318:D318"/>
    <mergeCell ref="C319:D319"/>
    <mergeCell ref="C320:D320"/>
    <mergeCell ref="C321:D321"/>
    <mergeCell ref="C322:D322"/>
    <mergeCell ref="C309:D309"/>
    <mergeCell ref="C310:D310"/>
    <mergeCell ref="C311:D311"/>
    <mergeCell ref="C312:D312"/>
    <mergeCell ref="C313:D313"/>
    <mergeCell ref="C329:D329"/>
    <mergeCell ref="C330:D330"/>
    <mergeCell ref="C331:D331"/>
    <mergeCell ref="C332:D332"/>
    <mergeCell ref="C323:D323"/>
    <mergeCell ref="C324:D324"/>
    <mergeCell ref="C325:D325"/>
    <mergeCell ref="C326:D326"/>
    <mergeCell ref="C327:D327"/>
    <mergeCell ref="C357:D357"/>
    <mergeCell ref="C358:D358"/>
    <mergeCell ref="C359:D359"/>
    <mergeCell ref="C360:D360"/>
    <mergeCell ref="C361:D361"/>
    <mergeCell ref="C348:D348"/>
    <mergeCell ref="C349:D349"/>
    <mergeCell ref="C350:D350"/>
    <mergeCell ref="C351:D351"/>
    <mergeCell ref="C352:D352"/>
    <mergeCell ref="C367:D367"/>
    <mergeCell ref="C368:D368"/>
    <mergeCell ref="C369:D369"/>
    <mergeCell ref="C370:D370"/>
    <mergeCell ref="C371:D371"/>
    <mergeCell ref="C362:D362"/>
    <mergeCell ref="C363:D363"/>
    <mergeCell ref="C364:D364"/>
    <mergeCell ref="C365:D365"/>
    <mergeCell ref="C366:D366"/>
    <mergeCell ref="C377:D377"/>
    <mergeCell ref="C378:D378"/>
    <mergeCell ref="C379:D379"/>
    <mergeCell ref="C380:D380"/>
    <mergeCell ref="C381:D381"/>
    <mergeCell ref="C372:D372"/>
    <mergeCell ref="C373:D373"/>
    <mergeCell ref="C374:D374"/>
    <mergeCell ref="C375:D375"/>
    <mergeCell ref="C376:D376"/>
    <mergeCell ref="C387:D387"/>
    <mergeCell ref="C388:D388"/>
    <mergeCell ref="C389:D389"/>
    <mergeCell ref="C390:D390"/>
    <mergeCell ref="C391:D391"/>
    <mergeCell ref="C382:D382"/>
    <mergeCell ref="C383:D383"/>
    <mergeCell ref="C384:D384"/>
    <mergeCell ref="C385:D385"/>
    <mergeCell ref="C386:D386"/>
    <mergeCell ref="C5:D5"/>
    <mergeCell ref="C44:D44"/>
    <mergeCell ref="C83:D83"/>
    <mergeCell ref="C122:D122"/>
    <mergeCell ref="C239:D239"/>
    <mergeCell ref="C278:D278"/>
    <mergeCell ref="C317:D317"/>
    <mergeCell ref="C356:D356"/>
    <mergeCell ref="C343:D343"/>
    <mergeCell ref="C344:D344"/>
    <mergeCell ref="C345:D345"/>
    <mergeCell ref="C346:D346"/>
    <mergeCell ref="C347:D347"/>
    <mergeCell ref="C338:D338"/>
    <mergeCell ref="C339:D339"/>
    <mergeCell ref="C340:D340"/>
    <mergeCell ref="C341:D341"/>
    <mergeCell ref="C342:D342"/>
    <mergeCell ref="C333:D333"/>
    <mergeCell ref="C334:D334"/>
    <mergeCell ref="C335:D335"/>
    <mergeCell ref="C336:D336"/>
    <mergeCell ref="C337:D337"/>
    <mergeCell ref="C328:D328"/>
  </mergeCells>
  <conditionalFormatting sqref="Q39:Q41 E39:E41 F43:P43 F82:O82 F393:O395 F315:O316 F276:O277 F120:O121 E3:O3 E81 E123:P123 E318:Q318 E84:P84 E279:Q279 E240:Q240 E357:Q357 F353:P353 E45:J45 E6:J6 F158:P159 F392:P392 F275:P275 F314:P314 F119:P119 F41:P41 F80:P81 F434:O1048576 F4:P4 F7:O38 F354:O355">
    <cfRule type="cellIs" dxfId="1003" priority="583" operator="equal">
      <formula>0</formula>
    </cfRule>
  </conditionalFormatting>
  <conditionalFormatting sqref="Q81">
    <cfRule type="cellIs" dxfId="1002" priority="524" operator="equal">
      <formula>0</formula>
    </cfRule>
  </conditionalFormatting>
  <conditionalFormatting sqref="R6:S38 S40">
    <cfRule type="cellIs" dxfId="1001" priority="567" operator="equal">
      <formula>0</formula>
    </cfRule>
  </conditionalFormatting>
  <conditionalFormatting sqref="Q159 R123:S123 R124:R155 R157">
    <cfRule type="cellIs" dxfId="1000" priority="329" operator="equal">
      <formula>0</formula>
    </cfRule>
  </conditionalFormatting>
  <conditionalFormatting sqref="R40">
    <cfRule type="cellIs" dxfId="999" priority="561" operator="equal">
      <formula>0</formula>
    </cfRule>
  </conditionalFormatting>
  <conditionalFormatting sqref="Q7:Q38">
    <cfRule type="cellIs" dxfId="998" priority="558" operator="equal">
      <formula>0</formula>
    </cfRule>
  </conditionalFormatting>
  <conditionalFormatting sqref="Q7:Q38">
    <cfRule type="dataBar" priority="559">
      <dataBar>
        <cfvo type="min"/>
        <cfvo type="max"/>
        <color rgb="FF008AEF"/>
      </dataBar>
      <extLst>
        <ext xmlns:x14="http://schemas.microsoft.com/office/spreadsheetml/2009/9/main" uri="{B025F937-C7B1-47D3-B67F-A62EFF666E3E}">
          <x14:id>{C35743C4-1077-44E8-A72F-BEF3B071392E}</x14:id>
        </ext>
      </extLst>
    </cfRule>
  </conditionalFormatting>
  <conditionalFormatting sqref="Q6">
    <cfRule type="cellIs" dxfId="997" priority="553" operator="equal">
      <formula>0</formula>
    </cfRule>
  </conditionalFormatting>
  <conditionalFormatting sqref="Q45">
    <cfRule type="cellIs" dxfId="996" priority="393" operator="equal">
      <formula>0</formula>
    </cfRule>
  </conditionalFormatting>
  <conditionalFormatting sqref="R79">
    <cfRule type="cellIs" dxfId="995" priority="400" operator="equal">
      <formula>0</formula>
    </cfRule>
  </conditionalFormatting>
  <conditionalFormatting sqref="Q78:Q79">
    <cfRule type="cellIs" dxfId="994" priority="396" operator="equal">
      <formula>0</formula>
    </cfRule>
  </conditionalFormatting>
  <conditionalFormatting sqref="Q123">
    <cfRule type="cellIs" dxfId="993" priority="322" operator="equal">
      <formula>0</formula>
    </cfRule>
  </conditionalFormatting>
  <conditionalFormatting sqref="E319:E350">
    <cfRule type="cellIs" dxfId="992" priority="430" operator="equal">
      <formula>0</formula>
    </cfRule>
  </conditionalFormatting>
  <conditionalFormatting sqref="R357:S389 R391:S391">
    <cfRule type="cellIs" dxfId="991" priority="427" operator="equal">
      <formula>0</formula>
    </cfRule>
  </conditionalFormatting>
  <conditionalFormatting sqref="Q319:Q352">
    <cfRule type="cellIs" dxfId="990" priority="432" operator="equal">
      <formula>0</formula>
    </cfRule>
  </conditionalFormatting>
  <conditionalFormatting sqref="R318:S350 R352:S353">
    <cfRule type="cellIs" dxfId="989" priority="434" operator="equal">
      <formula>0</formula>
    </cfRule>
  </conditionalFormatting>
  <conditionalFormatting sqref="E358:E388">
    <cfRule type="cellIs" dxfId="988" priority="423" operator="equal">
      <formula>0</formula>
    </cfRule>
  </conditionalFormatting>
  <conditionalFormatting sqref="E280:E311">
    <cfRule type="cellIs" dxfId="987" priority="437" operator="equal">
      <formula>0</formula>
    </cfRule>
  </conditionalFormatting>
  <conditionalFormatting sqref="E85:E116">
    <cfRule type="cellIs" dxfId="986" priority="465" operator="equal">
      <formula>0</formula>
    </cfRule>
  </conditionalFormatting>
  <conditionalFormatting sqref="R279:S311 R313:S313">
    <cfRule type="cellIs" dxfId="985" priority="441" operator="equal">
      <formula>0</formula>
    </cfRule>
  </conditionalFormatting>
  <conditionalFormatting sqref="R240:S272 R274:S274">
    <cfRule type="cellIs" dxfId="984" priority="448" operator="equal">
      <formula>0</formula>
    </cfRule>
  </conditionalFormatting>
  <conditionalFormatting sqref="E241:E271">
    <cfRule type="cellIs" dxfId="983" priority="444" operator="equal">
      <formula>0</formula>
    </cfRule>
  </conditionalFormatting>
  <conditionalFormatting sqref="R241:S272 R274:S274">
    <cfRule type="dataBar" priority="450">
      <dataBar>
        <cfvo type="min"/>
        <cfvo type="max"/>
        <color rgb="FF008AEF"/>
      </dataBar>
      <extLst>
        <ext xmlns:x14="http://schemas.microsoft.com/office/spreadsheetml/2009/9/main" uri="{B025F937-C7B1-47D3-B67F-A62EFF666E3E}">
          <x14:id>{3BABA75B-895B-4952-89E5-70A4652ECE44}</x14:id>
        </ext>
      </extLst>
    </cfRule>
  </conditionalFormatting>
  <conditionalFormatting sqref="Q241:Q274">
    <cfRule type="cellIs" dxfId="982" priority="446" operator="equal">
      <formula>0</formula>
    </cfRule>
  </conditionalFormatting>
  <conditionalFormatting sqref="Q241:Q274">
    <cfRule type="dataBar" priority="447">
      <dataBar>
        <cfvo type="min"/>
        <cfvo type="max"/>
        <color rgb="FF008AEF"/>
      </dataBar>
      <extLst>
        <ext xmlns:x14="http://schemas.microsoft.com/office/spreadsheetml/2009/9/main" uri="{B025F937-C7B1-47D3-B67F-A62EFF666E3E}">
          <x14:id>{0A06E7C5-D9A1-4FD4-8EE6-90F7826F792E}</x14:id>
        </ext>
      </extLst>
    </cfRule>
  </conditionalFormatting>
  <conditionalFormatting sqref="R280:S311 R313:S313">
    <cfRule type="dataBar" priority="443">
      <dataBar>
        <cfvo type="min"/>
        <cfvo type="max"/>
        <color rgb="FF008AEF"/>
      </dataBar>
      <extLst>
        <ext xmlns:x14="http://schemas.microsoft.com/office/spreadsheetml/2009/9/main" uri="{B025F937-C7B1-47D3-B67F-A62EFF666E3E}">
          <x14:id>{FCC19849-6C9A-4D08-B122-0B12A7DF7871}</x14:id>
        </ext>
      </extLst>
    </cfRule>
  </conditionalFormatting>
  <conditionalFormatting sqref="Q280:Q313">
    <cfRule type="cellIs" dxfId="981" priority="439" operator="equal">
      <formula>0</formula>
    </cfRule>
  </conditionalFormatting>
  <conditionalFormatting sqref="Q280:Q313">
    <cfRule type="dataBar" priority="440">
      <dataBar>
        <cfvo type="min"/>
        <cfvo type="max"/>
        <color rgb="FF008AEF"/>
      </dataBar>
      <extLst>
        <ext xmlns:x14="http://schemas.microsoft.com/office/spreadsheetml/2009/9/main" uri="{B025F937-C7B1-47D3-B67F-A62EFF666E3E}">
          <x14:id>{0D1569EA-03D1-42FD-BCBE-37AF9E45C83C}</x14:id>
        </ext>
      </extLst>
    </cfRule>
  </conditionalFormatting>
  <conditionalFormatting sqref="R319:S350 R352:S353">
    <cfRule type="dataBar" priority="436">
      <dataBar>
        <cfvo type="min"/>
        <cfvo type="max"/>
        <color rgb="FF008AEF"/>
      </dataBar>
      <extLst>
        <ext xmlns:x14="http://schemas.microsoft.com/office/spreadsheetml/2009/9/main" uri="{B025F937-C7B1-47D3-B67F-A62EFF666E3E}">
          <x14:id>{659010EA-9733-46FC-B5C8-34769BFDA657}</x14:id>
        </ext>
      </extLst>
    </cfRule>
  </conditionalFormatting>
  <conditionalFormatting sqref="Q319:Q352">
    <cfRule type="dataBar" priority="433">
      <dataBar>
        <cfvo type="min"/>
        <cfvo type="max"/>
        <color rgb="FF008AEF"/>
      </dataBar>
      <extLst>
        <ext xmlns:x14="http://schemas.microsoft.com/office/spreadsheetml/2009/9/main" uri="{B025F937-C7B1-47D3-B67F-A62EFF666E3E}">
          <x14:id>{AD69C1B6-B480-47C6-8F64-D35DB1DDE84F}</x14:id>
        </ext>
      </extLst>
    </cfRule>
  </conditionalFormatting>
  <conditionalFormatting sqref="R358:S389 R391:S391">
    <cfRule type="dataBar" priority="429">
      <dataBar>
        <cfvo type="min"/>
        <cfvo type="max"/>
        <color rgb="FF008AEF"/>
      </dataBar>
      <extLst>
        <ext xmlns:x14="http://schemas.microsoft.com/office/spreadsheetml/2009/9/main" uri="{B025F937-C7B1-47D3-B67F-A62EFF666E3E}">
          <x14:id>{5B628BEA-69EF-4E18-9D10-1A428F48E895}</x14:id>
        </ext>
      </extLst>
    </cfRule>
  </conditionalFormatting>
  <conditionalFormatting sqref="Q358:Q391">
    <cfRule type="cellIs" dxfId="980" priority="425" operator="equal">
      <formula>0</formula>
    </cfRule>
  </conditionalFormatting>
  <conditionalFormatting sqref="Q358:Q391">
    <cfRule type="dataBar" priority="426">
      <dataBar>
        <cfvo type="min"/>
        <cfvo type="max"/>
        <color rgb="FF008AEF"/>
      </dataBar>
      <extLst>
        <ext xmlns:x14="http://schemas.microsoft.com/office/spreadsheetml/2009/9/main" uri="{B025F937-C7B1-47D3-B67F-A62EFF666E3E}">
          <x14:id>{3C958240-0A6A-4F4B-958B-5B2D45AFE94B}</x14:id>
        </ext>
      </extLst>
    </cfRule>
  </conditionalFormatting>
  <conditionalFormatting sqref="R45:S45 R46:R77">
    <cfRule type="cellIs" dxfId="979" priority="402" operator="equal">
      <formula>0</formula>
    </cfRule>
  </conditionalFormatting>
  <conditionalFormatting sqref="E124:E155">
    <cfRule type="cellIs" dxfId="978" priority="409" operator="equal">
      <formula>0</formula>
    </cfRule>
  </conditionalFormatting>
  <conditionalFormatting sqref="R79">
    <cfRule type="dataBar" priority="401">
      <dataBar>
        <cfvo type="min"/>
        <cfvo type="max"/>
        <color rgb="FF008AEF"/>
      </dataBar>
      <extLst>
        <ext xmlns:x14="http://schemas.microsoft.com/office/spreadsheetml/2009/9/main" uri="{B025F937-C7B1-47D3-B67F-A62EFF666E3E}">
          <x14:id>{FD4A707A-49A0-4628-9B94-06805E82AD77}</x14:id>
        </ext>
      </extLst>
    </cfRule>
  </conditionalFormatting>
  <conditionalFormatting sqref="R46:R77">
    <cfRule type="dataBar" priority="404">
      <dataBar>
        <cfvo type="min"/>
        <cfvo type="max"/>
        <color rgb="FF008AEF"/>
      </dataBar>
      <extLst>
        <ext xmlns:x14="http://schemas.microsoft.com/office/spreadsheetml/2009/9/main" uri="{B025F937-C7B1-47D3-B67F-A62EFF666E3E}">
          <x14:id>{2293635B-662F-4A2E-94F0-35A90ACF8897}</x14:id>
        </ext>
      </extLst>
    </cfRule>
  </conditionalFormatting>
  <conditionalFormatting sqref="Q46:Q77">
    <cfRule type="cellIs" dxfId="977" priority="398" operator="equal">
      <formula>0</formula>
    </cfRule>
  </conditionalFormatting>
  <conditionalFormatting sqref="Q78:Q79">
    <cfRule type="dataBar" priority="397">
      <dataBar>
        <cfvo type="min"/>
        <cfvo type="max"/>
        <color rgb="FF008AEF"/>
      </dataBar>
      <extLst>
        <ext xmlns:x14="http://schemas.microsoft.com/office/spreadsheetml/2009/9/main" uri="{B025F937-C7B1-47D3-B67F-A62EFF666E3E}">
          <x14:id>{D755A7DB-8A11-441F-ABD7-061E38E17ADC}</x14:id>
        </ext>
      </extLst>
    </cfRule>
  </conditionalFormatting>
  <conditionalFormatting sqref="Q46:Q77">
    <cfRule type="dataBar" priority="399">
      <dataBar>
        <cfvo type="min"/>
        <cfvo type="max"/>
        <color rgb="FF008AEF"/>
      </dataBar>
      <extLst>
        <ext xmlns:x14="http://schemas.microsoft.com/office/spreadsheetml/2009/9/main" uri="{B025F937-C7B1-47D3-B67F-A62EFF666E3E}">
          <x14:id>{752216E2-A799-4A02-8383-958006625E23}</x14:id>
        </ext>
      </extLst>
    </cfRule>
  </conditionalFormatting>
  <conditionalFormatting sqref="E389">
    <cfRule type="cellIs" dxfId="976" priority="368" operator="equal">
      <formula>0</formula>
    </cfRule>
  </conditionalFormatting>
  <conditionalFormatting sqref="E351:E353">
    <cfRule type="cellIs" dxfId="975" priority="375" operator="equal">
      <formula>0</formula>
    </cfRule>
  </conditionalFormatting>
  <conditionalFormatting sqref="E7:E38">
    <cfRule type="cellIs" dxfId="974" priority="358" operator="equal">
      <formula>0</formula>
    </cfRule>
  </conditionalFormatting>
  <conditionalFormatting sqref="K6:P6">
    <cfRule type="cellIs" dxfId="973" priority="354" operator="equal">
      <formula>0</formula>
    </cfRule>
  </conditionalFormatting>
  <conditionalFormatting sqref="F70:F72 G74:L74 F50:L50 F56:L56 G70:L70 G72:L72 F46:L46 F54:I54 F48:L48">
    <cfRule type="cellIs" dxfId="972" priority="347" operator="equal">
      <formula>0</formula>
    </cfRule>
  </conditionalFormatting>
  <conditionalFormatting sqref="E46:E77">
    <cfRule type="cellIs" dxfId="971" priority="348" operator="equal">
      <formula>0</formula>
    </cfRule>
  </conditionalFormatting>
  <conditionalFormatting sqref="K45:P45">
    <cfRule type="cellIs" dxfId="970" priority="346" operator="equal">
      <formula>0</formula>
    </cfRule>
  </conditionalFormatting>
  <conditionalFormatting sqref="F73:L73 G71:L71 F49:L49 F74 F57:L69 F75:L77 P49:P53 F51:L53 P55:P77">
    <cfRule type="cellIs" dxfId="969" priority="345" operator="equal">
      <formula>0</formula>
    </cfRule>
  </conditionalFormatting>
  <conditionalFormatting sqref="E156:E158">
    <cfRule type="cellIs" dxfId="968" priority="342" operator="equal">
      <formula>0</formula>
    </cfRule>
  </conditionalFormatting>
  <conditionalFormatting sqref="S46:S77 S79">
    <cfRule type="cellIs" dxfId="967" priority="340" operator="equal">
      <formula>0</formula>
    </cfRule>
  </conditionalFormatting>
  <conditionalFormatting sqref="S46:S77 S79">
    <cfRule type="dataBar" priority="341">
      <dataBar>
        <cfvo type="min"/>
        <cfvo type="max"/>
        <color rgb="FF008AEF"/>
      </dataBar>
      <extLst>
        <ext xmlns:x14="http://schemas.microsoft.com/office/spreadsheetml/2009/9/main" uri="{B025F937-C7B1-47D3-B67F-A62EFF666E3E}">
          <x14:id>{C113C107-BF88-4D17-92F2-2882B7D8CEA5}</x14:id>
        </ext>
      </extLst>
    </cfRule>
  </conditionalFormatting>
  <conditionalFormatting sqref="Q84">
    <cfRule type="cellIs" dxfId="966" priority="335" operator="equal">
      <formula>0</formula>
    </cfRule>
  </conditionalFormatting>
  <conditionalFormatting sqref="R84:S84 R85:R116 R118">
    <cfRule type="cellIs" dxfId="965" priority="338" operator="equal">
      <formula>0</formula>
    </cfRule>
  </conditionalFormatting>
  <conditionalFormatting sqref="R85:R116 R118">
    <cfRule type="dataBar" priority="339">
      <dataBar>
        <cfvo type="min"/>
        <cfvo type="max"/>
        <color rgb="FF008AEF"/>
      </dataBar>
      <extLst>
        <ext xmlns:x14="http://schemas.microsoft.com/office/spreadsheetml/2009/9/main" uri="{B025F937-C7B1-47D3-B67F-A62EFF666E3E}">
          <x14:id>{E80560A6-4E91-440B-8A98-333943F3B15F}</x14:id>
        </ext>
      </extLst>
    </cfRule>
  </conditionalFormatting>
  <conditionalFormatting sqref="Q85:Q118">
    <cfRule type="cellIs" dxfId="964" priority="336" operator="equal">
      <formula>0</formula>
    </cfRule>
  </conditionalFormatting>
  <conditionalFormatting sqref="Q85:Q118">
    <cfRule type="dataBar" priority="337">
      <dataBar>
        <cfvo type="min"/>
        <cfvo type="max"/>
        <color rgb="FF008AEF"/>
      </dataBar>
      <extLst>
        <ext xmlns:x14="http://schemas.microsoft.com/office/spreadsheetml/2009/9/main" uri="{B025F937-C7B1-47D3-B67F-A62EFF666E3E}">
          <x14:id>{6EA4BA00-288B-4B54-BCAC-6855DB2BFBF7}</x14:id>
        </ext>
      </extLst>
    </cfRule>
  </conditionalFormatting>
  <conditionalFormatting sqref="S85:S116 S118">
    <cfRule type="cellIs" dxfId="963" priority="333" operator="equal">
      <formula>0</formula>
    </cfRule>
  </conditionalFormatting>
  <conditionalFormatting sqref="S85:S116 S118">
    <cfRule type="dataBar" priority="334">
      <dataBar>
        <cfvo type="min"/>
        <cfvo type="max"/>
        <color rgb="FF008AEF"/>
      </dataBar>
      <extLst>
        <ext xmlns:x14="http://schemas.microsoft.com/office/spreadsheetml/2009/9/main" uri="{B025F937-C7B1-47D3-B67F-A62EFF666E3E}">
          <x14:id>{C15C8678-F6B1-4C79-8D18-03B33BECEB36}</x14:id>
        </ext>
      </extLst>
    </cfRule>
  </conditionalFormatting>
  <conditionalFormatting sqref="C39:C40">
    <cfRule type="cellIs" dxfId="962" priority="259" operator="equal">
      <formula>0</formula>
    </cfRule>
  </conditionalFormatting>
  <conditionalFormatting sqref="Q159">
    <cfRule type="dataBar" priority="330">
      <dataBar>
        <cfvo type="min"/>
        <cfvo type="max"/>
        <color rgb="FFFF555A"/>
      </dataBar>
      <extLst>
        <ext xmlns:x14="http://schemas.microsoft.com/office/spreadsheetml/2009/9/main" uri="{B025F937-C7B1-47D3-B67F-A62EFF666E3E}">
          <x14:id>{281FF0A8-2A91-42E9-A819-96BBE1BE7C9C}</x14:id>
        </ext>
      </extLst>
    </cfRule>
  </conditionalFormatting>
  <conditionalFormatting sqref="R124:R155 R157">
    <cfRule type="dataBar" priority="331">
      <dataBar>
        <cfvo type="min"/>
        <cfvo type="max"/>
        <color rgb="FF008AEF"/>
      </dataBar>
      <extLst>
        <ext xmlns:x14="http://schemas.microsoft.com/office/spreadsheetml/2009/9/main" uri="{B025F937-C7B1-47D3-B67F-A62EFF666E3E}">
          <x14:id>{694B8007-5A40-48E4-930F-4A7452E605DE}</x14:id>
        </ext>
      </extLst>
    </cfRule>
  </conditionalFormatting>
  <conditionalFormatting sqref="Q159">
    <cfRule type="dataBar" priority="332">
      <dataBar>
        <cfvo type="min"/>
        <cfvo type="max"/>
        <color rgb="FF008AEF"/>
      </dataBar>
      <extLst>
        <ext xmlns:x14="http://schemas.microsoft.com/office/spreadsheetml/2009/9/main" uri="{B025F937-C7B1-47D3-B67F-A62EFF666E3E}">
          <x14:id>{6AC8B461-AA70-4F1C-849D-FDC58368C120}</x14:id>
        </ext>
      </extLst>
    </cfRule>
  </conditionalFormatting>
  <conditionalFormatting sqref="Q124:Q157">
    <cfRule type="cellIs" dxfId="961" priority="325" operator="equal">
      <formula>0</formula>
    </cfRule>
  </conditionalFormatting>
  <conditionalFormatting sqref="Q124:Q157">
    <cfRule type="dataBar" priority="326">
      <dataBar>
        <cfvo type="min"/>
        <cfvo type="max"/>
        <color rgb="FF008AEF"/>
      </dataBar>
      <extLst>
        <ext xmlns:x14="http://schemas.microsoft.com/office/spreadsheetml/2009/9/main" uri="{B025F937-C7B1-47D3-B67F-A62EFF666E3E}">
          <x14:id>{F8E1D496-3C6B-49E4-B686-42730746D30D}</x14:id>
        </ext>
      </extLst>
    </cfRule>
  </conditionalFormatting>
  <conditionalFormatting sqref="S124:S155 S157">
    <cfRule type="cellIs" dxfId="960" priority="320" operator="equal">
      <formula>0</formula>
    </cfRule>
  </conditionalFormatting>
  <conditionalFormatting sqref="S124:S155 S157">
    <cfRule type="dataBar" priority="321">
      <dataBar>
        <cfvo type="min"/>
        <cfvo type="max"/>
        <color rgb="FF008AEF"/>
      </dataBar>
      <extLst>
        <ext xmlns:x14="http://schemas.microsoft.com/office/spreadsheetml/2009/9/main" uri="{B025F937-C7B1-47D3-B67F-A62EFF666E3E}">
          <x14:id>{6F54432D-E9CC-4E9F-963A-D87F795A6E85}</x14:id>
        </ext>
      </extLst>
    </cfRule>
  </conditionalFormatting>
  <conditionalFormatting sqref="E272">
    <cfRule type="cellIs" dxfId="959" priority="308" operator="equal">
      <formula>0</formula>
    </cfRule>
  </conditionalFormatting>
  <conditionalFormatting sqref="C124">
    <cfRule type="cellIs" dxfId="958" priority="249" operator="equal">
      <formula>0</formula>
    </cfRule>
  </conditionalFormatting>
  <conditionalFormatting sqref="C84">
    <cfRule type="cellIs" dxfId="957" priority="250" operator="equal">
      <formula>0</formula>
    </cfRule>
  </conditionalFormatting>
  <conditionalFormatting sqref="C47:C77">
    <cfRule type="cellIs" dxfId="956" priority="256" operator="equal">
      <formula>0</formula>
    </cfRule>
  </conditionalFormatting>
  <conditionalFormatting sqref="C78:C79">
    <cfRule type="cellIs" dxfId="955" priority="255" operator="equal">
      <formula>0</formula>
    </cfRule>
  </conditionalFormatting>
  <conditionalFormatting sqref="C8:C38">
    <cfRule type="cellIs" dxfId="954" priority="260" operator="equal">
      <formula>0</formula>
    </cfRule>
  </conditionalFormatting>
  <conditionalFormatting sqref="C7">
    <cfRule type="cellIs" dxfId="953" priority="261" operator="equal">
      <formula>0</formula>
    </cfRule>
  </conditionalFormatting>
  <conditionalFormatting sqref="E390:E392">
    <cfRule type="cellIs" dxfId="952" priority="280" operator="equal">
      <formula>0</formula>
    </cfRule>
  </conditionalFormatting>
  <conditionalFormatting sqref="E273:E275">
    <cfRule type="cellIs" dxfId="951" priority="279" operator="equal">
      <formula>0</formula>
    </cfRule>
  </conditionalFormatting>
  <conditionalFormatting sqref="E312:E314">
    <cfRule type="cellIs" dxfId="950" priority="276" operator="equal">
      <formula>0</formula>
    </cfRule>
  </conditionalFormatting>
  <conditionalFormatting sqref="E117:E119">
    <cfRule type="cellIs" dxfId="949" priority="273" operator="equal">
      <formula>0</formula>
    </cfRule>
  </conditionalFormatting>
  <conditionalFormatting sqref="Q81">
    <cfRule type="dataBar" priority="865">
      <dataBar>
        <cfvo type="min"/>
        <cfvo type="max"/>
        <color rgb="FFFF555A"/>
      </dataBar>
      <extLst>
        <ext xmlns:x14="http://schemas.microsoft.com/office/spreadsheetml/2009/9/main" uri="{B025F937-C7B1-47D3-B67F-A62EFF666E3E}">
          <x14:id>{1A2D0DCA-9982-44E6-AA71-7709C0BD9ECA}</x14:id>
        </ext>
      </extLst>
    </cfRule>
  </conditionalFormatting>
  <conditionalFormatting sqref="Q81">
    <cfRule type="dataBar" priority="866">
      <dataBar>
        <cfvo type="min"/>
        <cfvo type="max"/>
        <color rgb="FF008AEF"/>
      </dataBar>
      <extLst>
        <ext xmlns:x14="http://schemas.microsoft.com/office/spreadsheetml/2009/9/main" uri="{B025F937-C7B1-47D3-B67F-A62EFF666E3E}">
          <x14:id>{674487D1-BF9F-41BA-8D4A-85BE21FAC9E6}</x14:id>
        </ext>
      </extLst>
    </cfRule>
  </conditionalFormatting>
  <conditionalFormatting sqref="E78:E80">
    <cfRule type="cellIs" dxfId="948" priority="264" operator="equal">
      <formula>0</formula>
    </cfRule>
  </conditionalFormatting>
  <conditionalFormatting sqref="C6">
    <cfRule type="cellIs" dxfId="947" priority="258" operator="equal">
      <formula>0</formula>
    </cfRule>
  </conditionalFormatting>
  <conditionalFormatting sqref="C45">
    <cfRule type="cellIs" dxfId="946" priority="254" operator="equal">
      <formula>0</formula>
    </cfRule>
  </conditionalFormatting>
  <conditionalFormatting sqref="C46">
    <cfRule type="cellIs" dxfId="945" priority="257" operator="equal">
      <formula>0</formula>
    </cfRule>
  </conditionalFormatting>
  <conditionalFormatting sqref="C117:C118">
    <cfRule type="cellIs" dxfId="944" priority="251" operator="equal">
      <formula>0</formula>
    </cfRule>
  </conditionalFormatting>
  <conditionalFormatting sqref="C85">
    <cfRule type="cellIs" dxfId="943" priority="253" operator="equal">
      <formula>0</formula>
    </cfRule>
  </conditionalFormatting>
  <conditionalFormatting sqref="C86:C116">
    <cfRule type="cellIs" dxfId="942" priority="252" operator="equal">
      <formula>0</formula>
    </cfRule>
  </conditionalFormatting>
  <conditionalFormatting sqref="C123">
    <cfRule type="cellIs" dxfId="941" priority="246" operator="equal">
      <formula>0</formula>
    </cfRule>
  </conditionalFormatting>
  <conditionalFormatting sqref="C156:C157">
    <cfRule type="cellIs" dxfId="940" priority="247" operator="equal">
      <formula>0</formula>
    </cfRule>
  </conditionalFormatting>
  <conditionalFormatting sqref="C125:C155">
    <cfRule type="cellIs" dxfId="939" priority="248" operator="equal">
      <formula>0</formula>
    </cfRule>
  </conditionalFormatting>
  <conditionalFormatting sqref="C240">
    <cfRule type="cellIs" dxfId="938" priority="238" operator="equal">
      <formula>0</formula>
    </cfRule>
  </conditionalFormatting>
  <conditionalFormatting sqref="C273:C274">
    <cfRule type="cellIs" dxfId="937" priority="239" operator="equal">
      <formula>0</formula>
    </cfRule>
  </conditionalFormatting>
  <conditionalFormatting sqref="C241">
    <cfRule type="cellIs" dxfId="936" priority="241" operator="equal">
      <formula>0</formula>
    </cfRule>
  </conditionalFormatting>
  <conditionalFormatting sqref="C242:C272">
    <cfRule type="cellIs" dxfId="935" priority="240" operator="equal">
      <formula>0</formula>
    </cfRule>
  </conditionalFormatting>
  <conditionalFormatting sqref="C279">
    <cfRule type="cellIs" dxfId="934" priority="234" operator="equal">
      <formula>0</formula>
    </cfRule>
  </conditionalFormatting>
  <conditionalFormatting sqref="C312:C313">
    <cfRule type="cellIs" dxfId="933" priority="235" operator="equal">
      <formula>0</formula>
    </cfRule>
  </conditionalFormatting>
  <conditionalFormatting sqref="C280">
    <cfRule type="cellIs" dxfId="932" priority="237" operator="equal">
      <formula>0</formula>
    </cfRule>
  </conditionalFormatting>
  <conditionalFormatting sqref="C281:C311">
    <cfRule type="cellIs" dxfId="931" priority="236" operator="equal">
      <formula>0</formula>
    </cfRule>
  </conditionalFormatting>
  <conditionalFormatting sqref="C318">
    <cfRule type="cellIs" dxfId="930" priority="230" operator="equal">
      <formula>0</formula>
    </cfRule>
  </conditionalFormatting>
  <conditionalFormatting sqref="C351:C352">
    <cfRule type="cellIs" dxfId="929" priority="231" operator="equal">
      <formula>0</formula>
    </cfRule>
  </conditionalFormatting>
  <conditionalFormatting sqref="C319">
    <cfRule type="cellIs" dxfId="928" priority="233" operator="equal">
      <formula>0</formula>
    </cfRule>
  </conditionalFormatting>
  <conditionalFormatting sqref="C320:C350">
    <cfRule type="cellIs" dxfId="927" priority="232" operator="equal">
      <formula>0</formula>
    </cfRule>
  </conditionalFormatting>
  <conditionalFormatting sqref="C357">
    <cfRule type="cellIs" dxfId="926" priority="226" operator="equal">
      <formula>0</formula>
    </cfRule>
  </conditionalFormatting>
  <conditionalFormatting sqref="C390:C391">
    <cfRule type="cellIs" dxfId="925" priority="227" operator="equal">
      <formula>0</formula>
    </cfRule>
  </conditionalFormatting>
  <conditionalFormatting sqref="C358">
    <cfRule type="cellIs" dxfId="924" priority="229" operator="equal">
      <formula>0</formula>
    </cfRule>
  </conditionalFormatting>
  <conditionalFormatting sqref="C359:C389">
    <cfRule type="cellIs" dxfId="923" priority="228" operator="equal">
      <formula>0</formula>
    </cfRule>
  </conditionalFormatting>
  <conditionalFormatting sqref="R40">
    <cfRule type="dataBar" priority="868">
      <dataBar>
        <cfvo type="min"/>
        <cfvo type="max"/>
        <color rgb="FF008AEF"/>
      </dataBar>
      <extLst>
        <ext xmlns:x14="http://schemas.microsoft.com/office/spreadsheetml/2009/9/main" uri="{B025F937-C7B1-47D3-B67F-A62EFF666E3E}">
          <x14:id>{521EB9E3-65A0-4DE4-81C0-A2E0096B5E71}</x14:id>
        </ext>
      </extLst>
    </cfRule>
  </conditionalFormatting>
  <conditionalFormatting sqref="R7:S38 S40">
    <cfRule type="dataBar" priority="869">
      <dataBar>
        <cfvo type="min"/>
        <cfvo type="max"/>
        <color rgb="FF008AEF"/>
      </dataBar>
      <extLst>
        <ext xmlns:x14="http://schemas.microsoft.com/office/spreadsheetml/2009/9/main" uri="{B025F937-C7B1-47D3-B67F-A62EFF666E3E}">
          <x14:id>{BB983797-12E6-40BA-AA47-EF5618389154}</x14:id>
        </ext>
      </extLst>
    </cfRule>
  </conditionalFormatting>
  <conditionalFormatting sqref="Q39:Q41">
    <cfRule type="dataBar" priority="873">
      <dataBar>
        <cfvo type="min"/>
        <cfvo type="max"/>
        <color rgb="FF008AEF"/>
      </dataBar>
      <extLst>
        <ext xmlns:x14="http://schemas.microsoft.com/office/spreadsheetml/2009/9/main" uri="{B025F937-C7B1-47D3-B67F-A62EFF666E3E}">
          <x14:id>{8666D479-4649-4B03-9985-55DE130578CA}</x14:id>
        </ext>
      </extLst>
    </cfRule>
  </conditionalFormatting>
  <conditionalFormatting sqref="F158:P159">
    <cfRule type="dataBar" priority="910">
      <dataBar>
        <cfvo type="min"/>
        <cfvo type="max"/>
        <color rgb="FF008AEF"/>
      </dataBar>
      <extLst>
        <ext xmlns:x14="http://schemas.microsoft.com/office/spreadsheetml/2009/9/main" uri="{B025F937-C7B1-47D3-B67F-A62EFF666E3E}">
          <x14:id>{E669412B-EC88-4FB6-8D70-9466E93F2953}</x14:id>
        </ext>
      </extLst>
    </cfRule>
  </conditionalFormatting>
  <conditionalFormatting sqref="F353:P353">
    <cfRule type="dataBar" priority="920">
      <dataBar>
        <cfvo type="min"/>
        <cfvo type="max"/>
        <color rgb="FF008AEF"/>
      </dataBar>
      <extLst>
        <ext xmlns:x14="http://schemas.microsoft.com/office/spreadsheetml/2009/9/main" uri="{B025F937-C7B1-47D3-B67F-A62EFF666E3E}">
          <x14:id>{70BE17F4-BA19-408B-8994-9306A0150E5A}</x14:id>
        </ext>
      </extLst>
    </cfRule>
  </conditionalFormatting>
  <conditionalFormatting sqref="F392:P392">
    <cfRule type="dataBar" priority="922">
      <dataBar>
        <cfvo type="min"/>
        <cfvo type="max"/>
        <color rgb="FF008AEF"/>
      </dataBar>
      <extLst>
        <ext xmlns:x14="http://schemas.microsoft.com/office/spreadsheetml/2009/9/main" uri="{B025F937-C7B1-47D3-B67F-A62EFF666E3E}">
          <x14:id>{75401608-CC16-4BE1-B19A-41E54B28368E}</x14:id>
        </ext>
      </extLst>
    </cfRule>
  </conditionalFormatting>
  <conditionalFormatting sqref="F275:P275">
    <cfRule type="dataBar" priority="924">
      <dataBar>
        <cfvo type="min"/>
        <cfvo type="max"/>
        <color rgb="FF008AEF"/>
      </dataBar>
      <extLst>
        <ext xmlns:x14="http://schemas.microsoft.com/office/spreadsheetml/2009/9/main" uri="{B025F937-C7B1-47D3-B67F-A62EFF666E3E}">
          <x14:id>{A7F8C184-78AF-44AA-8103-4F2B061AA892}</x14:id>
        </ext>
      </extLst>
    </cfRule>
  </conditionalFormatting>
  <conditionalFormatting sqref="F314:P314">
    <cfRule type="dataBar" priority="926">
      <dataBar>
        <cfvo type="min"/>
        <cfvo type="max"/>
        <color rgb="FF008AEF"/>
      </dataBar>
      <extLst>
        <ext xmlns:x14="http://schemas.microsoft.com/office/spreadsheetml/2009/9/main" uri="{B025F937-C7B1-47D3-B67F-A62EFF666E3E}">
          <x14:id>{6C87B83F-CE93-4C12-BD00-73934CCA68F9}</x14:id>
        </ext>
      </extLst>
    </cfRule>
  </conditionalFormatting>
  <conditionalFormatting sqref="F119:P119">
    <cfRule type="dataBar" priority="928">
      <dataBar>
        <cfvo type="min"/>
        <cfvo type="max"/>
        <color rgb="FF008AEF"/>
      </dataBar>
      <extLst>
        <ext xmlns:x14="http://schemas.microsoft.com/office/spreadsheetml/2009/9/main" uri="{B025F937-C7B1-47D3-B67F-A62EFF666E3E}">
          <x14:id>{EE313F6D-F1B0-413F-878A-81FDC81C45DA}</x14:id>
        </ext>
      </extLst>
    </cfRule>
  </conditionalFormatting>
  <conditionalFormatting sqref="E81:P81">
    <cfRule type="dataBar" priority="929">
      <dataBar>
        <cfvo type="min"/>
        <cfvo type="max"/>
        <color rgb="FF008AEF"/>
      </dataBar>
      <extLst>
        <ext xmlns:x14="http://schemas.microsoft.com/office/spreadsheetml/2009/9/main" uri="{B025F937-C7B1-47D3-B67F-A62EFF666E3E}">
          <x14:id>{62BD4CCF-B303-4E85-883A-AC47217AFAF5}</x14:id>
        </ext>
      </extLst>
    </cfRule>
  </conditionalFormatting>
  <conditionalFormatting sqref="F41:P41">
    <cfRule type="dataBar" priority="932">
      <dataBar>
        <cfvo type="min"/>
        <cfvo type="max"/>
        <color rgb="FF008AEF"/>
      </dataBar>
      <extLst>
        <ext xmlns:x14="http://schemas.microsoft.com/office/spreadsheetml/2009/9/main" uri="{B025F937-C7B1-47D3-B67F-A62EFF666E3E}">
          <x14:id>{4CBE5AB4-2D6F-4DD6-BA51-9679027749B5}</x14:id>
        </ext>
      </extLst>
    </cfRule>
  </conditionalFormatting>
  <conditionalFormatting sqref="F80:P80">
    <cfRule type="dataBar" priority="934">
      <dataBar>
        <cfvo type="min"/>
        <cfvo type="max"/>
        <color rgb="FF008AEF"/>
      </dataBar>
      <extLst>
        <ext xmlns:x14="http://schemas.microsoft.com/office/spreadsheetml/2009/9/main" uri="{B025F937-C7B1-47D3-B67F-A62EFF666E3E}">
          <x14:id>{16184892-82B2-4DB2-B5C5-928288B42529}</x14:id>
        </ext>
      </extLst>
    </cfRule>
  </conditionalFormatting>
  <conditionalFormatting sqref="C5">
    <cfRule type="cellIs" dxfId="922" priority="225" operator="equal">
      <formula>0</formula>
    </cfRule>
  </conditionalFormatting>
  <conditionalFormatting sqref="C44">
    <cfRule type="cellIs" dxfId="921" priority="224" operator="equal">
      <formula>0</formula>
    </cfRule>
  </conditionalFormatting>
  <conditionalFormatting sqref="C83">
    <cfRule type="cellIs" dxfId="920" priority="223" operator="equal">
      <formula>0</formula>
    </cfRule>
  </conditionalFormatting>
  <conditionalFormatting sqref="C122">
    <cfRule type="cellIs" dxfId="919" priority="222" operator="equal">
      <formula>0</formula>
    </cfRule>
  </conditionalFormatting>
  <conditionalFormatting sqref="C239">
    <cfRule type="cellIs" dxfId="918" priority="220" operator="equal">
      <formula>0</formula>
    </cfRule>
  </conditionalFormatting>
  <conditionalFormatting sqref="C278">
    <cfRule type="cellIs" dxfId="917" priority="219" operator="equal">
      <formula>0</formula>
    </cfRule>
  </conditionalFormatting>
  <conditionalFormatting sqref="C317">
    <cfRule type="cellIs" dxfId="916" priority="218" operator="equal">
      <formula>0</formula>
    </cfRule>
  </conditionalFormatting>
  <conditionalFormatting sqref="C356">
    <cfRule type="cellIs" dxfId="915" priority="217" operator="equal">
      <formula>0</formula>
    </cfRule>
  </conditionalFormatting>
  <conditionalFormatting sqref="Q197">
    <cfRule type="cellIs" dxfId="914" priority="210" operator="equal">
      <formula>0</formula>
    </cfRule>
  </conditionalFormatting>
  <conditionalFormatting sqref="Q197">
    <cfRule type="dataBar" priority="211">
      <dataBar>
        <cfvo type="min"/>
        <cfvo type="max"/>
        <color rgb="FF008AEF"/>
      </dataBar>
      <extLst>
        <ext xmlns:x14="http://schemas.microsoft.com/office/spreadsheetml/2009/9/main" uri="{B025F937-C7B1-47D3-B67F-A62EFF666E3E}">
          <x14:id>{301F62D3-AC41-4EBE-8FAA-90261FBE6F9D}</x14:id>
        </ext>
      </extLst>
    </cfRule>
  </conditionalFormatting>
  <conditionalFormatting sqref="E163:E194">
    <cfRule type="cellIs" dxfId="913" priority="186" operator="equal">
      <formula>0</formula>
    </cfRule>
  </conditionalFormatting>
  <conditionalFormatting sqref="E195:E197">
    <cfRule type="cellIs" dxfId="912" priority="185" operator="equal">
      <formula>0</formula>
    </cfRule>
  </conditionalFormatting>
  <conditionalFormatting sqref="C163">
    <cfRule type="cellIs" dxfId="911" priority="184" operator="equal">
      <formula>0</formula>
    </cfRule>
  </conditionalFormatting>
  <conditionalFormatting sqref="C164:C194">
    <cfRule type="cellIs" dxfId="910" priority="183" operator="equal">
      <formula>0</formula>
    </cfRule>
  </conditionalFormatting>
  <conditionalFormatting sqref="C195:C196">
    <cfRule type="cellIs" dxfId="909" priority="182" operator="equal">
      <formula>0</formula>
    </cfRule>
  </conditionalFormatting>
  <conditionalFormatting sqref="E162:P162">
    <cfRule type="cellIs" dxfId="908" priority="191" operator="equal">
      <formula>0</formula>
    </cfRule>
  </conditionalFormatting>
  <conditionalFormatting sqref="Q162">
    <cfRule type="cellIs" dxfId="907" priority="189" operator="equal">
      <formula>0</formula>
    </cfRule>
  </conditionalFormatting>
  <conditionalFormatting sqref="R162:S162">
    <cfRule type="cellIs" dxfId="906" priority="190" operator="equal">
      <formula>0</formula>
    </cfRule>
  </conditionalFormatting>
  <conditionalFormatting sqref="C162">
    <cfRule type="cellIs" dxfId="905" priority="188" operator="equal">
      <formula>0</formula>
    </cfRule>
  </conditionalFormatting>
  <conditionalFormatting sqref="C161">
    <cfRule type="cellIs" dxfId="904" priority="187" operator="equal">
      <formula>0</formula>
    </cfRule>
  </conditionalFormatting>
  <conditionalFormatting sqref="E201:P201 F236:P236">
    <cfRule type="cellIs" dxfId="903" priority="180" operator="equal">
      <formula>0</formula>
    </cfRule>
  </conditionalFormatting>
  <conditionalFormatting sqref="E202:E233">
    <cfRule type="cellIs" dxfId="902" priority="179" operator="equal">
      <formula>0</formula>
    </cfRule>
  </conditionalFormatting>
  <conditionalFormatting sqref="E234:E236">
    <cfRule type="cellIs" dxfId="901" priority="178" operator="equal">
      <formula>0</formula>
    </cfRule>
  </conditionalFormatting>
  <conditionalFormatting sqref="Q201">
    <cfRule type="cellIs" dxfId="900" priority="173" operator="equal">
      <formula>0</formula>
    </cfRule>
  </conditionalFormatting>
  <conditionalFormatting sqref="R201:S201 R202:R233 R235">
    <cfRule type="cellIs" dxfId="899" priority="176" operator="equal">
      <formula>0</formula>
    </cfRule>
  </conditionalFormatting>
  <conditionalFormatting sqref="R202:R233 R235">
    <cfRule type="dataBar" priority="177">
      <dataBar>
        <cfvo type="min"/>
        <cfvo type="max"/>
        <color rgb="FF008AEF"/>
      </dataBar>
      <extLst>
        <ext xmlns:x14="http://schemas.microsoft.com/office/spreadsheetml/2009/9/main" uri="{B025F937-C7B1-47D3-B67F-A62EFF666E3E}">
          <x14:id>{610FE083-6893-4C6A-90E1-C99C4F84CE6C}</x14:id>
        </ext>
      </extLst>
    </cfRule>
  </conditionalFormatting>
  <conditionalFormatting sqref="Q202:Q235">
    <cfRule type="cellIs" dxfId="898" priority="174" operator="equal">
      <formula>0</formula>
    </cfRule>
  </conditionalFormatting>
  <conditionalFormatting sqref="Q202:Q235">
    <cfRule type="dataBar" priority="175">
      <dataBar>
        <cfvo type="min"/>
        <cfvo type="max"/>
        <color rgb="FF008AEF"/>
      </dataBar>
      <extLst>
        <ext xmlns:x14="http://schemas.microsoft.com/office/spreadsheetml/2009/9/main" uri="{B025F937-C7B1-47D3-B67F-A62EFF666E3E}">
          <x14:id>{5A8D6BE8-08B3-4108-9FE0-9E71CB0B405E}</x14:id>
        </ext>
      </extLst>
    </cfRule>
  </conditionalFormatting>
  <conditionalFormatting sqref="S202:S233 S235">
    <cfRule type="cellIs" dxfId="897" priority="171" operator="equal">
      <formula>0</formula>
    </cfRule>
  </conditionalFormatting>
  <conditionalFormatting sqref="S202:S233 S235">
    <cfRule type="dataBar" priority="172">
      <dataBar>
        <cfvo type="min"/>
        <cfvo type="max"/>
        <color rgb="FF008AEF"/>
      </dataBar>
      <extLst>
        <ext xmlns:x14="http://schemas.microsoft.com/office/spreadsheetml/2009/9/main" uri="{B025F937-C7B1-47D3-B67F-A62EFF666E3E}">
          <x14:id>{672DF2C4-7700-4DFD-9AB6-3256216E9064}</x14:id>
        </ext>
      </extLst>
    </cfRule>
  </conditionalFormatting>
  <conditionalFormatting sqref="C201">
    <cfRule type="cellIs" dxfId="896" priority="165" operator="equal">
      <formula>0</formula>
    </cfRule>
  </conditionalFormatting>
  <conditionalFormatting sqref="C234:C235">
    <cfRule type="cellIs" dxfId="895" priority="166" operator="equal">
      <formula>0</formula>
    </cfRule>
  </conditionalFormatting>
  <conditionalFormatting sqref="C202">
    <cfRule type="cellIs" dxfId="894" priority="168" operator="equal">
      <formula>0</formula>
    </cfRule>
  </conditionalFormatting>
  <conditionalFormatting sqref="C203:C233">
    <cfRule type="cellIs" dxfId="893" priority="167" operator="equal">
      <formula>0</formula>
    </cfRule>
  </conditionalFormatting>
  <conditionalFormatting sqref="F236:P236">
    <cfRule type="dataBar" priority="181">
      <dataBar>
        <cfvo type="min"/>
        <cfvo type="max"/>
        <color rgb="FF008AEF"/>
      </dataBar>
      <extLst>
        <ext xmlns:x14="http://schemas.microsoft.com/office/spreadsheetml/2009/9/main" uri="{B025F937-C7B1-47D3-B67F-A62EFF666E3E}">
          <x14:id>{FDCFE0B2-5875-40E7-8696-FE6446498A96}</x14:id>
        </ext>
      </extLst>
    </cfRule>
  </conditionalFormatting>
  <conditionalFormatting sqref="C200">
    <cfRule type="cellIs" dxfId="892" priority="164" operator="equal">
      <formula>0</formula>
    </cfRule>
  </conditionalFormatting>
  <conditionalFormatting sqref="R163:R194 R196">
    <cfRule type="cellIs" dxfId="891" priority="162" operator="equal">
      <formula>0</formula>
    </cfRule>
  </conditionalFormatting>
  <conditionalFormatting sqref="R163:R194 R196">
    <cfRule type="dataBar" priority="163">
      <dataBar>
        <cfvo type="min"/>
        <cfvo type="max"/>
        <color rgb="FF008AEF"/>
      </dataBar>
      <extLst>
        <ext xmlns:x14="http://schemas.microsoft.com/office/spreadsheetml/2009/9/main" uri="{B025F937-C7B1-47D3-B67F-A62EFF666E3E}">
          <x14:id>{111983E8-7712-45BA-AFA0-9205E0760B4F}</x14:id>
        </ext>
      </extLst>
    </cfRule>
  </conditionalFormatting>
  <conditionalFormatting sqref="Q163:Q196">
    <cfRule type="cellIs" dxfId="890" priority="160" operator="equal">
      <formula>0</formula>
    </cfRule>
  </conditionalFormatting>
  <conditionalFormatting sqref="Q163:Q196">
    <cfRule type="dataBar" priority="161">
      <dataBar>
        <cfvo type="min"/>
        <cfvo type="max"/>
        <color rgb="FF008AEF"/>
      </dataBar>
      <extLst>
        <ext xmlns:x14="http://schemas.microsoft.com/office/spreadsheetml/2009/9/main" uri="{B025F937-C7B1-47D3-B67F-A62EFF666E3E}">
          <x14:id>{E13C3DCC-68B2-428C-9343-171D50FA5CD6}</x14:id>
        </ext>
      </extLst>
    </cfRule>
  </conditionalFormatting>
  <conditionalFormatting sqref="S163:S194 S196">
    <cfRule type="cellIs" dxfId="889" priority="158" operator="equal">
      <formula>0</formula>
    </cfRule>
  </conditionalFormatting>
  <conditionalFormatting sqref="S163:S194 S196">
    <cfRule type="dataBar" priority="159">
      <dataBar>
        <cfvo type="min"/>
        <cfvo type="max"/>
        <color rgb="FF008AEF"/>
      </dataBar>
      <extLst>
        <ext xmlns:x14="http://schemas.microsoft.com/office/spreadsheetml/2009/9/main" uri="{B025F937-C7B1-47D3-B67F-A62EFF666E3E}">
          <x14:id>{0BCAC6F8-55DA-4472-8C91-FB96DB30DE2F}</x14:id>
        </ext>
      </extLst>
    </cfRule>
  </conditionalFormatting>
  <conditionalFormatting sqref="F197:P197">
    <cfRule type="cellIs" dxfId="888" priority="156" operator="equal">
      <formula>0</formula>
    </cfRule>
  </conditionalFormatting>
  <conditionalFormatting sqref="F197:P197">
    <cfRule type="dataBar" priority="157">
      <dataBar>
        <cfvo type="min"/>
        <cfvo type="max"/>
        <color rgb="FF008AEF"/>
      </dataBar>
      <extLst>
        <ext xmlns:x14="http://schemas.microsoft.com/office/spreadsheetml/2009/9/main" uri="{B025F937-C7B1-47D3-B67F-A62EFF666E3E}">
          <x14:id>{9707378B-C26A-4C44-8A4C-1C7BB59DC1B2}</x14:id>
        </ext>
      </extLst>
    </cfRule>
  </conditionalFormatting>
  <conditionalFormatting sqref="E397:Q397 F433:O433">
    <cfRule type="cellIs" dxfId="887" priority="154" operator="equal">
      <formula>0</formula>
    </cfRule>
  </conditionalFormatting>
  <conditionalFormatting sqref="R397:S429 R431:S431">
    <cfRule type="cellIs" dxfId="886" priority="152" operator="equal">
      <formula>0</formula>
    </cfRule>
  </conditionalFormatting>
  <conditionalFormatting sqref="E398:E428">
    <cfRule type="cellIs" dxfId="885" priority="149" operator="equal">
      <formula>0</formula>
    </cfRule>
  </conditionalFormatting>
  <conditionalFormatting sqref="R398:S429 R431:S431">
    <cfRule type="dataBar" priority="153">
      <dataBar>
        <cfvo type="min"/>
        <cfvo type="max"/>
        <color rgb="FF008AEF"/>
      </dataBar>
      <extLst>
        <ext xmlns:x14="http://schemas.microsoft.com/office/spreadsheetml/2009/9/main" uri="{B025F937-C7B1-47D3-B67F-A62EFF666E3E}">
          <x14:id>{0ECF587C-D9E5-4C53-A52A-1FD2E84FA36D}</x14:id>
        </ext>
      </extLst>
    </cfRule>
  </conditionalFormatting>
  <conditionalFormatting sqref="Q398:Q431">
    <cfRule type="cellIs" dxfId="884" priority="150" operator="equal">
      <formula>0</formula>
    </cfRule>
  </conditionalFormatting>
  <conditionalFormatting sqref="Q398:Q431">
    <cfRule type="dataBar" priority="151">
      <dataBar>
        <cfvo type="min"/>
        <cfvo type="max"/>
        <color rgb="FF008AEF"/>
      </dataBar>
      <extLst>
        <ext xmlns:x14="http://schemas.microsoft.com/office/spreadsheetml/2009/9/main" uri="{B025F937-C7B1-47D3-B67F-A62EFF666E3E}">
          <x14:id>{BF1300CB-F67C-4F18-BD04-AD2A6D85A67E}</x14:id>
        </ext>
      </extLst>
    </cfRule>
  </conditionalFormatting>
  <conditionalFormatting sqref="E429">
    <cfRule type="cellIs" dxfId="883" priority="148" operator="equal">
      <formula>0</formula>
    </cfRule>
  </conditionalFormatting>
  <conditionalFormatting sqref="E430:E431">
    <cfRule type="cellIs" dxfId="882" priority="147" operator="equal">
      <formula>0</formula>
    </cfRule>
  </conditionalFormatting>
  <conditionalFormatting sqref="C398">
    <cfRule type="cellIs" dxfId="881" priority="144" operator="equal">
      <formula>0</formula>
    </cfRule>
  </conditionalFormatting>
  <conditionalFormatting sqref="C397">
    <cfRule type="cellIs" dxfId="880" priority="141" operator="equal">
      <formula>0</formula>
    </cfRule>
  </conditionalFormatting>
  <conditionalFormatting sqref="C430:C431">
    <cfRule type="cellIs" dxfId="879" priority="142" operator="equal">
      <formula>0</formula>
    </cfRule>
  </conditionalFormatting>
  <conditionalFormatting sqref="C399:C429">
    <cfRule type="cellIs" dxfId="878" priority="143" operator="equal">
      <formula>0</formula>
    </cfRule>
  </conditionalFormatting>
  <conditionalFormatting sqref="C396">
    <cfRule type="cellIs" dxfId="877" priority="140" operator="equal">
      <formula>0</formula>
    </cfRule>
  </conditionalFormatting>
  <conditionalFormatting sqref="F398:P429">
    <cfRule type="cellIs" dxfId="876" priority="139" operator="equal">
      <formula>0</formula>
    </cfRule>
  </conditionalFormatting>
  <conditionalFormatting sqref="P115">
    <cfRule type="cellIs" dxfId="875" priority="115" operator="equal">
      <formula>0</formula>
    </cfRule>
  </conditionalFormatting>
  <conditionalFormatting sqref="F90:O90 K91:O91 F112:O112 G110:O110 F88:P88 P90:P91 F92:P92 F113 F115:O115 F114:N114 N85 F116:P116 P95:P110 O113:P114 F96:O108 L93:P94 N87">
    <cfRule type="cellIs" dxfId="874" priority="117" operator="equal">
      <formula>0</formula>
    </cfRule>
  </conditionalFormatting>
  <conditionalFormatting sqref="P112">
    <cfRule type="cellIs" dxfId="873" priority="116" operator="equal">
      <formula>0</formula>
    </cfRule>
  </conditionalFormatting>
  <conditionalFormatting sqref="O219:O233">
    <cfRule type="cellIs" dxfId="872" priority="72" operator="equal">
      <formula>0</formula>
    </cfRule>
  </conditionalFormatting>
  <conditionalFormatting sqref="F91:J91 F93:K95 F109:F111 G113:N113 F89:P89 G111:P111 O85:P85 L95:O95 G109:O109 O87:P87 F85:M85 F87:M87">
    <cfRule type="cellIs" dxfId="871" priority="118" operator="equal">
      <formula>0</formula>
    </cfRule>
  </conditionalFormatting>
  <conditionalFormatting sqref="O319">
    <cfRule type="cellIs" dxfId="870" priority="73" operator="equal">
      <formula>0</formula>
    </cfRule>
  </conditionalFormatting>
  <conditionalFormatting sqref="M74:O74 M50:O50 M56:O56 M70:O70 M72:O72 F47:O47 M46:O46 M48:O48">
    <cfRule type="cellIs" dxfId="869" priority="112" operator="equal">
      <formula>0</formula>
    </cfRule>
  </conditionalFormatting>
  <conditionalFormatting sqref="M51:O53 M73:O73 M71:O71 M49:O49 M57:O69 M75:O77 F55:O55">
    <cfRule type="cellIs" dxfId="868" priority="111" operator="equal">
      <formula>0</formula>
    </cfRule>
  </conditionalFormatting>
  <conditionalFormatting sqref="F130:J130 F132:K134 F148:F150 G152:N152 F128:P128 G150:P150 O124:P124 L134:O134 G148:O148 F124:M124 P125:P126">
    <cfRule type="cellIs" dxfId="867" priority="110" operator="equal">
      <formula>0</formula>
    </cfRule>
  </conditionalFormatting>
  <conditionalFormatting sqref="K130:O130 F151:O151 G149:O149 F127:P127 P129:P130 F131:P131 F152 F153:N153 N124 L132:P133 P134:P149 O152:P153 F154:P155 F129:O129 F135:O147">
    <cfRule type="cellIs" dxfId="866" priority="109" operator="equal">
      <formula>0</formula>
    </cfRule>
  </conditionalFormatting>
  <conditionalFormatting sqref="P151">
    <cfRule type="cellIs" dxfId="865" priority="108" operator="equal">
      <formula>0</formula>
    </cfRule>
  </conditionalFormatting>
  <conditionalFormatting sqref="F325:J325 F343:F344 G347:N347 F323:P323 L329:O329 G343:O343 O321:P321 F319:M321 F327:K329 P319:P323 F345:P345">
    <cfRule type="cellIs" dxfId="864" priority="94" operator="equal">
      <formula>0</formula>
    </cfRule>
  </conditionalFormatting>
  <conditionalFormatting sqref="F208:J208 F210:K212 F226:F228 G230:N230 G228:N228 O202:P202 L212:O212 G226:N226 O204:P204 P203 P228 F202:M204 F206:P206">
    <cfRule type="cellIs" dxfId="863" priority="106" operator="equal">
      <formula>0</formula>
    </cfRule>
  </conditionalFormatting>
  <conditionalFormatting sqref="K208:O208 F229:N229 G227:N227 F205:P205 P207:P208 F209:P209 F230 N202:N204 O203 F231:N233 L210:P211 P212:P227 P230:P231 F207:O207 P233 F219:N225 F213:O218">
    <cfRule type="cellIs" dxfId="862" priority="105" operator="equal">
      <formula>0</formula>
    </cfRule>
  </conditionalFormatting>
  <conditionalFormatting sqref="P229">
    <cfRule type="cellIs" dxfId="861" priority="104" operator="equal">
      <formula>0</formula>
    </cfRule>
  </conditionalFormatting>
  <conditionalFormatting sqref="P232">
    <cfRule type="cellIs" dxfId="860" priority="103" operator="equal">
      <formula>0</formula>
    </cfRule>
  </conditionalFormatting>
  <conditionalFormatting sqref="F247:J247 F249:K251 F265:F267 G269:N269 F245:P245 G267:P267 O241:P241 L251:O251 G265:O265 O243:P243 P242 F241:M243 O246">
    <cfRule type="cellIs" dxfId="859" priority="102" operator="equal">
      <formula>0</formula>
    </cfRule>
  </conditionalFormatting>
  <conditionalFormatting sqref="K247:O247 F268:O268 G266:O266 F244:P244 P246:P247 F248:P248 F269 F271:O271 F270:N270 N241:N243 O242 F272:P272 L249:P250 P251:P266 O269:P270 F246:N246 F252:O264">
    <cfRule type="cellIs" dxfId="858" priority="101" operator="equal">
      <formula>0</formula>
    </cfRule>
  </conditionalFormatting>
  <conditionalFormatting sqref="P268">
    <cfRule type="cellIs" dxfId="857" priority="100" operator="equal">
      <formula>0</formula>
    </cfRule>
  </conditionalFormatting>
  <conditionalFormatting sqref="P271">
    <cfRule type="cellIs" dxfId="856" priority="99" operator="equal">
      <formula>0</formula>
    </cfRule>
  </conditionalFormatting>
  <conditionalFormatting sqref="F286:J286 F288:K290 F304:F306 G308:N308 F284:P284 G306:P306 O280:P280 L290:O290 G304:O304 O282:P282 P281 F280:M282">
    <cfRule type="cellIs" dxfId="855" priority="98" operator="equal">
      <formula>0</formula>
    </cfRule>
  </conditionalFormatting>
  <conditionalFormatting sqref="K286:O286 F307:O307 G305:O305 F283:P283 P285:P286 F287:P287 F308 F310:O310 F309:N309 N280:N282 F291:O303 O281 F311:P311 L288:P289 P290:P305 O308:P309 F285:O285">
    <cfRule type="cellIs" dxfId="854" priority="97" operator="equal">
      <formula>0</formula>
    </cfRule>
  </conditionalFormatting>
  <conditionalFormatting sqref="P307">
    <cfRule type="cellIs" dxfId="853" priority="96" operator="equal">
      <formula>0</formula>
    </cfRule>
  </conditionalFormatting>
  <conditionalFormatting sqref="P310">
    <cfRule type="cellIs" dxfId="852" priority="95" operator="equal">
      <formula>0</formula>
    </cfRule>
  </conditionalFormatting>
  <conditionalFormatting sqref="K325:O325 F346:O346 G344:O344 F322:O322 P324:P325 F347 N319:N321 O320 L327:P328 O347:P348 F324:O324 F326:P326 F330:O342 F348:N348 F349:O350 P329:P344">
    <cfRule type="cellIs" dxfId="851" priority="93" operator="equal">
      <formula>0</formula>
    </cfRule>
  </conditionalFormatting>
  <conditionalFormatting sqref="P346">
    <cfRule type="cellIs" dxfId="850" priority="92" operator="equal">
      <formula>0</formula>
    </cfRule>
  </conditionalFormatting>
  <conditionalFormatting sqref="P349:P350">
    <cfRule type="cellIs" dxfId="849" priority="91" operator="equal">
      <formula>0</formula>
    </cfRule>
  </conditionalFormatting>
  <conditionalFormatting sqref="F364:J364 F367:K368 F382:F383 G386:N386 F362:N362 L368:O368 G382:N382 P359 F360:M360 F358:P358">
    <cfRule type="cellIs" dxfId="848" priority="90" operator="equal">
      <formula>0</formula>
    </cfRule>
  </conditionalFormatting>
  <conditionalFormatting sqref="K364:O364 G383:O383 F386 F388:O388 L367:O367 O386:P387 F363:O363 F359:O359 N360:O360 F361:O361 O362 F365:O366 F369:O381 O382 F384:O385 F387:N387 F389:P389">
    <cfRule type="cellIs" dxfId="847" priority="89" operator="equal">
      <formula>0</formula>
    </cfRule>
  </conditionalFormatting>
  <conditionalFormatting sqref="P388">
    <cfRule type="cellIs" dxfId="846" priority="87" operator="equal">
      <formula>0</formula>
    </cfRule>
  </conditionalFormatting>
  <conditionalFormatting sqref="P7 P33 P11 P9">
    <cfRule type="cellIs" dxfId="845" priority="86" operator="equal">
      <formula>0</formula>
    </cfRule>
  </conditionalFormatting>
  <conditionalFormatting sqref="P12:P14 P10 P34:P38 P16:P28 P31:P32">
    <cfRule type="cellIs" dxfId="844" priority="85" operator="equal">
      <formula>0</formula>
    </cfRule>
  </conditionalFormatting>
  <conditionalFormatting sqref="F168:N168 F190:P190 G188:O188 F166:N166 F191 F192:N192 O191:P192 L171:O172 F193:P194 P166 F174:P186 N163:N165 K169:O169 P168:P170 F170:P170">
    <cfRule type="cellIs" dxfId="843" priority="76" operator="equal">
      <formula>0</formula>
    </cfRule>
  </conditionalFormatting>
  <conditionalFormatting sqref="P54">
    <cfRule type="cellIs" dxfId="842" priority="83" operator="equal">
      <formula>0</formula>
    </cfRule>
  </conditionalFormatting>
  <conditionalFormatting sqref="J54:O54">
    <cfRule type="cellIs" dxfId="841" priority="80" operator="equal">
      <formula>0</formula>
    </cfRule>
  </conditionalFormatting>
  <conditionalFormatting sqref="P15">
    <cfRule type="cellIs" dxfId="840" priority="78" operator="equal">
      <formula>0</formula>
    </cfRule>
  </conditionalFormatting>
  <conditionalFormatting sqref="F169:J169 F171:K172 P171:P172 F187:F189 P187:P189 G191:N191 F167:N167 G189:O189 F163:M165 P163:P164 P167 G187:O187 F173:P173">
    <cfRule type="cellIs" dxfId="839" priority="77" operator="equal">
      <formula>0</formula>
    </cfRule>
  </conditionalFormatting>
  <conditionalFormatting sqref="O163:O168">
    <cfRule type="cellIs" dxfId="838" priority="75" operator="equal">
      <formula>0</formula>
    </cfRule>
  </conditionalFormatting>
  <conditionalFormatting sqref="P165">
    <cfRule type="cellIs" dxfId="837" priority="74" operator="equal">
      <formula>0</formula>
    </cfRule>
  </conditionalFormatting>
  <conditionalFormatting sqref="P8">
    <cfRule type="cellIs" dxfId="836" priority="71" operator="equal">
      <formula>0</formula>
    </cfRule>
  </conditionalFormatting>
  <conditionalFormatting sqref="P29">
    <cfRule type="cellIs" dxfId="835" priority="70" operator="equal">
      <formula>0</formula>
    </cfRule>
  </conditionalFormatting>
  <conditionalFormatting sqref="E432">
    <cfRule type="cellIs" dxfId="834" priority="65" operator="equal">
      <formula>0</formula>
    </cfRule>
  </conditionalFormatting>
  <conditionalFormatting sqref="F432:P432">
    <cfRule type="cellIs" dxfId="833" priority="66" operator="equal">
      <formula>0</formula>
    </cfRule>
  </conditionalFormatting>
  <conditionalFormatting sqref="F432:P432">
    <cfRule type="dataBar" priority="67">
      <dataBar>
        <cfvo type="min"/>
        <cfvo type="max"/>
        <color rgb="FF008AEF"/>
      </dataBar>
      <extLst>
        <ext xmlns:x14="http://schemas.microsoft.com/office/spreadsheetml/2009/9/main" uri="{B025F937-C7B1-47D3-B67F-A62EFF666E3E}">
          <x14:id>{374DA6A0-8D0E-4A52-9292-A3943EE0F39C}</x14:id>
        </ext>
      </extLst>
    </cfRule>
  </conditionalFormatting>
  <conditionalFormatting sqref="P30">
    <cfRule type="cellIs" dxfId="832" priority="64" operator="equal">
      <formula>0</formula>
    </cfRule>
  </conditionalFormatting>
  <conditionalFormatting sqref="N86">
    <cfRule type="cellIs" dxfId="831" priority="62" operator="equal">
      <formula>0</formula>
    </cfRule>
  </conditionalFormatting>
  <conditionalFormatting sqref="O86:P86 F86:M86">
    <cfRule type="cellIs" dxfId="830" priority="63" operator="equal">
      <formula>0</formula>
    </cfRule>
  </conditionalFormatting>
  <conditionalFormatting sqref="P46:P48">
    <cfRule type="cellIs" dxfId="829" priority="61" operator="equal">
      <formula>0</formula>
    </cfRule>
  </conditionalFormatting>
  <conditionalFormatting sqref="F125:O126">
    <cfRule type="cellIs" dxfId="828" priority="60" operator="equal">
      <formula>0</formula>
    </cfRule>
  </conditionalFormatting>
  <conditionalFormatting sqref="P360:P361 P363:P364 P366:P367 P369:P370 P372:P373 P375:P376 P378:P379 P381:P382 P384:P385">
    <cfRule type="cellIs" dxfId="827" priority="59" operator="equal">
      <formula>0</formula>
    </cfRule>
  </conditionalFormatting>
  <conditionalFormatting sqref="P362 P365 P368 P371 P374 P377 P380 P383">
    <cfRule type="cellIs" dxfId="826" priority="58" operator="equal">
      <formula>0</formula>
    </cfRule>
  </conditionalFormatting>
  <conditionalFormatting sqref="U6:V40">
    <cfRule type="cellIs" dxfId="825" priority="55" operator="equal">
      <formula>0</formula>
    </cfRule>
  </conditionalFormatting>
  <conditionalFormatting sqref="T7:T40">
    <cfRule type="cellIs" dxfId="824" priority="53" operator="equal">
      <formula>0</formula>
    </cfRule>
  </conditionalFormatting>
  <conditionalFormatting sqref="T7:T40">
    <cfRule type="dataBar" priority="54">
      <dataBar>
        <cfvo type="min"/>
        <cfvo type="max"/>
        <color rgb="FF008AEF"/>
      </dataBar>
      <extLst>
        <ext xmlns:x14="http://schemas.microsoft.com/office/spreadsheetml/2009/9/main" uri="{B025F937-C7B1-47D3-B67F-A62EFF666E3E}">
          <x14:id>{19292A60-ADD3-47A3-B8BB-2D388CD6FAE7}</x14:id>
        </ext>
      </extLst>
    </cfRule>
  </conditionalFormatting>
  <conditionalFormatting sqref="T6">
    <cfRule type="cellIs" dxfId="823" priority="51" operator="equal">
      <formula>0</formula>
    </cfRule>
  </conditionalFormatting>
  <conditionalFormatting sqref="U7:V40">
    <cfRule type="dataBar" priority="56">
      <dataBar>
        <cfvo type="min"/>
        <cfvo type="max"/>
        <color rgb="FF008AEF"/>
      </dataBar>
      <extLst>
        <ext xmlns:x14="http://schemas.microsoft.com/office/spreadsheetml/2009/9/main" uri="{B025F937-C7B1-47D3-B67F-A62EFF666E3E}">
          <x14:id>{CF80A256-ADCB-4AA5-B3FD-CEA16EC51056}</x14:id>
        </ext>
      </extLst>
    </cfRule>
  </conditionalFormatting>
  <conditionalFormatting sqref="U45:V77 U79:V79">
    <cfRule type="cellIs" dxfId="822" priority="49" operator="equal">
      <formula>0</formula>
    </cfRule>
  </conditionalFormatting>
  <conditionalFormatting sqref="T46:T79">
    <cfRule type="cellIs" dxfId="821" priority="47" operator="equal">
      <formula>0</formula>
    </cfRule>
  </conditionalFormatting>
  <conditionalFormatting sqref="T46:T79">
    <cfRule type="dataBar" priority="48">
      <dataBar>
        <cfvo type="min"/>
        <cfvo type="max"/>
        <color rgb="FF008AEF"/>
      </dataBar>
      <extLst>
        <ext xmlns:x14="http://schemas.microsoft.com/office/spreadsheetml/2009/9/main" uri="{B025F937-C7B1-47D3-B67F-A62EFF666E3E}">
          <x14:id>{599DB35B-03B6-434D-97B6-B3BCE5078DD8}</x14:id>
        </ext>
      </extLst>
    </cfRule>
  </conditionalFormatting>
  <conditionalFormatting sqref="T45">
    <cfRule type="cellIs" dxfId="820" priority="46" operator="equal">
      <formula>0</formula>
    </cfRule>
  </conditionalFormatting>
  <conditionalFormatting sqref="U46:V77 U79:V79">
    <cfRule type="dataBar" priority="50">
      <dataBar>
        <cfvo type="min"/>
        <cfvo type="max"/>
        <color rgb="FF008AEF"/>
      </dataBar>
      <extLst>
        <ext xmlns:x14="http://schemas.microsoft.com/office/spreadsheetml/2009/9/main" uri="{B025F937-C7B1-47D3-B67F-A62EFF666E3E}">
          <x14:id>{59C86EEA-6F10-4791-91F7-915E0CB05BDB}</x14:id>
        </ext>
      </extLst>
    </cfRule>
  </conditionalFormatting>
  <conditionalFormatting sqref="U84:V116 U118:V118">
    <cfRule type="cellIs" dxfId="819" priority="44" operator="equal">
      <formula>0</formula>
    </cfRule>
  </conditionalFormatting>
  <conditionalFormatting sqref="T85:T118">
    <cfRule type="cellIs" dxfId="818" priority="42" operator="equal">
      <formula>0</formula>
    </cfRule>
  </conditionalFormatting>
  <conditionalFormatting sqref="T85:T118">
    <cfRule type="dataBar" priority="43">
      <dataBar>
        <cfvo type="min"/>
        <cfvo type="max"/>
        <color rgb="FF008AEF"/>
      </dataBar>
      <extLst>
        <ext xmlns:x14="http://schemas.microsoft.com/office/spreadsheetml/2009/9/main" uri="{B025F937-C7B1-47D3-B67F-A62EFF666E3E}">
          <x14:id>{1B2E748E-1447-4953-9461-EE19B8B06FD3}</x14:id>
        </ext>
      </extLst>
    </cfRule>
  </conditionalFormatting>
  <conditionalFormatting sqref="T84">
    <cfRule type="cellIs" dxfId="817" priority="41" operator="equal">
      <formula>0</formula>
    </cfRule>
  </conditionalFormatting>
  <conditionalFormatting sqref="U85:V116 U118:V118">
    <cfRule type="dataBar" priority="45">
      <dataBar>
        <cfvo type="min"/>
        <cfvo type="max"/>
        <color rgb="FF008AEF"/>
      </dataBar>
      <extLst>
        <ext xmlns:x14="http://schemas.microsoft.com/office/spreadsheetml/2009/9/main" uri="{B025F937-C7B1-47D3-B67F-A62EFF666E3E}">
          <x14:id>{A2E3B348-8F1E-4B2C-8947-1E1160A912C5}</x14:id>
        </ext>
      </extLst>
    </cfRule>
  </conditionalFormatting>
  <conditionalFormatting sqref="U123:V155 U157:V157">
    <cfRule type="cellIs" dxfId="816" priority="39" operator="equal">
      <formula>0</formula>
    </cfRule>
  </conditionalFormatting>
  <conditionalFormatting sqref="T124:T157">
    <cfRule type="cellIs" dxfId="815" priority="37" operator="equal">
      <formula>0</formula>
    </cfRule>
  </conditionalFormatting>
  <conditionalFormatting sqref="T124:T157">
    <cfRule type="dataBar" priority="38">
      <dataBar>
        <cfvo type="min"/>
        <cfvo type="max"/>
        <color rgb="FF008AEF"/>
      </dataBar>
      <extLst>
        <ext xmlns:x14="http://schemas.microsoft.com/office/spreadsheetml/2009/9/main" uri="{B025F937-C7B1-47D3-B67F-A62EFF666E3E}">
          <x14:id>{9CD18F7A-A8A4-482F-9006-7E6EF1D026B4}</x14:id>
        </ext>
      </extLst>
    </cfRule>
  </conditionalFormatting>
  <conditionalFormatting sqref="T123">
    <cfRule type="cellIs" dxfId="814" priority="36" operator="equal">
      <formula>0</formula>
    </cfRule>
  </conditionalFormatting>
  <conditionalFormatting sqref="U124:V155 U157:V157">
    <cfRule type="dataBar" priority="40">
      <dataBar>
        <cfvo type="min"/>
        <cfvo type="max"/>
        <color rgb="FF008AEF"/>
      </dataBar>
      <extLst>
        <ext xmlns:x14="http://schemas.microsoft.com/office/spreadsheetml/2009/9/main" uri="{B025F937-C7B1-47D3-B67F-A62EFF666E3E}">
          <x14:id>{346EE4E4-71AF-4C92-8F67-2BEB6D52FC0B}</x14:id>
        </ext>
      </extLst>
    </cfRule>
  </conditionalFormatting>
  <conditionalFormatting sqref="U162:V196">
    <cfRule type="cellIs" dxfId="813" priority="34" operator="equal">
      <formula>0</formula>
    </cfRule>
  </conditionalFormatting>
  <conditionalFormatting sqref="T163:T196">
    <cfRule type="cellIs" dxfId="812" priority="32" operator="equal">
      <formula>0</formula>
    </cfRule>
  </conditionalFormatting>
  <conditionalFormatting sqref="T163:T196">
    <cfRule type="dataBar" priority="33">
      <dataBar>
        <cfvo type="min"/>
        <cfvo type="max"/>
        <color rgb="FF008AEF"/>
      </dataBar>
      <extLst>
        <ext xmlns:x14="http://schemas.microsoft.com/office/spreadsheetml/2009/9/main" uri="{B025F937-C7B1-47D3-B67F-A62EFF666E3E}">
          <x14:id>{413A0811-4612-495C-B5CB-C06F90C3D1B1}</x14:id>
        </ext>
      </extLst>
    </cfRule>
  </conditionalFormatting>
  <conditionalFormatting sqref="T162">
    <cfRule type="cellIs" dxfId="811" priority="31" operator="equal">
      <formula>0</formula>
    </cfRule>
  </conditionalFormatting>
  <conditionalFormatting sqref="U163:V196">
    <cfRule type="dataBar" priority="35">
      <dataBar>
        <cfvo type="min"/>
        <cfvo type="max"/>
        <color rgb="FF008AEF"/>
      </dataBar>
      <extLst>
        <ext xmlns:x14="http://schemas.microsoft.com/office/spreadsheetml/2009/9/main" uri="{B025F937-C7B1-47D3-B67F-A62EFF666E3E}">
          <x14:id>{CDB86151-7F17-4FBF-BF58-BBB0EB1593C5}</x14:id>
        </ext>
      </extLst>
    </cfRule>
  </conditionalFormatting>
  <conditionalFormatting sqref="U201:V233 U235:V235">
    <cfRule type="cellIs" dxfId="810" priority="29" operator="equal">
      <formula>0</formula>
    </cfRule>
  </conditionalFormatting>
  <conditionalFormatting sqref="T202:T235">
    <cfRule type="cellIs" dxfId="809" priority="27" operator="equal">
      <formula>0</formula>
    </cfRule>
  </conditionalFormatting>
  <conditionalFormatting sqref="T202:T235">
    <cfRule type="dataBar" priority="28">
      <dataBar>
        <cfvo type="min"/>
        <cfvo type="max"/>
        <color rgb="FF008AEF"/>
      </dataBar>
      <extLst>
        <ext xmlns:x14="http://schemas.microsoft.com/office/spreadsheetml/2009/9/main" uri="{B025F937-C7B1-47D3-B67F-A62EFF666E3E}">
          <x14:id>{BC0A880F-5375-4960-837F-985E07514A65}</x14:id>
        </ext>
      </extLst>
    </cfRule>
  </conditionalFormatting>
  <conditionalFormatting sqref="T201">
    <cfRule type="cellIs" dxfId="808" priority="26" operator="equal">
      <formula>0</formula>
    </cfRule>
  </conditionalFormatting>
  <conditionalFormatting sqref="U202:V233 U235:V235">
    <cfRule type="dataBar" priority="30">
      <dataBar>
        <cfvo type="min"/>
        <cfvo type="max"/>
        <color rgb="FF008AEF"/>
      </dataBar>
      <extLst>
        <ext xmlns:x14="http://schemas.microsoft.com/office/spreadsheetml/2009/9/main" uri="{B025F937-C7B1-47D3-B67F-A62EFF666E3E}">
          <x14:id>{5AF32A3D-5CB4-46F1-A121-ADE52307B3A2}</x14:id>
        </ext>
      </extLst>
    </cfRule>
  </conditionalFormatting>
  <conditionalFormatting sqref="U240:V272 U274:V274">
    <cfRule type="cellIs" dxfId="807" priority="24" operator="equal">
      <formula>0</formula>
    </cfRule>
  </conditionalFormatting>
  <conditionalFormatting sqref="T241:T274">
    <cfRule type="cellIs" dxfId="806" priority="22" operator="equal">
      <formula>0</formula>
    </cfRule>
  </conditionalFormatting>
  <conditionalFormatting sqref="T241:T274">
    <cfRule type="dataBar" priority="23">
      <dataBar>
        <cfvo type="min"/>
        <cfvo type="max"/>
        <color rgb="FF008AEF"/>
      </dataBar>
      <extLst>
        <ext xmlns:x14="http://schemas.microsoft.com/office/spreadsheetml/2009/9/main" uri="{B025F937-C7B1-47D3-B67F-A62EFF666E3E}">
          <x14:id>{58189ECC-D902-470F-9AC2-F14BEDEADFE4}</x14:id>
        </ext>
      </extLst>
    </cfRule>
  </conditionalFormatting>
  <conditionalFormatting sqref="T240">
    <cfRule type="cellIs" dxfId="805" priority="21" operator="equal">
      <formula>0</formula>
    </cfRule>
  </conditionalFormatting>
  <conditionalFormatting sqref="U241:V272 U274:V274">
    <cfRule type="dataBar" priority="25">
      <dataBar>
        <cfvo type="min"/>
        <cfvo type="max"/>
        <color rgb="FF008AEF"/>
      </dataBar>
      <extLst>
        <ext xmlns:x14="http://schemas.microsoft.com/office/spreadsheetml/2009/9/main" uri="{B025F937-C7B1-47D3-B67F-A62EFF666E3E}">
          <x14:id>{D58DEA29-F3EF-4350-9517-CA824CA0184C}</x14:id>
        </ext>
      </extLst>
    </cfRule>
  </conditionalFormatting>
  <conditionalFormatting sqref="U279:V311 U313:V313">
    <cfRule type="cellIs" dxfId="804" priority="19" operator="equal">
      <formula>0</formula>
    </cfRule>
  </conditionalFormatting>
  <conditionalFormatting sqref="T280:T313">
    <cfRule type="cellIs" dxfId="803" priority="17" operator="equal">
      <formula>0</formula>
    </cfRule>
  </conditionalFormatting>
  <conditionalFormatting sqref="T280:T313">
    <cfRule type="dataBar" priority="18">
      <dataBar>
        <cfvo type="min"/>
        <cfvo type="max"/>
        <color rgb="FF008AEF"/>
      </dataBar>
      <extLst>
        <ext xmlns:x14="http://schemas.microsoft.com/office/spreadsheetml/2009/9/main" uri="{B025F937-C7B1-47D3-B67F-A62EFF666E3E}">
          <x14:id>{CA86D594-F1B6-441E-A0D4-3B4BDB96018E}</x14:id>
        </ext>
      </extLst>
    </cfRule>
  </conditionalFormatting>
  <conditionalFormatting sqref="T279">
    <cfRule type="cellIs" dxfId="802" priority="16" operator="equal">
      <formula>0</formula>
    </cfRule>
  </conditionalFormatting>
  <conditionalFormatting sqref="U280:V311 U313:V313">
    <cfRule type="dataBar" priority="20">
      <dataBar>
        <cfvo type="min"/>
        <cfvo type="max"/>
        <color rgb="FF008AEF"/>
      </dataBar>
      <extLst>
        <ext xmlns:x14="http://schemas.microsoft.com/office/spreadsheetml/2009/9/main" uri="{B025F937-C7B1-47D3-B67F-A62EFF666E3E}">
          <x14:id>{9B566F95-FE6B-473F-8D8B-8367C7AD5B7D}</x14:id>
        </ext>
      </extLst>
    </cfRule>
  </conditionalFormatting>
  <conditionalFormatting sqref="U318:V350 U352:V352">
    <cfRule type="cellIs" dxfId="801" priority="14" operator="equal">
      <formula>0</formula>
    </cfRule>
  </conditionalFormatting>
  <conditionalFormatting sqref="T319:T352">
    <cfRule type="cellIs" dxfId="800" priority="12" operator="equal">
      <formula>0</formula>
    </cfRule>
  </conditionalFormatting>
  <conditionalFormatting sqref="T319:T352">
    <cfRule type="dataBar" priority="13">
      <dataBar>
        <cfvo type="min"/>
        <cfvo type="max"/>
        <color rgb="FF008AEF"/>
      </dataBar>
      <extLst>
        <ext xmlns:x14="http://schemas.microsoft.com/office/spreadsheetml/2009/9/main" uri="{B025F937-C7B1-47D3-B67F-A62EFF666E3E}">
          <x14:id>{E0EAAB79-C3CA-4269-89D8-51390E9A5B11}</x14:id>
        </ext>
      </extLst>
    </cfRule>
  </conditionalFormatting>
  <conditionalFormatting sqref="T318">
    <cfRule type="cellIs" dxfId="799" priority="11" operator="equal">
      <formula>0</formula>
    </cfRule>
  </conditionalFormatting>
  <conditionalFormatting sqref="U319:V350 U352:V352">
    <cfRule type="dataBar" priority="15">
      <dataBar>
        <cfvo type="min"/>
        <cfvo type="max"/>
        <color rgb="FF008AEF"/>
      </dataBar>
      <extLst>
        <ext xmlns:x14="http://schemas.microsoft.com/office/spreadsheetml/2009/9/main" uri="{B025F937-C7B1-47D3-B67F-A62EFF666E3E}">
          <x14:id>{C7DC6E67-83AD-4F5D-9186-87B1225266B9}</x14:id>
        </ext>
      </extLst>
    </cfRule>
  </conditionalFormatting>
  <conditionalFormatting sqref="U357:V389 U391:V391">
    <cfRule type="cellIs" dxfId="798" priority="9" operator="equal">
      <formula>0</formula>
    </cfRule>
  </conditionalFormatting>
  <conditionalFormatting sqref="T358:T391">
    <cfRule type="cellIs" dxfId="797" priority="7" operator="equal">
      <formula>0</formula>
    </cfRule>
  </conditionalFormatting>
  <conditionalFormatting sqref="T358:T391">
    <cfRule type="dataBar" priority="8">
      <dataBar>
        <cfvo type="min"/>
        <cfvo type="max"/>
        <color rgb="FF008AEF"/>
      </dataBar>
      <extLst>
        <ext xmlns:x14="http://schemas.microsoft.com/office/spreadsheetml/2009/9/main" uri="{B025F937-C7B1-47D3-B67F-A62EFF666E3E}">
          <x14:id>{7FB5DE15-DE41-45FC-9BE9-912D588F6BB3}</x14:id>
        </ext>
      </extLst>
    </cfRule>
  </conditionalFormatting>
  <conditionalFormatting sqref="T357">
    <cfRule type="cellIs" dxfId="796" priority="6" operator="equal">
      <formula>0</formula>
    </cfRule>
  </conditionalFormatting>
  <conditionalFormatting sqref="U358:V389 U391:V391">
    <cfRule type="dataBar" priority="10">
      <dataBar>
        <cfvo type="min"/>
        <cfvo type="max"/>
        <color rgb="FF008AEF"/>
      </dataBar>
      <extLst>
        <ext xmlns:x14="http://schemas.microsoft.com/office/spreadsheetml/2009/9/main" uri="{B025F937-C7B1-47D3-B67F-A62EFF666E3E}">
          <x14:id>{B0A21FC7-3596-40CA-BF40-2FB004A0115F}</x14:id>
        </ext>
      </extLst>
    </cfRule>
  </conditionalFormatting>
  <conditionalFormatting sqref="U397:V431">
    <cfRule type="cellIs" dxfId="795" priority="4" operator="equal">
      <formula>0</formula>
    </cfRule>
  </conditionalFormatting>
  <conditionalFormatting sqref="T398:T431">
    <cfRule type="cellIs" dxfId="794" priority="2" operator="equal">
      <formula>0</formula>
    </cfRule>
  </conditionalFormatting>
  <conditionalFormatting sqref="T398:T431">
    <cfRule type="dataBar" priority="3">
      <dataBar>
        <cfvo type="min"/>
        <cfvo type="max"/>
        <color rgb="FF008AEF"/>
      </dataBar>
      <extLst>
        <ext xmlns:x14="http://schemas.microsoft.com/office/spreadsheetml/2009/9/main" uri="{B025F937-C7B1-47D3-B67F-A62EFF666E3E}">
          <x14:id>{9239A996-A445-4326-9A4C-41E8A7FC2A3B}</x14:id>
        </ext>
      </extLst>
    </cfRule>
  </conditionalFormatting>
  <conditionalFormatting sqref="T397">
    <cfRule type="cellIs" dxfId="793" priority="1" operator="equal">
      <formula>0</formula>
    </cfRule>
  </conditionalFormatting>
  <conditionalFormatting sqref="U398:V431">
    <cfRule type="dataBar" priority="5">
      <dataBar>
        <cfvo type="min"/>
        <cfvo type="max"/>
        <color rgb="FF008AEF"/>
      </dataBar>
      <extLst>
        <ext xmlns:x14="http://schemas.microsoft.com/office/spreadsheetml/2009/9/main" uri="{B025F937-C7B1-47D3-B67F-A62EFF666E3E}">
          <x14:id>{3E2C5350-16B2-4616-B198-0E37B2CA6C07}</x14:id>
        </ext>
      </extLst>
    </cfRule>
  </conditionalFormatting>
  <pageMargins left="0.70866141732283472" right="0.70866141732283472" top="0.55118110236220474" bottom="0.35433070866141736" header="0.31496062992125984" footer="0.31496062992125984"/>
  <pageSetup paperSize="9" scale="49" fitToHeight="6"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C35743C4-1077-44E8-A72F-BEF3B071392E}">
            <x14:dataBar minLength="0" maxLength="100" border="1" negativeBarBorderColorSameAsPositive="0">
              <x14:cfvo type="autoMin"/>
              <x14:cfvo type="autoMax"/>
              <x14:borderColor rgb="FF008AEF"/>
              <x14:negativeFillColor rgb="FFFF0000"/>
              <x14:negativeBorderColor rgb="FFFF0000"/>
              <x14:axisColor rgb="FF000000"/>
            </x14:dataBar>
          </x14:cfRule>
          <xm:sqref>Q7:Q38</xm:sqref>
        </x14:conditionalFormatting>
        <x14:conditionalFormatting xmlns:xm="http://schemas.microsoft.com/office/excel/2006/main">
          <x14:cfRule type="dataBar" id="{3BABA75B-895B-4952-89E5-70A4652ECE44}">
            <x14:dataBar minLength="0" maxLength="100" border="1" negativeBarBorderColorSameAsPositive="0">
              <x14:cfvo type="autoMin"/>
              <x14:cfvo type="autoMax"/>
              <x14:borderColor rgb="FF008AEF"/>
              <x14:negativeFillColor rgb="FFFF0000"/>
              <x14:negativeBorderColor rgb="FFFF0000"/>
              <x14:axisColor rgb="FF000000"/>
            </x14:dataBar>
          </x14:cfRule>
          <xm:sqref>R241:S272 R274:S274</xm:sqref>
        </x14:conditionalFormatting>
        <x14:conditionalFormatting xmlns:xm="http://schemas.microsoft.com/office/excel/2006/main">
          <x14:cfRule type="dataBar" id="{0A06E7C5-D9A1-4FD4-8EE6-90F7826F792E}">
            <x14:dataBar minLength="0" maxLength="100" border="1" negativeBarBorderColorSameAsPositive="0">
              <x14:cfvo type="autoMin"/>
              <x14:cfvo type="autoMax"/>
              <x14:borderColor rgb="FF008AEF"/>
              <x14:negativeFillColor rgb="FFFF0000"/>
              <x14:negativeBorderColor rgb="FFFF0000"/>
              <x14:axisColor rgb="FF000000"/>
            </x14:dataBar>
          </x14:cfRule>
          <xm:sqref>Q241:Q274</xm:sqref>
        </x14:conditionalFormatting>
        <x14:conditionalFormatting xmlns:xm="http://schemas.microsoft.com/office/excel/2006/main">
          <x14:cfRule type="dataBar" id="{FCC19849-6C9A-4D08-B122-0B12A7DF7871}">
            <x14:dataBar minLength="0" maxLength="100" border="1" negativeBarBorderColorSameAsPositive="0">
              <x14:cfvo type="autoMin"/>
              <x14:cfvo type="autoMax"/>
              <x14:borderColor rgb="FF008AEF"/>
              <x14:negativeFillColor rgb="FFFF0000"/>
              <x14:negativeBorderColor rgb="FFFF0000"/>
              <x14:axisColor rgb="FF000000"/>
            </x14:dataBar>
          </x14:cfRule>
          <xm:sqref>R280:S311 R313:S313</xm:sqref>
        </x14:conditionalFormatting>
        <x14:conditionalFormatting xmlns:xm="http://schemas.microsoft.com/office/excel/2006/main">
          <x14:cfRule type="dataBar" id="{0D1569EA-03D1-42FD-BCBE-37AF9E45C83C}">
            <x14:dataBar minLength="0" maxLength="100" border="1" negativeBarBorderColorSameAsPositive="0">
              <x14:cfvo type="autoMin"/>
              <x14:cfvo type="autoMax"/>
              <x14:borderColor rgb="FF008AEF"/>
              <x14:negativeFillColor rgb="FFFF0000"/>
              <x14:negativeBorderColor rgb="FFFF0000"/>
              <x14:axisColor rgb="FF000000"/>
            </x14:dataBar>
          </x14:cfRule>
          <xm:sqref>Q280:Q313</xm:sqref>
        </x14:conditionalFormatting>
        <x14:conditionalFormatting xmlns:xm="http://schemas.microsoft.com/office/excel/2006/main">
          <x14:cfRule type="dataBar" id="{659010EA-9733-46FC-B5C8-34769BFDA657}">
            <x14:dataBar minLength="0" maxLength="100" border="1" negativeBarBorderColorSameAsPositive="0">
              <x14:cfvo type="autoMin"/>
              <x14:cfvo type="autoMax"/>
              <x14:borderColor rgb="FF008AEF"/>
              <x14:negativeFillColor rgb="FFFF0000"/>
              <x14:negativeBorderColor rgb="FFFF0000"/>
              <x14:axisColor rgb="FF000000"/>
            </x14:dataBar>
          </x14:cfRule>
          <xm:sqref>R319:S350 R352:S353</xm:sqref>
        </x14:conditionalFormatting>
        <x14:conditionalFormatting xmlns:xm="http://schemas.microsoft.com/office/excel/2006/main">
          <x14:cfRule type="dataBar" id="{AD69C1B6-B480-47C6-8F64-D35DB1DDE84F}">
            <x14:dataBar minLength="0" maxLength="100" border="1" negativeBarBorderColorSameAsPositive="0">
              <x14:cfvo type="autoMin"/>
              <x14:cfvo type="autoMax"/>
              <x14:borderColor rgb="FF008AEF"/>
              <x14:negativeFillColor rgb="FFFF0000"/>
              <x14:negativeBorderColor rgb="FFFF0000"/>
              <x14:axisColor rgb="FF000000"/>
            </x14:dataBar>
          </x14:cfRule>
          <xm:sqref>Q319:Q352</xm:sqref>
        </x14:conditionalFormatting>
        <x14:conditionalFormatting xmlns:xm="http://schemas.microsoft.com/office/excel/2006/main">
          <x14:cfRule type="dataBar" id="{5B628BEA-69EF-4E18-9D10-1A428F48E895}">
            <x14:dataBar minLength="0" maxLength="100" border="1" negativeBarBorderColorSameAsPositive="0">
              <x14:cfvo type="autoMin"/>
              <x14:cfvo type="autoMax"/>
              <x14:borderColor rgb="FF008AEF"/>
              <x14:negativeFillColor rgb="FFFF0000"/>
              <x14:negativeBorderColor rgb="FFFF0000"/>
              <x14:axisColor rgb="FF000000"/>
            </x14:dataBar>
          </x14:cfRule>
          <xm:sqref>R358:S389 R391:S391</xm:sqref>
        </x14:conditionalFormatting>
        <x14:conditionalFormatting xmlns:xm="http://schemas.microsoft.com/office/excel/2006/main">
          <x14:cfRule type="dataBar" id="{3C958240-0A6A-4F4B-958B-5B2D45AFE94B}">
            <x14:dataBar minLength="0" maxLength="100" border="1" negativeBarBorderColorSameAsPositive="0">
              <x14:cfvo type="autoMin"/>
              <x14:cfvo type="autoMax"/>
              <x14:borderColor rgb="FF008AEF"/>
              <x14:negativeFillColor rgb="FFFF0000"/>
              <x14:negativeBorderColor rgb="FFFF0000"/>
              <x14:axisColor rgb="FF000000"/>
            </x14:dataBar>
          </x14:cfRule>
          <xm:sqref>Q358:Q391</xm:sqref>
        </x14:conditionalFormatting>
        <x14:conditionalFormatting xmlns:xm="http://schemas.microsoft.com/office/excel/2006/main">
          <x14:cfRule type="dataBar" id="{FD4A707A-49A0-4628-9B94-06805E82AD77}">
            <x14:dataBar minLength="0" maxLength="100" border="1" negativeBarBorderColorSameAsPositive="0">
              <x14:cfvo type="autoMin"/>
              <x14:cfvo type="autoMax"/>
              <x14:borderColor rgb="FF008AEF"/>
              <x14:negativeFillColor rgb="FFFF0000"/>
              <x14:negativeBorderColor rgb="FFFF0000"/>
              <x14:axisColor rgb="FF000000"/>
            </x14:dataBar>
          </x14:cfRule>
          <xm:sqref>R79</xm:sqref>
        </x14:conditionalFormatting>
        <x14:conditionalFormatting xmlns:xm="http://schemas.microsoft.com/office/excel/2006/main">
          <x14:cfRule type="dataBar" id="{2293635B-662F-4A2E-94F0-35A90ACF8897}">
            <x14:dataBar minLength="0" maxLength="100" border="1" negativeBarBorderColorSameAsPositive="0">
              <x14:cfvo type="autoMin"/>
              <x14:cfvo type="autoMax"/>
              <x14:borderColor rgb="FF008AEF"/>
              <x14:negativeFillColor rgb="FFFF0000"/>
              <x14:negativeBorderColor rgb="FFFF0000"/>
              <x14:axisColor rgb="FF000000"/>
            </x14:dataBar>
          </x14:cfRule>
          <xm:sqref>R46:R77</xm:sqref>
        </x14:conditionalFormatting>
        <x14:conditionalFormatting xmlns:xm="http://schemas.microsoft.com/office/excel/2006/main">
          <x14:cfRule type="dataBar" id="{D755A7DB-8A11-441F-ABD7-061E38E17ADC}">
            <x14:dataBar minLength="0" maxLength="100" border="1" negativeBarBorderColorSameAsPositive="0">
              <x14:cfvo type="autoMin"/>
              <x14:cfvo type="autoMax"/>
              <x14:borderColor rgb="FF008AEF"/>
              <x14:negativeFillColor rgb="FFFF0000"/>
              <x14:negativeBorderColor rgb="FFFF0000"/>
              <x14:axisColor rgb="FF000000"/>
            </x14:dataBar>
          </x14:cfRule>
          <xm:sqref>Q78:Q79</xm:sqref>
        </x14:conditionalFormatting>
        <x14:conditionalFormatting xmlns:xm="http://schemas.microsoft.com/office/excel/2006/main">
          <x14:cfRule type="dataBar" id="{752216E2-A799-4A02-8383-958006625E23}">
            <x14:dataBar minLength="0" maxLength="100" border="1" negativeBarBorderColorSameAsPositive="0">
              <x14:cfvo type="autoMin"/>
              <x14:cfvo type="autoMax"/>
              <x14:borderColor rgb="FF008AEF"/>
              <x14:negativeFillColor rgb="FFFF0000"/>
              <x14:negativeBorderColor rgb="FFFF0000"/>
              <x14:axisColor rgb="FF000000"/>
            </x14:dataBar>
          </x14:cfRule>
          <xm:sqref>Q46:Q77</xm:sqref>
        </x14:conditionalFormatting>
        <x14:conditionalFormatting xmlns:xm="http://schemas.microsoft.com/office/excel/2006/main">
          <x14:cfRule type="dataBar" id="{C113C107-BF88-4D17-92F2-2882B7D8CEA5}">
            <x14:dataBar minLength="0" maxLength="100" border="1" negativeBarBorderColorSameAsPositive="0">
              <x14:cfvo type="autoMin"/>
              <x14:cfvo type="autoMax"/>
              <x14:borderColor rgb="FF008AEF"/>
              <x14:negativeFillColor rgb="FFFF0000"/>
              <x14:negativeBorderColor rgb="FFFF0000"/>
              <x14:axisColor rgb="FF000000"/>
            </x14:dataBar>
          </x14:cfRule>
          <xm:sqref>S46:S77 S79</xm:sqref>
        </x14:conditionalFormatting>
        <x14:conditionalFormatting xmlns:xm="http://schemas.microsoft.com/office/excel/2006/main">
          <x14:cfRule type="dataBar" id="{E80560A6-4E91-440B-8A98-333943F3B15F}">
            <x14:dataBar minLength="0" maxLength="100" border="1" negativeBarBorderColorSameAsPositive="0">
              <x14:cfvo type="autoMin"/>
              <x14:cfvo type="autoMax"/>
              <x14:borderColor rgb="FF008AEF"/>
              <x14:negativeFillColor rgb="FFFF0000"/>
              <x14:negativeBorderColor rgb="FFFF0000"/>
              <x14:axisColor rgb="FF000000"/>
            </x14:dataBar>
          </x14:cfRule>
          <xm:sqref>R85:R116 R118</xm:sqref>
        </x14:conditionalFormatting>
        <x14:conditionalFormatting xmlns:xm="http://schemas.microsoft.com/office/excel/2006/main">
          <x14:cfRule type="dataBar" id="{6EA4BA00-288B-4B54-BCAC-6855DB2BFBF7}">
            <x14:dataBar minLength="0" maxLength="100" border="1" negativeBarBorderColorSameAsPositive="0">
              <x14:cfvo type="autoMin"/>
              <x14:cfvo type="autoMax"/>
              <x14:borderColor rgb="FF008AEF"/>
              <x14:negativeFillColor rgb="FFFF0000"/>
              <x14:negativeBorderColor rgb="FFFF0000"/>
              <x14:axisColor rgb="FF000000"/>
            </x14:dataBar>
          </x14:cfRule>
          <xm:sqref>Q85:Q118</xm:sqref>
        </x14:conditionalFormatting>
        <x14:conditionalFormatting xmlns:xm="http://schemas.microsoft.com/office/excel/2006/main">
          <x14:cfRule type="dataBar" id="{C15C8678-F6B1-4C79-8D18-03B33BECEB36}">
            <x14:dataBar minLength="0" maxLength="100" border="1" negativeBarBorderColorSameAsPositive="0">
              <x14:cfvo type="autoMin"/>
              <x14:cfvo type="autoMax"/>
              <x14:borderColor rgb="FF008AEF"/>
              <x14:negativeFillColor rgb="FFFF0000"/>
              <x14:negativeBorderColor rgb="FFFF0000"/>
              <x14:axisColor rgb="FF000000"/>
            </x14:dataBar>
          </x14:cfRule>
          <xm:sqref>S85:S116 S118</xm:sqref>
        </x14:conditionalFormatting>
        <x14:conditionalFormatting xmlns:xm="http://schemas.microsoft.com/office/excel/2006/main">
          <x14:cfRule type="dataBar" id="{281FF0A8-2A91-42E9-A819-96BBE1BE7C9C}">
            <x14:dataBar minLength="0" maxLength="100" border="1" negativeBarBorderColorSameAsPositive="0">
              <x14:cfvo type="autoMin"/>
              <x14:cfvo type="autoMax"/>
              <x14:borderColor rgb="FFFF555A"/>
              <x14:negativeFillColor rgb="FFFF0000"/>
              <x14:negativeBorderColor rgb="FFFF0000"/>
              <x14:axisColor rgb="FF000000"/>
            </x14:dataBar>
          </x14:cfRule>
          <xm:sqref>Q159</xm:sqref>
        </x14:conditionalFormatting>
        <x14:conditionalFormatting xmlns:xm="http://schemas.microsoft.com/office/excel/2006/main">
          <x14:cfRule type="dataBar" id="{694B8007-5A40-48E4-930F-4A7452E605DE}">
            <x14:dataBar minLength="0" maxLength="100" border="1" negativeBarBorderColorSameAsPositive="0">
              <x14:cfvo type="autoMin"/>
              <x14:cfvo type="autoMax"/>
              <x14:borderColor rgb="FF008AEF"/>
              <x14:negativeFillColor rgb="FFFF0000"/>
              <x14:negativeBorderColor rgb="FFFF0000"/>
              <x14:axisColor rgb="FF000000"/>
            </x14:dataBar>
          </x14:cfRule>
          <xm:sqref>R124:R155 R157</xm:sqref>
        </x14:conditionalFormatting>
        <x14:conditionalFormatting xmlns:xm="http://schemas.microsoft.com/office/excel/2006/main">
          <x14:cfRule type="dataBar" id="{6AC8B461-AA70-4F1C-849D-FDC58368C120}">
            <x14:dataBar minLength="0" maxLength="100" border="1" negativeBarBorderColorSameAsPositive="0">
              <x14:cfvo type="autoMin"/>
              <x14:cfvo type="autoMax"/>
              <x14:borderColor rgb="FF008AEF"/>
              <x14:negativeFillColor rgb="FFFF0000"/>
              <x14:negativeBorderColor rgb="FFFF0000"/>
              <x14:axisColor rgb="FF000000"/>
            </x14:dataBar>
          </x14:cfRule>
          <xm:sqref>Q159</xm:sqref>
        </x14:conditionalFormatting>
        <x14:conditionalFormatting xmlns:xm="http://schemas.microsoft.com/office/excel/2006/main">
          <x14:cfRule type="dataBar" id="{F8E1D496-3C6B-49E4-B686-42730746D30D}">
            <x14:dataBar minLength="0" maxLength="100" border="1" negativeBarBorderColorSameAsPositive="0">
              <x14:cfvo type="autoMin"/>
              <x14:cfvo type="autoMax"/>
              <x14:borderColor rgb="FF008AEF"/>
              <x14:negativeFillColor rgb="FFFF0000"/>
              <x14:negativeBorderColor rgb="FFFF0000"/>
              <x14:axisColor rgb="FF000000"/>
            </x14:dataBar>
          </x14:cfRule>
          <xm:sqref>Q124:Q157</xm:sqref>
        </x14:conditionalFormatting>
        <x14:conditionalFormatting xmlns:xm="http://schemas.microsoft.com/office/excel/2006/main">
          <x14:cfRule type="dataBar" id="{6F54432D-E9CC-4E9F-963A-D87F795A6E85}">
            <x14:dataBar minLength="0" maxLength="100" border="1" negativeBarBorderColorSameAsPositive="0">
              <x14:cfvo type="autoMin"/>
              <x14:cfvo type="autoMax"/>
              <x14:borderColor rgb="FF008AEF"/>
              <x14:negativeFillColor rgb="FFFF0000"/>
              <x14:negativeBorderColor rgb="FFFF0000"/>
              <x14:axisColor rgb="FF000000"/>
            </x14:dataBar>
          </x14:cfRule>
          <xm:sqref>S124:S155 S157</xm:sqref>
        </x14:conditionalFormatting>
        <x14:conditionalFormatting xmlns:xm="http://schemas.microsoft.com/office/excel/2006/main">
          <x14:cfRule type="dataBar" id="{1A2D0DCA-9982-44E6-AA71-7709C0BD9ECA}">
            <x14:dataBar minLength="0" maxLength="100" border="1" negativeBarBorderColorSameAsPositive="0">
              <x14:cfvo type="autoMin"/>
              <x14:cfvo type="autoMax"/>
              <x14:borderColor rgb="FFFF555A"/>
              <x14:negativeFillColor rgb="FFFF0000"/>
              <x14:negativeBorderColor rgb="FFFF0000"/>
              <x14:axisColor rgb="FF000000"/>
            </x14:dataBar>
          </x14:cfRule>
          <xm:sqref>Q81</xm:sqref>
        </x14:conditionalFormatting>
        <x14:conditionalFormatting xmlns:xm="http://schemas.microsoft.com/office/excel/2006/main">
          <x14:cfRule type="dataBar" id="{674487D1-BF9F-41BA-8D4A-85BE21FAC9E6}">
            <x14:dataBar minLength="0" maxLength="100" border="1" negativeBarBorderColorSameAsPositive="0">
              <x14:cfvo type="autoMin"/>
              <x14:cfvo type="autoMax"/>
              <x14:borderColor rgb="FF008AEF"/>
              <x14:negativeFillColor rgb="FFFF0000"/>
              <x14:negativeBorderColor rgb="FFFF0000"/>
              <x14:axisColor rgb="FF000000"/>
            </x14:dataBar>
          </x14:cfRule>
          <xm:sqref>Q81</xm:sqref>
        </x14:conditionalFormatting>
        <x14:conditionalFormatting xmlns:xm="http://schemas.microsoft.com/office/excel/2006/main">
          <x14:cfRule type="dataBar" id="{521EB9E3-65A0-4DE4-81C0-A2E0096B5E71}">
            <x14:dataBar minLength="0" maxLength="100" border="1" negativeBarBorderColorSameAsPositive="0">
              <x14:cfvo type="autoMin"/>
              <x14:cfvo type="autoMax"/>
              <x14:borderColor rgb="FF008AEF"/>
              <x14:negativeFillColor rgb="FFFF0000"/>
              <x14:negativeBorderColor rgb="FFFF0000"/>
              <x14:axisColor rgb="FF000000"/>
            </x14:dataBar>
          </x14:cfRule>
          <xm:sqref>R40</xm:sqref>
        </x14:conditionalFormatting>
        <x14:conditionalFormatting xmlns:xm="http://schemas.microsoft.com/office/excel/2006/main">
          <x14:cfRule type="dataBar" id="{BB983797-12E6-40BA-AA47-EF5618389154}">
            <x14:dataBar minLength="0" maxLength="100" border="1" negativeBarBorderColorSameAsPositive="0">
              <x14:cfvo type="autoMin"/>
              <x14:cfvo type="autoMax"/>
              <x14:borderColor rgb="FF008AEF"/>
              <x14:negativeFillColor rgb="FFFF0000"/>
              <x14:negativeBorderColor rgb="FFFF0000"/>
              <x14:axisColor rgb="FF000000"/>
            </x14:dataBar>
          </x14:cfRule>
          <xm:sqref>R7:S38 S40</xm:sqref>
        </x14:conditionalFormatting>
        <x14:conditionalFormatting xmlns:xm="http://schemas.microsoft.com/office/excel/2006/main">
          <x14:cfRule type="dataBar" id="{8666D479-4649-4B03-9985-55DE130578CA}">
            <x14:dataBar minLength="0" maxLength="100" border="1" negativeBarBorderColorSameAsPositive="0">
              <x14:cfvo type="autoMin"/>
              <x14:cfvo type="autoMax"/>
              <x14:borderColor rgb="FF008AEF"/>
              <x14:negativeFillColor rgb="FFFF0000"/>
              <x14:negativeBorderColor rgb="FFFF0000"/>
              <x14:axisColor rgb="FF000000"/>
            </x14:dataBar>
          </x14:cfRule>
          <xm:sqref>Q39:Q41</xm:sqref>
        </x14:conditionalFormatting>
        <x14:conditionalFormatting xmlns:xm="http://schemas.microsoft.com/office/excel/2006/main">
          <x14:cfRule type="dataBar" id="{E669412B-EC88-4FB6-8D70-9466E93F2953}">
            <x14:dataBar minLength="0" maxLength="100" border="1" negativeBarBorderColorSameAsPositive="0">
              <x14:cfvo type="autoMin"/>
              <x14:cfvo type="autoMax"/>
              <x14:borderColor rgb="FF008AEF"/>
              <x14:negativeFillColor rgb="FFFF0000"/>
              <x14:negativeBorderColor rgb="FFFF0000"/>
              <x14:axisColor rgb="FF000000"/>
            </x14:dataBar>
          </x14:cfRule>
          <xm:sqref>F158:P159</xm:sqref>
        </x14:conditionalFormatting>
        <x14:conditionalFormatting xmlns:xm="http://schemas.microsoft.com/office/excel/2006/main">
          <x14:cfRule type="dataBar" id="{70BE17F4-BA19-408B-8994-9306A0150E5A}">
            <x14:dataBar minLength="0" maxLength="100" border="1" negativeBarBorderColorSameAsPositive="0">
              <x14:cfvo type="autoMin"/>
              <x14:cfvo type="autoMax"/>
              <x14:borderColor rgb="FF008AEF"/>
              <x14:negativeFillColor rgb="FFFF0000"/>
              <x14:negativeBorderColor rgb="FFFF0000"/>
              <x14:axisColor rgb="FF000000"/>
            </x14:dataBar>
          </x14:cfRule>
          <xm:sqref>F353:P353</xm:sqref>
        </x14:conditionalFormatting>
        <x14:conditionalFormatting xmlns:xm="http://schemas.microsoft.com/office/excel/2006/main">
          <x14:cfRule type="dataBar" id="{75401608-CC16-4BE1-B19A-41E54B28368E}">
            <x14:dataBar minLength="0" maxLength="100" border="1" negativeBarBorderColorSameAsPositive="0">
              <x14:cfvo type="autoMin"/>
              <x14:cfvo type="autoMax"/>
              <x14:borderColor rgb="FF008AEF"/>
              <x14:negativeFillColor rgb="FFFF0000"/>
              <x14:negativeBorderColor rgb="FFFF0000"/>
              <x14:axisColor rgb="FF000000"/>
            </x14:dataBar>
          </x14:cfRule>
          <xm:sqref>F392:P392</xm:sqref>
        </x14:conditionalFormatting>
        <x14:conditionalFormatting xmlns:xm="http://schemas.microsoft.com/office/excel/2006/main">
          <x14:cfRule type="dataBar" id="{A7F8C184-78AF-44AA-8103-4F2B061AA892}">
            <x14:dataBar minLength="0" maxLength="100" border="1" negativeBarBorderColorSameAsPositive="0">
              <x14:cfvo type="autoMin"/>
              <x14:cfvo type="autoMax"/>
              <x14:borderColor rgb="FF008AEF"/>
              <x14:negativeFillColor rgb="FFFF0000"/>
              <x14:negativeBorderColor rgb="FFFF0000"/>
              <x14:axisColor rgb="FF000000"/>
            </x14:dataBar>
          </x14:cfRule>
          <xm:sqref>F275:P275</xm:sqref>
        </x14:conditionalFormatting>
        <x14:conditionalFormatting xmlns:xm="http://schemas.microsoft.com/office/excel/2006/main">
          <x14:cfRule type="dataBar" id="{6C87B83F-CE93-4C12-BD00-73934CCA68F9}">
            <x14:dataBar minLength="0" maxLength="100" border="1" negativeBarBorderColorSameAsPositive="0">
              <x14:cfvo type="autoMin"/>
              <x14:cfvo type="autoMax"/>
              <x14:borderColor rgb="FF008AEF"/>
              <x14:negativeFillColor rgb="FFFF0000"/>
              <x14:negativeBorderColor rgb="FFFF0000"/>
              <x14:axisColor rgb="FF000000"/>
            </x14:dataBar>
          </x14:cfRule>
          <xm:sqref>F314:P314</xm:sqref>
        </x14:conditionalFormatting>
        <x14:conditionalFormatting xmlns:xm="http://schemas.microsoft.com/office/excel/2006/main">
          <x14:cfRule type="dataBar" id="{EE313F6D-F1B0-413F-878A-81FDC81C45DA}">
            <x14:dataBar minLength="0" maxLength="100" border="1" negativeBarBorderColorSameAsPositive="0">
              <x14:cfvo type="autoMin"/>
              <x14:cfvo type="autoMax"/>
              <x14:borderColor rgb="FF008AEF"/>
              <x14:negativeFillColor rgb="FFFF0000"/>
              <x14:negativeBorderColor rgb="FFFF0000"/>
              <x14:axisColor rgb="FF000000"/>
            </x14:dataBar>
          </x14:cfRule>
          <xm:sqref>F119:P119</xm:sqref>
        </x14:conditionalFormatting>
        <x14:conditionalFormatting xmlns:xm="http://schemas.microsoft.com/office/excel/2006/main">
          <x14:cfRule type="dataBar" id="{62BD4CCF-B303-4E85-883A-AC47217AFAF5}">
            <x14:dataBar minLength="0" maxLength="100" border="1" negativeBarBorderColorSameAsPositive="0">
              <x14:cfvo type="autoMin"/>
              <x14:cfvo type="autoMax"/>
              <x14:borderColor rgb="FF008AEF"/>
              <x14:negativeFillColor rgb="FFFF0000"/>
              <x14:negativeBorderColor rgb="FFFF0000"/>
              <x14:axisColor rgb="FF000000"/>
            </x14:dataBar>
          </x14:cfRule>
          <xm:sqref>E81:P81</xm:sqref>
        </x14:conditionalFormatting>
        <x14:conditionalFormatting xmlns:xm="http://schemas.microsoft.com/office/excel/2006/main">
          <x14:cfRule type="dataBar" id="{4CBE5AB4-2D6F-4DD6-BA51-9679027749B5}">
            <x14:dataBar minLength="0" maxLength="100" border="1" negativeBarBorderColorSameAsPositive="0">
              <x14:cfvo type="autoMin"/>
              <x14:cfvo type="autoMax"/>
              <x14:borderColor rgb="FF008AEF"/>
              <x14:negativeFillColor rgb="FFFF0000"/>
              <x14:negativeBorderColor rgb="FFFF0000"/>
              <x14:axisColor rgb="FF000000"/>
            </x14:dataBar>
          </x14:cfRule>
          <xm:sqref>F41:P41</xm:sqref>
        </x14:conditionalFormatting>
        <x14:conditionalFormatting xmlns:xm="http://schemas.microsoft.com/office/excel/2006/main">
          <x14:cfRule type="dataBar" id="{16184892-82B2-4DB2-B5C5-928288B42529}">
            <x14:dataBar minLength="0" maxLength="100" border="1" negativeBarBorderColorSameAsPositive="0">
              <x14:cfvo type="autoMin"/>
              <x14:cfvo type="autoMax"/>
              <x14:borderColor rgb="FF008AEF"/>
              <x14:negativeFillColor rgb="FFFF0000"/>
              <x14:negativeBorderColor rgb="FFFF0000"/>
              <x14:axisColor rgb="FF000000"/>
            </x14:dataBar>
          </x14:cfRule>
          <xm:sqref>F80:P80</xm:sqref>
        </x14:conditionalFormatting>
        <x14:conditionalFormatting xmlns:xm="http://schemas.microsoft.com/office/excel/2006/main">
          <x14:cfRule type="dataBar" id="{301F62D3-AC41-4EBE-8FAA-90261FBE6F9D}">
            <x14:dataBar minLength="0" maxLength="100" border="1" negativeBarBorderColorSameAsPositive="0">
              <x14:cfvo type="autoMin"/>
              <x14:cfvo type="autoMax"/>
              <x14:borderColor rgb="FF008AEF"/>
              <x14:negativeFillColor rgb="FFFF0000"/>
              <x14:negativeBorderColor rgb="FFFF0000"/>
              <x14:axisColor rgb="FF000000"/>
            </x14:dataBar>
          </x14:cfRule>
          <xm:sqref>Q197</xm:sqref>
        </x14:conditionalFormatting>
        <x14:conditionalFormatting xmlns:xm="http://schemas.microsoft.com/office/excel/2006/main">
          <x14:cfRule type="dataBar" id="{610FE083-6893-4C6A-90E1-C99C4F84CE6C}">
            <x14:dataBar minLength="0" maxLength="100" border="1" negativeBarBorderColorSameAsPositive="0">
              <x14:cfvo type="autoMin"/>
              <x14:cfvo type="autoMax"/>
              <x14:borderColor rgb="FF008AEF"/>
              <x14:negativeFillColor rgb="FFFF0000"/>
              <x14:negativeBorderColor rgb="FFFF0000"/>
              <x14:axisColor rgb="FF000000"/>
            </x14:dataBar>
          </x14:cfRule>
          <xm:sqref>R202:R233 R235</xm:sqref>
        </x14:conditionalFormatting>
        <x14:conditionalFormatting xmlns:xm="http://schemas.microsoft.com/office/excel/2006/main">
          <x14:cfRule type="dataBar" id="{5A8D6BE8-08B3-4108-9FE0-9E71CB0B405E}">
            <x14:dataBar minLength="0" maxLength="100" border="1" negativeBarBorderColorSameAsPositive="0">
              <x14:cfvo type="autoMin"/>
              <x14:cfvo type="autoMax"/>
              <x14:borderColor rgb="FF008AEF"/>
              <x14:negativeFillColor rgb="FFFF0000"/>
              <x14:negativeBorderColor rgb="FFFF0000"/>
              <x14:axisColor rgb="FF000000"/>
            </x14:dataBar>
          </x14:cfRule>
          <xm:sqref>Q202:Q235</xm:sqref>
        </x14:conditionalFormatting>
        <x14:conditionalFormatting xmlns:xm="http://schemas.microsoft.com/office/excel/2006/main">
          <x14:cfRule type="dataBar" id="{672DF2C4-7700-4DFD-9AB6-3256216E9064}">
            <x14:dataBar minLength="0" maxLength="100" border="1" negativeBarBorderColorSameAsPositive="0">
              <x14:cfvo type="autoMin"/>
              <x14:cfvo type="autoMax"/>
              <x14:borderColor rgb="FF008AEF"/>
              <x14:negativeFillColor rgb="FFFF0000"/>
              <x14:negativeBorderColor rgb="FFFF0000"/>
              <x14:axisColor rgb="FF000000"/>
            </x14:dataBar>
          </x14:cfRule>
          <xm:sqref>S202:S233 S235</xm:sqref>
        </x14:conditionalFormatting>
        <x14:conditionalFormatting xmlns:xm="http://schemas.microsoft.com/office/excel/2006/main">
          <x14:cfRule type="dataBar" id="{FDCFE0B2-5875-40E7-8696-FE6446498A96}">
            <x14:dataBar minLength="0" maxLength="100" border="1" negativeBarBorderColorSameAsPositive="0">
              <x14:cfvo type="autoMin"/>
              <x14:cfvo type="autoMax"/>
              <x14:borderColor rgb="FF008AEF"/>
              <x14:negativeFillColor rgb="FFFF0000"/>
              <x14:negativeBorderColor rgb="FFFF0000"/>
              <x14:axisColor rgb="FF000000"/>
            </x14:dataBar>
          </x14:cfRule>
          <xm:sqref>F236:P236</xm:sqref>
        </x14:conditionalFormatting>
        <x14:conditionalFormatting xmlns:xm="http://schemas.microsoft.com/office/excel/2006/main">
          <x14:cfRule type="dataBar" id="{111983E8-7712-45BA-AFA0-9205E0760B4F}">
            <x14:dataBar minLength="0" maxLength="100" border="1" negativeBarBorderColorSameAsPositive="0">
              <x14:cfvo type="autoMin"/>
              <x14:cfvo type="autoMax"/>
              <x14:borderColor rgb="FF008AEF"/>
              <x14:negativeFillColor rgb="FFFF0000"/>
              <x14:negativeBorderColor rgb="FFFF0000"/>
              <x14:axisColor rgb="FF000000"/>
            </x14:dataBar>
          </x14:cfRule>
          <xm:sqref>R163:R194 R196</xm:sqref>
        </x14:conditionalFormatting>
        <x14:conditionalFormatting xmlns:xm="http://schemas.microsoft.com/office/excel/2006/main">
          <x14:cfRule type="dataBar" id="{E13C3DCC-68B2-428C-9343-171D50FA5CD6}">
            <x14:dataBar minLength="0" maxLength="100" border="1" negativeBarBorderColorSameAsPositive="0">
              <x14:cfvo type="autoMin"/>
              <x14:cfvo type="autoMax"/>
              <x14:borderColor rgb="FF008AEF"/>
              <x14:negativeFillColor rgb="FFFF0000"/>
              <x14:negativeBorderColor rgb="FFFF0000"/>
              <x14:axisColor rgb="FF000000"/>
            </x14:dataBar>
          </x14:cfRule>
          <xm:sqref>Q163:Q196</xm:sqref>
        </x14:conditionalFormatting>
        <x14:conditionalFormatting xmlns:xm="http://schemas.microsoft.com/office/excel/2006/main">
          <x14:cfRule type="dataBar" id="{0BCAC6F8-55DA-4472-8C91-FB96DB30DE2F}">
            <x14:dataBar minLength="0" maxLength="100" border="1" negativeBarBorderColorSameAsPositive="0">
              <x14:cfvo type="autoMin"/>
              <x14:cfvo type="autoMax"/>
              <x14:borderColor rgb="FF008AEF"/>
              <x14:negativeFillColor rgb="FFFF0000"/>
              <x14:negativeBorderColor rgb="FFFF0000"/>
              <x14:axisColor rgb="FF000000"/>
            </x14:dataBar>
          </x14:cfRule>
          <xm:sqref>S163:S194 S196</xm:sqref>
        </x14:conditionalFormatting>
        <x14:conditionalFormatting xmlns:xm="http://schemas.microsoft.com/office/excel/2006/main">
          <x14:cfRule type="dataBar" id="{9707378B-C26A-4C44-8A4C-1C7BB59DC1B2}">
            <x14:dataBar minLength="0" maxLength="100" border="1" negativeBarBorderColorSameAsPositive="0">
              <x14:cfvo type="autoMin"/>
              <x14:cfvo type="autoMax"/>
              <x14:borderColor rgb="FF008AEF"/>
              <x14:negativeFillColor rgb="FFFF0000"/>
              <x14:negativeBorderColor rgb="FFFF0000"/>
              <x14:axisColor rgb="FF000000"/>
            </x14:dataBar>
          </x14:cfRule>
          <xm:sqref>F197:P197</xm:sqref>
        </x14:conditionalFormatting>
        <x14:conditionalFormatting xmlns:xm="http://schemas.microsoft.com/office/excel/2006/main">
          <x14:cfRule type="dataBar" id="{0ECF587C-D9E5-4C53-A52A-1FD2E84FA36D}">
            <x14:dataBar minLength="0" maxLength="100" border="1" negativeBarBorderColorSameAsPositive="0">
              <x14:cfvo type="autoMin"/>
              <x14:cfvo type="autoMax"/>
              <x14:borderColor rgb="FF008AEF"/>
              <x14:negativeFillColor rgb="FFFF0000"/>
              <x14:negativeBorderColor rgb="FFFF0000"/>
              <x14:axisColor rgb="FF000000"/>
            </x14:dataBar>
          </x14:cfRule>
          <xm:sqref>R398:S429 R431:S431</xm:sqref>
        </x14:conditionalFormatting>
        <x14:conditionalFormatting xmlns:xm="http://schemas.microsoft.com/office/excel/2006/main">
          <x14:cfRule type="dataBar" id="{BF1300CB-F67C-4F18-BD04-AD2A6D85A67E}">
            <x14:dataBar minLength="0" maxLength="100" border="1" negativeBarBorderColorSameAsPositive="0">
              <x14:cfvo type="autoMin"/>
              <x14:cfvo type="autoMax"/>
              <x14:borderColor rgb="FF008AEF"/>
              <x14:negativeFillColor rgb="FFFF0000"/>
              <x14:negativeBorderColor rgb="FFFF0000"/>
              <x14:axisColor rgb="FF000000"/>
            </x14:dataBar>
          </x14:cfRule>
          <xm:sqref>Q398:Q431</xm:sqref>
        </x14:conditionalFormatting>
        <x14:conditionalFormatting xmlns:xm="http://schemas.microsoft.com/office/excel/2006/main">
          <x14:cfRule type="dataBar" id="{374DA6A0-8D0E-4A52-9292-A3943EE0F39C}">
            <x14:dataBar minLength="0" maxLength="100" border="1" negativeBarBorderColorSameAsPositive="0">
              <x14:cfvo type="autoMin"/>
              <x14:cfvo type="autoMax"/>
              <x14:borderColor rgb="FF008AEF"/>
              <x14:negativeFillColor rgb="FFFF0000"/>
              <x14:negativeBorderColor rgb="FFFF0000"/>
              <x14:axisColor rgb="FF000000"/>
            </x14:dataBar>
          </x14:cfRule>
          <xm:sqref>F432:P432</xm:sqref>
        </x14:conditionalFormatting>
        <x14:conditionalFormatting xmlns:xm="http://schemas.microsoft.com/office/excel/2006/main">
          <x14:cfRule type="dataBar" id="{19292A60-ADD3-47A3-B8BB-2D388CD6FAE7}">
            <x14:dataBar minLength="0" maxLength="100" border="1" negativeBarBorderColorSameAsPositive="0">
              <x14:cfvo type="autoMin"/>
              <x14:cfvo type="autoMax"/>
              <x14:borderColor rgb="FF008AEF"/>
              <x14:negativeFillColor rgb="FFFF0000"/>
              <x14:negativeBorderColor rgb="FFFF0000"/>
              <x14:axisColor rgb="FF000000"/>
            </x14:dataBar>
          </x14:cfRule>
          <xm:sqref>T7:T40</xm:sqref>
        </x14:conditionalFormatting>
        <x14:conditionalFormatting xmlns:xm="http://schemas.microsoft.com/office/excel/2006/main">
          <x14:cfRule type="dataBar" id="{CF80A256-ADCB-4AA5-B3FD-CEA16EC51056}">
            <x14:dataBar minLength="0" maxLength="100" border="1" negativeBarBorderColorSameAsPositive="0">
              <x14:cfvo type="autoMin"/>
              <x14:cfvo type="autoMax"/>
              <x14:borderColor rgb="FF008AEF"/>
              <x14:negativeFillColor rgb="FFFF0000"/>
              <x14:negativeBorderColor rgb="FFFF0000"/>
              <x14:axisColor rgb="FF000000"/>
            </x14:dataBar>
          </x14:cfRule>
          <xm:sqref>U7:V40</xm:sqref>
        </x14:conditionalFormatting>
        <x14:conditionalFormatting xmlns:xm="http://schemas.microsoft.com/office/excel/2006/main">
          <x14:cfRule type="dataBar" id="{599DB35B-03B6-434D-97B6-B3BCE5078DD8}">
            <x14:dataBar minLength="0" maxLength="100" border="1" negativeBarBorderColorSameAsPositive="0">
              <x14:cfvo type="autoMin"/>
              <x14:cfvo type="autoMax"/>
              <x14:borderColor rgb="FF008AEF"/>
              <x14:negativeFillColor rgb="FFFF0000"/>
              <x14:negativeBorderColor rgb="FFFF0000"/>
              <x14:axisColor rgb="FF000000"/>
            </x14:dataBar>
          </x14:cfRule>
          <xm:sqref>T46:T79</xm:sqref>
        </x14:conditionalFormatting>
        <x14:conditionalFormatting xmlns:xm="http://schemas.microsoft.com/office/excel/2006/main">
          <x14:cfRule type="dataBar" id="{59C86EEA-6F10-4791-91F7-915E0CB05BDB}">
            <x14:dataBar minLength="0" maxLength="100" border="1" negativeBarBorderColorSameAsPositive="0">
              <x14:cfvo type="autoMin"/>
              <x14:cfvo type="autoMax"/>
              <x14:borderColor rgb="FF008AEF"/>
              <x14:negativeFillColor rgb="FFFF0000"/>
              <x14:negativeBorderColor rgb="FFFF0000"/>
              <x14:axisColor rgb="FF000000"/>
            </x14:dataBar>
          </x14:cfRule>
          <xm:sqref>U46:V77 U79:V79</xm:sqref>
        </x14:conditionalFormatting>
        <x14:conditionalFormatting xmlns:xm="http://schemas.microsoft.com/office/excel/2006/main">
          <x14:cfRule type="dataBar" id="{1B2E748E-1447-4953-9461-EE19B8B06FD3}">
            <x14:dataBar minLength="0" maxLength="100" border="1" negativeBarBorderColorSameAsPositive="0">
              <x14:cfvo type="autoMin"/>
              <x14:cfvo type="autoMax"/>
              <x14:borderColor rgb="FF008AEF"/>
              <x14:negativeFillColor rgb="FFFF0000"/>
              <x14:negativeBorderColor rgb="FFFF0000"/>
              <x14:axisColor rgb="FF000000"/>
            </x14:dataBar>
          </x14:cfRule>
          <xm:sqref>T85:T118</xm:sqref>
        </x14:conditionalFormatting>
        <x14:conditionalFormatting xmlns:xm="http://schemas.microsoft.com/office/excel/2006/main">
          <x14:cfRule type="dataBar" id="{A2E3B348-8F1E-4B2C-8947-1E1160A912C5}">
            <x14:dataBar minLength="0" maxLength="100" border="1" negativeBarBorderColorSameAsPositive="0">
              <x14:cfvo type="autoMin"/>
              <x14:cfvo type="autoMax"/>
              <x14:borderColor rgb="FF008AEF"/>
              <x14:negativeFillColor rgb="FFFF0000"/>
              <x14:negativeBorderColor rgb="FFFF0000"/>
              <x14:axisColor rgb="FF000000"/>
            </x14:dataBar>
          </x14:cfRule>
          <xm:sqref>U85:V116 U118:V118</xm:sqref>
        </x14:conditionalFormatting>
        <x14:conditionalFormatting xmlns:xm="http://schemas.microsoft.com/office/excel/2006/main">
          <x14:cfRule type="dataBar" id="{9CD18F7A-A8A4-482F-9006-7E6EF1D026B4}">
            <x14:dataBar minLength="0" maxLength="100" border="1" negativeBarBorderColorSameAsPositive="0">
              <x14:cfvo type="autoMin"/>
              <x14:cfvo type="autoMax"/>
              <x14:borderColor rgb="FF008AEF"/>
              <x14:negativeFillColor rgb="FFFF0000"/>
              <x14:negativeBorderColor rgb="FFFF0000"/>
              <x14:axisColor rgb="FF000000"/>
            </x14:dataBar>
          </x14:cfRule>
          <xm:sqref>T124:T157</xm:sqref>
        </x14:conditionalFormatting>
        <x14:conditionalFormatting xmlns:xm="http://schemas.microsoft.com/office/excel/2006/main">
          <x14:cfRule type="dataBar" id="{346EE4E4-71AF-4C92-8F67-2BEB6D52FC0B}">
            <x14:dataBar minLength="0" maxLength="100" border="1" negativeBarBorderColorSameAsPositive="0">
              <x14:cfvo type="autoMin"/>
              <x14:cfvo type="autoMax"/>
              <x14:borderColor rgb="FF008AEF"/>
              <x14:negativeFillColor rgb="FFFF0000"/>
              <x14:negativeBorderColor rgb="FFFF0000"/>
              <x14:axisColor rgb="FF000000"/>
            </x14:dataBar>
          </x14:cfRule>
          <xm:sqref>U124:V155 U157:V157</xm:sqref>
        </x14:conditionalFormatting>
        <x14:conditionalFormatting xmlns:xm="http://schemas.microsoft.com/office/excel/2006/main">
          <x14:cfRule type="dataBar" id="{413A0811-4612-495C-B5CB-C06F90C3D1B1}">
            <x14:dataBar minLength="0" maxLength="100" border="1" negativeBarBorderColorSameAsPositive="0">
              <x14:cfvo type="autoMin"/>
              <x14:cfvo type="autoMax"/>
              <x14:borderColor rgb="FF008AEF"/>
              <x14:negativeFillColor rgb="FFFF0000"/>
              <x14:negativeBorderColor rgb="FFFF0000"/>
              <x14:axisColor rgb="FF000000"/>
            </x14:dataBar>
          </x14:cfRule>
          <xm:sqref>T163:T196</xm:sqref>
        </x14:conditionalFormatting>
        <x14:conditionalFormatting xmlns:xm="http://schemas.microsoft.com/office/excel/2006/main">
          <x14:cfRule type="dataBar" id="{CDB86151-7F17-4FBF-BF58-BBB0EB1593C5}">
            <x14:dataBar minLength="0" maxLength="100" border="1" negativeBarBorderColorSameAsPositive="0">
              <x14:cfvo type="autoMin"/>
              <x14:cfvo type="autoMax"/>
              <x14:borderColor rgb="FF008AEF"/>
              <x14:negativeFillColor rgb="FFFF0000"/>
              <x14:negativeBorderColor rgb="FFFF0000"/>
              <x14:axisColor rgb="FF000000"/>
            </x14:dataBar>
          </x14:cfRule>
          <xm:sqref>U163:V196</xm:sqref>
        </x14:conditionalFormatting>
        <x14:conditionalFormatting xmlns:xm="http://schemas.microsoft.com/office/excel/2006/main">
          <x14:cfRule type="dataBar" id="{BC0A880F-5375-4960-837F-985E07514A65}">
            <x14:dataBar minLength="0" maxLength="100" border="1" negativeBarBorderColorSameAsPositive="0">
              <x14:cfvo type="autoMin"/>
              <x14:cfvo type="autoMax"/>
              <x14:borderColor rgb="FF008AEF"/>
              <x14:negativeFillColor rgb="FFFF0000"/>
              <x14:negativeBorderColor rgb="FFFF0000"/>
              <x14:axisColor rgb="FF000000"/>
            </x14:dataBar>
          </x14:cfRule>
          <xm:sqref>T202:T235</xm:sqref>
        </x14:conditionalFormatting>
        <x14:conditionalFormatting xmlns:xm="http://schemas.microsoft.com/office/excel/2006/main">
          <x14:cfRule type="dataBar" id="{5AF32A3D-5CB4-46F1-A121-ADE52307B3A2}">
            <x14:dataBar minLength="0" maxLength="100" border="1" negativeBarBorderColorSameAsPositive="0">
              <x14:cfvo type="autoMin"/>
              <x14:cfvo type="autoMax"/>
              <x14:borderColor rgb="FF008AEF"/>
              <x14:negativeFillColor rgb="FFFF0000"/>
              <x14:negativeBorderColor rgb="FFFF0000"/>
              <x14:axisColor rgb="FF000000"/>
            </x14:dataBar>
          </x14:cfRule>
          <xm:sqref>U202:V233 U235:V235</xm:sqref>
        </x14:conditionalFormatting>
        <x14:conditionalFormatting xmlns:xm="http://schemas.microsoft.com/office/excel/2006/main">
          <x14:cfRule type="dataBar" id="{58189ECC-D902-470F-9AC2-F14BEDEADFE4}">
            <x14:dataBar minLength="0" maxLength="100" border="1" negativeBarBorderColorSameAsPositive="0">
              <x14:cfvo type="autoMin"/>
              <x14:cfvo type="autoMax"/>
              <x14:borderColor rgb="FF008AEF"/>
              <x14:negativeFillColor rgb="FFFF0000"/>
              <x14:negativeBorderColor rgb="FFFF0000"/>
              <x14:axisColor rgb="FF000000"/>
            </x14:dataBar>
          </x14:cfRule>
          <xm:sqref>T241:T274</xm:sqref>
        </x14:conditionalFormatting>
        <x14:conditionalFormatting xmlns:xm="http://schemas.microsoft.com/office/excel/2006/main">
          <x14:cfRule type="dataBar" id="{D58DEA29-F3EF-4350-9517-CA824CA0184C}">
            <x14:dataBar minLength="0" maxLength="100" border="1" negativeBarBorderColorSameAsPositive="0">
              <x14:cfvo type="autoMin"/>
              <x14:cfvo type="autoMax"/>
              <x14:borderColor rgb="FF008AEF"/>
              <x14:negativeFillColor rgb="FFFF0000"/>
              <x14:negativeBorderColor rgb="FFFF0000"/>
              <x14:axisColor rgb="FF000000"/>
            </x14:dataBar>
          </x14:cfRule>
          <xm:sqref>U241:V272 U274:V274</xm:sqref>
        </x14:conditionalFormatting>
        <x14:conditionalFormatting xmlns:xm="http://schemas.microsoft.com/office/excel/2006/main">
          <x14:cfRule type="dataBar" id="{CA86D594-F1B6-441E-A0D4-3B4BDB96018E}">
            <x14:dataBar minLength="0" maxLength="100" border="1" negativeBarBorderColorSameAsPositive="0">
              <x14:cfvo type="autoMin"/>
              <x14:cfvo type="autoMax"/>
              <x14:borderColor rgb="FF008AEF"/>
              <x14:negativeFillColor rgb="FFFF0000"/>
              <x14:negativeBorderColor rgb="FFFF0000"/>
              <x14:axisColor rgb="FF000000"/>
            </x14:dataBar>
          </x14:cfRule>
          <xm:sqref>T280:T313</xm:sqref>
        </x14:conditionalFormatting>
        <x14:conditionalFormatting xmlns:xm="http://schemas.microsoft.com/office/excel/2006/main">
          <x14:cfRule type="dataBar" id="{9B566F95-FE6B-473F-8D8B-8367C7AD5B7D}">
            <x14:dataBar minLength="0" maxLength="100" border="1" negativeBarBorderColorSameAsPositive="0">
              <x14:cfvo type="autoMin"/>
              <x14:cfvo type="autoMax"/>
              <x14:borderColor rgb="FF008AEF"/>
              <x14:negativeFillColor rgb="FFFF0000"/>
              <x14:negativeBorderColor rgb="FFFF0000"/>
              <x14:axisColor rgb="FF000000"/>
            </x14:dataBar>
          </x14:cfRule>
          <xm:sqref>U280:V311 U313:V313</xm:sqref>
        </x14:conditionalFormatting>
        <x14:conditionalFormatting xmlns:xm="http://schemas.microsoft.com/office/excel/2006/main">
          <x14:cfRule type="dataBar" id="{E0EAAB79-C3CA-4269-89D8-51390E9A5B11}">
            <x14:dataBar minLength="0" maxLength="100" border="1" negativeBarBorderColorSameAsPositive="0">
              <x14:cfvo type="autoMin"/>
              <x14:cfvo type="autoMax"/>
              <x14:borderColor rgb="FF008AEF"/>
              <x14:negativeFillColor rgb="FFFF0000"/>
              <x14:negativeBorderColor rgb="FFFF0000"/>
              <x14:axisColor rgb="FF000000"/>
            </x14:dataBar>
          </x14:cfRule>
          <xm:sqref>T319:T352</xm:sqref>
        </x14:conditionalFormatting>
        <x14:conditionalFormatting xmlns:xm="http://schemas.microsoft.com/office/excel/2006/main">
          <x14:cfRule type="dataBar" id="{C7DC6E67-83AD-4F5D-9186-87B1225266B9}">
            <x14:dataBar minLength="0" maxLength="100" border="1" negativeBarBorderColorSameAsPositive="0">
              <x14:cfvo type="autoMin"/>
              <x14:cfvo type="autoMax"/>
              <x14:borderColor rgb="FF008AEF"/>
              <x14:negativeFillColor rgb="FFFF0000"/>
              <x14:negativeBorderColor rgb="FFFF0000"/>
              <x14:axisColor rgb="FF000000"/>
            </x14:dataBar>
          </x14:cfRule>
          <xm:sqref>U319:V350 U352:V352</xm:sqref>
        </x14:conditionalFormatting>
        <x14:conditionalFormatting xmlns:xm="http://schemas.microsoft.com/office/excel/2006/main">
          <x14:cfRule type="dataBar" id="{7FB5DE15-DE41-45FC-9BE9-912D588F6BB3}">
            <x14:dataBar minLength="0" maxLength="100" border="1" negativeBarBorderColorSameAsPositive="0">
              <x14:cfvo type="autoMin"/>
              <x14:cfvo type="autoMax"/>
              <x14:borderColor rgb="FF008AEF"/>
              <x14:negativeFillColor rgb="FFFF0000"/>
              <x14:negativeBorderColor rgb="FFFF0000"/>
              <x14:axisColor rgb="FF000000"/>
            </x14:dataBar>
          </x14:cfRule>
          <xm:sqref>T358:T391</xm:sqref>
        </x14:conditionalFormatting>
        <x14:conditionalFormatting xmlns:xm="http://schemas.microsoft.com/office/excel/2006/main">
          <x14:cfRule type="dataBar" id="{B0A21FC7-3596-40CA-BF40-2FB004A0115F}">
            <x14:dataBar minLength="0" maxLength="100" border="1" negativeBarBorderColorSameAsPositive="0">
              <x14:cfvo type="autoMin"/>
              <x14:cfvo type="autoMax"/>
              <x14:borderColor rgb="FF008AEF"/>
              <x14:negativeFillColor rgb="FFFF0000"/>
              <x14:negativeBorderColor rgb="FFFF0000"/>
              <x14:axisColor rgb="FF000000"/>
            </x14:dataBar>
          </x14:cfRule>
          <xm:sqref>U358:V389 U391:V391</xm:sqref>
        </x14:conditionalFormatting>
        <x14:conditionalFormatting xmlns:xm="http://schemas.microsoft.com/office/excel/2006/main">
          <x14:cfRule type="dataBar" id="{9239A996-A445-4326-9A4C-41E8A7FC2A3B}">
            <x14:dataBar minLength="0" maxLength="100" border="1" negativeBarBorderColorSameAsPositive="0">
              <x14:cfvo type="autoMin"/>
              <x14:cfvo type="autoMax"/>
              <x14:borderColor rgb="FF008AEF"/>
              <x14:negativeFillColor rgb="FFFF0000"/>
              <x14:negativeBorderColor rgb="FFFF0000"/>
              <x14:axisColor rgb="FF000000"/>
            </x14:dataBar>
          </x14:cfRule>
          <xm:sqref>T398:T431</xm:sqref>
        </x14:conditionalFormatting>
        <x14:conditionalFormatting xmlns:xm="http://schemas.microsoft.com/office/excel/2006/main">
          <x14:cfRule type="dataBar" id="{3E2C5350-16B2-4616-B198-0E37B2CA6C07}">
            <x14:dataBar minLength="0" maxLength="100" border="1" negativeBarBorderColorSameAsPositive="0">
              <x14:cfvo type="autoMin"/>
              <x14:cfvo type="autoMax"/>
              <x14:borderColor rgb="FF008AEF"/>
              <x14:negativeFillColor rgb="FFFF0000"/>
              <x14:negativeBorderColor rgb="FFFF0000"/>
              <x14:axisColor rgb="FF000000"/>
            </x14:dataBar>
          </x14:cfRule>
          <xm:sqref>U398:V431</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Companies!F202:O202</xm:f>
              <xm:sqref>C202</xm:sqref>
            </x14:sparkline>
            <x14:sparkline>
              <xm:f>Companies!F203:O203</xm:f>
              <xm:sqref>C203</xm:sqref>
            </x14:sparkline>
            <x14:sparkline>
              <xm:f>Companies!F204:O204</xm:f>
              <xm:sqref>C204</xm:sqref>
            </x14:sparkline>
            <x14:sparkline>
              <xm:f>Companies!F205:O205</xm:f>
              <xm:sqref>C205</xm:sqref>
            </x14:sparkline>
            <x14:sparkline>
              <xm:f>Companies!F206:O206</xm:f>
              <xm:sqref>C206</xm:sqref>
            </x14:sparkline>
            <x14:sparkline>
              <xm:f>Companies!F207:O207</xm:f>
              <xm:sqref>C207</xm:sqref>
            </x14:sparkline>
            <x14:sparkline>
              <xm:f>Companies!F208:O208</xm:f>
              <xm:sqref>C208</xm:sqref>
            </x14:sparkline>
            <x14:sparkline>
              <xm:f>Companies!F209:O209</xm:f>
              <xm:sqref>C209</xm:sqref>
            </x14:sparkline>
            <x14:sparkline>
              <xm:f>Companies!F210:O210</xm:f>
              <xm:sqref>C210</xm:sqref>
            </x14:sparkline>
            <x14:sparkline>
              <xm:f>Companies!F211:O211</xm:f>
              <xm:sqref>C211</xm:sqref>
            </x14:sparkline>
            <x14:sparkline>
              <xm:f>Companies!F212:O212</xm:f>
              <xm:sqref>C212</xm:sqref>
            </x14:sparkline>
            <x14:sparkline>
              <xm:f>Companies!F213:O213</xm:f>
              <xm:sqref>C213</xm:sqref>
            </x14:sparkline>
            <x14:sparkline>
              <xm:f>Companies!F214:O214</xm:f>
              <xm:sqref>C214</xm:sqref>
            </x14:sparkline>
            <x14:sparkline>
              <xm:f>Companies!F215:O215</xm:f>
              <xm:sqref>C215</xm:sqref>
            </x14:sparkline>
            <x14:sparkline>
              <xm:f>Companies!F216:O216</xm:f>
              <xm:sqref>C216</xm:sqref>
            </x14:sparkline>
            <x14:sparkline>
              <xm:f>Companies!F217:O217</xm:f>
              <xm:sqref>C217</xm:sqref>
            </x14:sparkline>
            <x14:sparkline>
              <xm:f>Companies!F218:O218</xm:f>
              <xm:sqref>C218</xm:sqref>
            </x14:sparkline>
            <x14:sparkline>
              <xm:f>Companies!F219:O219</xm:f>
              <xm:sqref>C219</xm:sqref>
            </x14:sparkline>
            <x14:sparkline>
              <xm:f>Companies!F220:O220</xm:f>
              <xm:sqref>C220</xm:sqref>
            </x14:sparkline>
            <x14:sparkline>
              <xm:f>Companies!F221:O221</xm:f>
              <xm:sqref>C221</xm:sqref>
            </x14:sparkline>
            <x14:sparkline>
              <xm:f>Companies!F222:O222</xm:f>
              <xm:sqref>C222</xm:sqref>
            </x14:sparkline>
            <x14:sparkline>
              <xm:f>Companies!F223:O223</xm:f>
              <xm:sqref>C223</xm:sqref>
            </x14:sparkline>
            <x14:sparkline>
              <xm:f>Companies!F224:O224</xm:f>
              <xm:sqref>C224</xm:sqref>
            </x14:sparkline>
            <x14:sparkline>
              <xm:f>Companies!F225:O225</xm:f>
              <xm:sqref>C225</xm:sqref>
            </x14:sparkline>
            <x14:sparkline>
              <xm:f>Companies!F226:O226</xm:f>
              <xm:sqref>C226</xm:sqref>
            </x14:sparkline>
            <x14:sparkline>
              <xm:f>Companies!F227:O227</xm:f>
              <xm:sqref>C227</xm:sqref>
            </x14:sparkline>
            <x14:sparkline>
              <xm:f>Companies!F228:O228</xm:f>
              <xm:sqref>C228</xm:sqref>
            </x14:sparkline>
            <x14:sparkline>
              <xm:f>Companies!F229:O229</xm:f>
              <xm:sqref>C229</xm:sqref>
            </x14:sparkline>
            <x14:sparkline>
              <xm:f>Companies!F230:O230</xm:f>
              <xm:sqref>C230</xm:sqref>
            </x14:sparkline>
            <x14:sparkline>
              <xm:f>Companies!F231:O231</xm:f>
              <xm:sqref>C231</xm:sqref>
            </x14:sparkline>
            <x14:sparkline>
              <xm:f>Companies!F232:O232</xm:f>
              <xm:sqref>C232</xm:sqref>
            </x14:sparkline>
            <x14:sparkline>
              <xm:f>Companies!F233:O233</xm:f>
              <xm:sqref>C233</xm:sqref>
            </x14:sparkline>
            <x14:sparkline>
              <xm:f>Companies!F234:O234</xm:f>
              <xm:sqref>C234</xm:sqref>
            </x14:sparkline>
            <x14:sparkline>
              <xm:f>Companies!F235:O235</xm:f>
              <xm:sqref>C235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Companies!F163:O163</xm:f>
              <xm:sqref>C163</xm:sqref>
            </x14:sparkline>
            <x14:sparkline>
              <xm:f>Companies!F164:O164</xm:f>
              <xm:sqref>C164</xm:sqref>
            </x14:sparkline>
            <x14:sparkline>
              <xm:f>Companies!F165:O165</xm:f>
              <xm:sqref>C165</xm:sqref>
            </x14:sparkline>
            <x14:sparkline>
              <xm:f>Companies!F166:O166</xm:f>
              <xm:sqref>C166</xm:sqref>
            </x14:sparkline>
            <x14:sparkline>
              <xm:f>Companies!F167:O167</xm:f>
              <xm:sqref>C167</xm:sqref>
            </x14:sparkline>
            <x14:sparkline>
              <xm:f>Companies!F168:O168</xm:f>
              <xm:sqref>C168</xm:sqref>
            </x14:sparkline>
            <x14:sparkline>
              <xm:f>Companies!F169:O169</xm:f>
              <xm:sqref>C169</xm:sqref>
            </x14:sparkline>
            <x14:sparkline>
              <xm:f>Companies!F170:O170</xm:f>
              <xm:sqref>C170</xm:sqref>
            </x14:sparkline>
            <x14:sparkline>
              <xm:f>Companies!F171:O171</xm:f>
              <xm:sqref>C171</xm:sqref>
            </x14:sparkline>
            <x14:sparkline>
              <xm:f>Companies!F172:O172</xm:f>
              <xm:sqref>C172</xm:sqref>
            </x14:sparkline>
            <x14:sparkline>
              <xm:f>Companies!F173:O173</xm:f>
              <xm:sqref>C173</xm:sqref>
            </x14:sparkline>
            <x14:sparkline>
              <xm:f>Companies!F174:O174</xm:f>
              <xm:sqref>C174</xm:sqref>
            </x14:sparkline>
            <x14:sparkline>
              <xm:f>Companies!F175:O175</xm:f>
              <xm:sqref>C175</xm:sqref>
            </x14:sparkline>
            <x14:sparkline>
              <xm:f>Companies!F176:O176</xm:f>
              <xm:sqref>C176</xm:sqref>
            </x14:sparkline>
            <x14:sparkline>
              <xm:f>Companies!F177:O177</xm:f>
              <xm:sqref>C177</xm:sqref>
            </x14:sparkline>
            <x14:sparkline>
              <xm:f>Companies!F178:O178</xm:f>
              <xm:sqref>C178</xm:sqref>
            </x14:sparkline>
            <x14:sparkline>
              <xm:f>Companies!F179:O179</xm:f>
              <xm:sqref>C179</xm:sqref>
            </x14:sparkline>
            <x14:sparkline>
              <xm:f>Companies!F180:O180</xm:f>
              <xm:sqref>C180</xm:sqref>
            </x14:sparkline>
            <x14:sparkline>
              <xm:f>Companies!F181:O181</xm:f>
              <xm:sqref>C181</xm:sqref>
            </x14:sparkline>
            <x14:sparkline>
              <xm:f>Companies!F182:O182</xm:f>
              <xm:sqref>C182</xm:sqref>
            </x14:sparkline>
            <x14:sparkline>
              <xm:f>Companies!F183:O183</xm:f>
              <xm:sqref>C183</xm:sqref>
            </x14:sparkline>
            <x14:sparkline>
              <xm:f>Companies!F184:O184</xm:f>
              <xm:sqref>C184</xm:sqref>
            </x14:sparkline>
            <x14:sparkline>
              <xm:f>Companies!F185:O185</xm:f>
              <xm:sqref>C185</xm:sqref>
            </x14:sparkline>
            <x14:sparkline>
              <xm:f>Companies!F186:O186</xm:f>
              <xm:sqref>C186</xm:sqref>
            </x14:sparkline>
            <x14:sparkline>
              <xm:f>Companies!F187:O187</xm:f>
              <xm:sqref>C187</xm:sqref>
            </x14:sparkline>
            <x14:sparkline>
              <xm:f>Companies!F188:O188</xm:f>
              <xm:sqref>C188</xm:sqref>
            </x14:sparkline>
            <x14:sparkline>
              <xm:f>Companies!F189:O189</xm:f>
              <xm:sqref>C189</xm:sqref>
            </x14:sparkline>
            <x14:sparkline>
              <xm:f>Companies!F190:O190</xm:f>
              <xm:sqref>C190</xm:sqref>
            </x14:sparkline>
            <x14:sparkline>
              <xm:f>Companies!F191:O191</xm:f>
              <xm:sqref>C191</xm:sqref>
            </x14:sparkline>
            <x14:sparkline>
              <xm:f>Companies!F192:O192</xm:f>
              <xm:sqref>C192</xm:sqref>
            </x14:sparkline>
            <x14:sparkline>
              <xm:f>Companies!F193:O193</xm:f>
              <xm:sqref>C193</xm:sqref>
            </x14:sparkline>
            <x14:sparkline>
              <xm:f>Companies!F194:O194</xm:f>
              <xm:sqref>C194</xm:sqref>
            </x14:sparkline>
            <x14:sparkline>
              <xm:f>Companies!F195:O195</xm:f>
              <xm:sqref>C195</xm:sqref>
            </x14:sparkline>
            <x14:sparkline>
              <xm:f>Companies!F196:O196</xm:f>
              <xm:sqref>C196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Companies!F7:P7</xm:f>
              <xm:sqref>C7</xm:sqref>
            </x14:sparkline>
            <x14:sparkline>
              <xm:f>Companies!F8:P8</xm:f>
              <xm:sqref>C8</xm:sqref>
            </x14:sparkline>
            <x14:sparkline>
              <xm:f>Companies!F9:P9</xm:f>
              <xm:sqref>C9</xm:sqref>
            </x14:sparkline>
            <x14:sparkline>
              <xm:f>Companies!F10:P10</xm:f>
              <xm:sqref>C10</xm:sqref>
            </x14:sparkline>
            <x14:sparkline>
              <xm:f>Companies!F11:P11</xm:f>
              <xm:sqref>C11</xm:sqref>
            </x14:sparkline>
            <x14:sparkline>
              <xm:f>Companies!F12:P12</xm:f>
              <xm:sqref>C12</xm:sqref>
            </x14:sparkline>
            <x14:sparkline>
              <xm:f>Companies!F13:P13</xm:f>
              <xm:sqref>C13</xm:sqref>
            </x14:sparkline>
            <x14:sparkline>
              <xm:f>Companies!F14:P14</xm:f>
              <xm:sqref>C14</xm:sqref>
            </x14:sparkline>
            <x14:sparkline>
              <xm:f>Companies!F15:P15</xm:f>
              <xm:sqref>C15</xm:sqref>
            </x14:sparkline>
            <x14:sparkline>
              <xm:f>Companies!F16:P16</xm:f>
              <xm:sqref>C16</xm:sqref>
            </x14:sparkline>
            <x14:sparkline>
              <xm:f>Companies!F17:P17</xm:f>
              <xm:sqref>C17</xm:sqref>
            </x14:sparkline>
            <x14:sparkline>
              <xm:f>Companies!F18:P18</xm:f>
              <xm:sqref>C18</xm:sqref>
            </x14:sparkline>
            <x14:sparkline>
              <xm:f>Companies!F19:P19</xm:f>
              <xm:sqref>C19</xm:sqref>
            </x14:sparkline>
            <x14:sparkline>
              <xm:f>Companies!F20:P20</xm:f>
              <xm:sqref>C20</xm:sqref>
            </x14:sparkline>
            <x14:sparkline>
              <xm:f>Companies!F21:P21</xm:f>
              <xm:sqref>C21</xm:sqref>
            </x14:sparkline>
            <x14:sparkline>
              <xm:f>Companies!F22:P22</xm:f>
              <xm:sqref>C22</xm:sqref>
            </x14:sparkline>
            <x14:sparkline>
              <xm:f>Companies!F23:P23</xm:f>
              <xm:sqref>C23</xm:sqref>
            </x14:sparkline>
            <x14:sparkline>
              <xm:f>Companies!F24:P24</xm:f>
              <xm:sqref>C24</xm:sqref>
            </x14:sparkline>
            <x14:sparkline>
              <xm:f>Companies!F25:P25</xm:f>
              <xm:sqref>C25</xm:sqref>
            </x14:sparkline>
            <x14:sparkline>
              <xm:f>Companies!F26:P26</xm:f>
              <xm:sqref>C26</xm:sqref>
            </x14:sparkline>
            <x14:sparkline>
              <xm:f>Companies!F27:P27</xm:f>
              <xm:sqref>C27</xm:sqref>
            </x14:sparkline>
            <x14:sparkline>
              <xm:f>Companies!F28:P28</xm:f>
              <xm:sqref>C28</xm:sqref>
            </x14:sparkline>
            <x14:sparkline>
              <xm:f>Companies!F29:P29</xm:f>
              <xm:sqref>C29</xm:sqref>
            </x14:sparkline>
            <x14:sparkline>
              <xm:f>Companies!F30:P30</xm:f>
              <xm:sqref>C30</xm:sqref>
            </x14:sparkline>
            <x14:sparkline>
              <xm:f>Companies!F31:P31</xm:f>
              <xm:sqref>C31</xm:sqref>
            </x14:sparkline>
            <x14:sparkline>
              <xm:f>Companies!F32:P32</xm:f>
              <xm:sqref>C32</xm:sqref>
            </x14:sparkline>
            <x14:sparkline>
              <xm:f>Companies!F33:P33</xm:f>
              <xm:sqref>C33</xm:sqref>
            </x14:sparkline>
            <x14:sparkline>
              <xm:f>Companies!F34:P34</xm:f>
              <xm:sqref>C34</xm:sqref>
            </x14:sparkline>
            <x14:sparkline>
              <xm:f>Companies!F35:P35</xm:f>
              <xm:sqref>C35</xm:sqref>
            </x14:sparkline>
            <x14:sparkline>
              <xm:f>Companies!F36:P36</xm:f>
              <xm:sqref>C36</xm:sqref>
            </x14:sparkline>
            <x14:sparkline>
              <xm:f>Companies!F37:P37</xm:f>
              <xm:sqref>C37</xm:sqref>
            </x14:sparkline>
            <x14:sparkline>
              <xm:f>Companies!F38:P38</xm:f>
              <xm:sqref>C38</xm:sqref>
            </x14:sparkline>
            <x14:sparkline>
              <xm:f>Companies!F39:P39</xm:f>
              <xm:sqref>C39</xm:sqref>
            </x14:sparkline>
            <x14:sparkline>
              <xm:f>Companies!F40:P40</xm:f>
              <xm:sqref>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Companies!F46:O46</xm:f>
              <xm:sqref>C46</xm:sqref>
            </x14:sparkline>
            <x14:sparkline>
              <xm:f>Companies!F47:O47</xm:f>
              <xm:sqref>C47</xm:sqref>
            </x14:sparkline>
            <x14:sparkline>
              <xm:f>Companies!F48:O48</xm:f>
              <xm:sqref>C48</xm:sqref>
            </x14:sparkline>
            <x14:sparkline>
              <xm:f>Companies!F49:O49</xm:f>
              <xm:sqref>C49</xm:sqref>
            </x14:sparkline>
            <x14:sparkline>
              <xm:f>Companies!F50:O50</xm:f>
              <xm:sqref>C50</xm:sqref>
            </x14:sparkline>
            <x14:sparkline>
              <xm:f>Companies!F51:O51</xm:f>
              <xm:sqref>C51</xm:sqref>
            </x14:sparkline>
            <x14:sparkline>
              <xm:f>Companies!F52:O52</xm:f>
              <xm:sqref>C52</xm:sqref>
            </x14:sparkline>
            <x14:sparkline>
              <xm:f>Companies!F53:O53</xm:f>
              <xm:sqref>C53</xm:sqref>
            </x14:sparkline>
            <x14:sparkline>
              <xm:f>Companies!F54:O54</xm:f>
              <xm:sqref>C54</xm:sqref>
            </x14:sparkline>
            <x14:sparkline>
              <xm:f>Companies!F55:O55</xm:f>
              <xm:sqref>C55</xm:sqref>
            </x14:sparkline>
            <x14:sparkline>
              <xm:f>Companies!F56:O56</xm:f>
              <xm:sqref>C56</xm:sqref>
            </x14:sparkline>
            <x14:sparkline>
              <xm:f>Companies!F57:O57</xm:f>
              <xm:sqref>C57</xm:sqref>
            </x14:sparkline>
            <x14:sparkline>
              <xm:f>Companies!F58:O58</xm:f>
              <xm:sqref>C58</xm:sqref>
            </x14:sparkline>
            <x14:sparkline>
              <xm:f>Companies!F59:O59</xm:f>
              <xm:sqref>C59</xm:sqref>
            </x14:sparkline>
            <x14:sparkline>
              <xm:f>Companies!F60:O60</xm:f>
              <xm:sqref>C60</xm:sqref>
            </x14:sparkline>
            <x14:sparkline>
              <xm:f>Companies!F61:O61</xm:f>
              <xm:sqref>C61</xm:sqref>
            </x14:sparkline>
            <x14:sparkline>
              <xm:f>Companies!F62:O62</xm:f>
              <xm:sqref>C62</xm:sqref>
            </x14:sparkline>
            <x14:sparkline>
              <xm:f>Companies!F63:O63</xm:f>
              <xm:sqref>C63</xm:sqref>
            </x14:sparkline>
            <x14:sparkline>
              <xm:f>Companies!F64:O64</xm:f>
              <xm:sqref>C64</xm:sqref>
            </x14:sparkline>
            <x14:sparkline>
              <xm:f>Companies!F65:O65</xm:f>
              <xm:sqref>C65</xm:sqref>
            </x14:sparkline>
            <x14:sparkline>
              <xm:f>Companies!F66:O66</xm:f>
              <xm:sqref>C66</xm:sqref>
            </x14:sparkline>
            <x14:sparkline>
              <xm:f>Companies!F67:O67</xm:f>
              <xm:sqref>C67</xm:sqref>
            </x14:sparkline>
            <x14:sparkline>
              <xm:f>Companies!F68:O68</xm:f>
              <xm:sqref>C68</xm:sqref>
            </x14:sparkline>
            <x14:sparkline>
              <xm:f>Companies!F69:O69</xm:f>
              <xm:sqref>C69</xm:sqref>
            </x14:sparkline>
            <x14:sparkline>
              <xm:f>Companies!F70:O70</xm:f>
              <xm:sqref>C70</xm:sqref>
            </x14:sparkline>
            <x14:sparkline>
              <xm:f>Companies!F71:O71</xm:f>
              <xm:sqref>C71</xm:sqref>
            </x14:sparkline>
            <x14:sparkline>
              <xm:f>Companies!F72:O72</xm:f>
              <xm:sqref>C72</xm:sqref>
            </x14:sparkline>
            <x14:sparkline>
              <xm:f>Companies!F73:O73</xm:f>
              <xm:sqref>C73</xm:sqref>
            </x14:sparkline>
            <x14:sparkline>
              <xm:f>Companies!F74:O74</xm:f>
              <xm:sqref>C74</xm:sqref>
            </x14:sparkline>
            <x14:sparkline>
              <xm:f>Companies!F75:O75</xm:f>
              <xm:sqref>C75</xm:sqref>
            </x14:sparkline>
            <x14:sparkline>
              <xm:f>Companies!F76:O76</xm:f>
              <xm:sqref>C76</xm:sqref>
            </x14:sparkline>
            <x14:sparkline>
              <xm:f>Companies!F77:O77</xm:f>
              <xm:sqref>C77</xm:sqref>
            </x14:sparkline>
            <x14:sparkline>
              <xm:f>Companies!F78:O78</xm:f>
              <xm:sqref>C78</xm:sqref>
            </x14:sparkline>
            <x14:sparkline>
              <xm:f>Companies!F79:O79</xm:f>
              <xm:sqref>C79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Companies!F85:O85</xm:f>
              <xm:sqref>C85</xm:sqref>
            </x14:sparkline>
            <x14:sparkline>
              <xm:f>Companies!F86:O86</xm:f>
              <xm:sqref>C86</xm:sqref>
            </x14:sparkline>
            <x14:sparkline>
              <xm:f>Companies!F87:O87</xm:f>
              <xm:sqref>C87</xm:sqref>
            </x14:sparkline>
            <x14:sparkline>
              <xm:f>Companies!F88:O88</xm:f>
              <xm:sqref>C88</xm:sqref>
            </x14:sparkline>
            <x14:sparkline>
              <xm:f>Companies!F89:O89</xm:f>
              <xm:sqref>C89</xm:sqref>
            </x14:sparkline>
            <x14:sparkline>
              <xm:f>Companies!F90:O90</xm:f>
              <xm:sqref>C90</xm:sqref>
            </x14:sparkline>
            <x14:sparkline>
              <xm:f>Companies!F91:O91</xm:f>
              <xm:sqref>C91</xm:sqref>
            </x14:sparkline>
            <x14:sparkline>
              <xm:f>Companies!F92:O92</xm:f>
              <xm:sqref>C92</xm:sqref>
            </x14:sparkline>
            <x14:sparkline>
              <xm:f>Companies!F93:O93</xm:f>
              <xm:sqref>C93</xm:sqref>
            </x14:sparkline>
            <x14:sparkline>
              <xm:f>Companies!F94:O94</xm:f>
              <xm:sqref>C94</xm:sqref>
            </x14:sparkline>
            <x14:sparkline>
              <xm:f>Companies!F95:O95</xm:f>
              <xm:sqref>C95</xm:sqref>
            </x14:sparkline>
            <x14:sparkline>
              <xm:f>Companies!F96:O96</xm:f>
              <xm:sqref>C96</xm:sqref>
            </x14:sparkline>
            <x14:sparkline>
              <xm:f>Companies!F97:O97</xm:f>
              <xm:sqref>C97</xm:sqref>
            </x14:sparkline>
            <x14:sparkline>
              <xm:f>Companies!F98:O98</xm:f>
              <xm:sqref>C98</xm:sqref>
            </x14:sparkline>
            <x14:sparkline>
              <xm:f>Companies!F99:O99</xm:f>
              <xm:sqref>C99</xm:sqref>
            </x14:sparkline>
            <x14:sparkline>
              <xm:f>Companies!F100:O100</xm:f>
              <xm:sqref>C100</xm:sqref>
            </x14:sparkline>
            <x14:sparkline>
              <xm:f>Companies!F101:O101</xm:f>
              <xm:sqref>C101</xm:sqref>
            </x14:sparkline>
            <x14:sparkline>
              <xm:f>Companies!F102:O102</xm:f>
              <xm:sqref>C102</xm:sqref>
            </x14:sparkline>
            <x14:sparkline>
              <xm:f>Companies!F103:O103</xm:f>
              <xm:sqref>C103</xm:sqref>
            </x14:sparkline>
            <x14:sparkline>
              <xm:f>Companies!F104:O104</xm:f>
              <xm:sqref>C104</xm:sqref>
            </x14:sparkline>
            <x14:sparkline>
              <xm:f>Companies!F105:O105</xm:f>
              <xm:sqref>C105</xm:sqref>
            </x14:sparkline>
            <x14:sparkline>
              <xm:f>Companies!F106:O106</xm:f>
              <xm:sqref>C106</xm:sqref>
            </x14:sparkline>
            <x14:sparkline>
              <xm:f>Companies!F107:O107</xm:f>
              <xm:sqref>C107</xm:sqref>
            </x14:sparkline>
            <x14:sparkline>
              <xm:f>Companies!F108:O108</xm:f>
              <xm:sqref>C108</xm:sqref>
            </x14:sparkline>
            <x14:sparkline>
              <xm:f>Companies!F109:O109</xm:f>
              <xm:sqref>C109</xm:sqref>
            </x14:sparkline>
            <x14:sparkline>
              <xm:f>Companies!F110:O110</xm:f>
              <xm:sqref>C110</xm:sqref>
            </x14:sparkline>
            <x14:sparkline>
              <xm:f>Companies!F111:O111</xm:f>
              <xm:sqref>C111</xm:sqref>
            </x14:sparkline>
            <x14:sparkline>
              <xm:f>Companies!F112:O112</xm:f>
              <xm:sqref>C112</xm:sqref>
            </x14:sparkline>
            <x14:sparkline>
              <xm:f>Companies!F113:O113</xm:f>
              <xm:sqref>C113</xm:sqref>
            </x14:sparkline>
            <x14:sparkline>
              <xm:f>Companies!F114:O114</xm:f>
              <xm:sqref>C114</xm:sqref>
            </x14:sparkline>
            <x14:sparkline>
              <xm:f>Companies!F115:O115</xm:f>
              <xm:sqref>C115</xm:sqref>
            </x14:sparkline>
            <x14:sparkline>
              <xm:f>Companies!F116:O116</xm:f>
              <xm:sqref>C116</xm:sqref>
            </x14:sparkline>
            <x14:sparkline>
              <xm:f>Companies!F117:O117</xm:f>
              <xm:sqref>C117</xm:sqref>
            </x14:sparkline>
            <x14:sparkline>
              <xm:f>Companies!F118:O118</xm:f>
              <xm:sqref>C118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Companies!F124:O124</xm:f>
              <xm:sqref>C124</xm:sqref>
            </x14:sparkline>
            <x14:sparkline>
              <xm:f>Companies!F125:O125</xm:f>
              <xm:sqref>C125</xm:sqref>
            </x14:sparkline>
            <x14:sparkline>
              <xm:f>Companies!F126:O126</xm:f>
              <xm:sqref>C126</xm:sqref>
            </x14:sparkline>
            <x14:sparkline>
              <xm:f>Companies!F127:O127</xm:f>
              <xm:sqref>C127</xm:sqref>
            </x14:sparkline>
            <x14:sparkline>
              <xm:f>Companies!F128:O128</xm:f>
              <xm:sqref>C128</xm:sqref>
            </x14:sparkline>
            <x14:sparkline>
              <xm:f>Companies!F129:O129</xm:f>
              <xm:sqref>C129</xm:sqref>
            </x14:sparkline>
            <x14:sparkline>
              <xm:f>Companies!F130:O130</xm:f>
              <xm:sqref>C130</xm:sqref>
            </x14:sparkline>
            <x14:sparkline>
              <xm:f>Companies!F131:O131</xm:f>
              <xm:sqref>C131</xm:sqref>
            </x14:sparkline>
            <x14:sparkline>
              <xm:f>Companies!F132:O132</xm:f>
              <xm:sqref>C132</xm:sqref>
            </x14:sparkline>
            <x14:sparkline>
              <xm:f>Companies!F133:O133</xm:f>
              <xm:sqref>C133</xm:sqref>
            </x14:sparkline>
            <x14:sparkline>
              <xm:f>Companies!F134:O134</xm:f>
              <xm:sqref>C134</xm:sqref>
            </x14:sparkline>
            <x14:sparkline>
              <xm:f>Companies!F135:O135</xm:f>
              <xm:sqref>C135</xm:sqref>
            </x14:sparkline>
            <x14:sparkline>
              <xm:f>Companies!F136:O136</xm:f>
              <xm:sqref>C136</xm:sqref>
            </x14:sparkline>
            <x14:sparkline>
              <xm:f>Companies!F137:O137</xm:f>
              <xm:sqref>C137</xm:sqref>
            </x14:sparkline>
            <x14:sparkline>
              <xm:f>Companies!F138:O138</xm:f>
              <xm:sqref>C138</xm:sqref>
            </x14:sparkline>
            <x14:sparkline>
              <xm:f>Companies!F139:O139</xm:f>
              <xm:sqref>C139</xm:sqref>
            </x14:sparkline>
            <x14:sparkline>
              <xm:f>Companies!F140:O140</xm:f>
              <xm:sqref>C140</xm:sqref>
            </x14:sparkline>
            <x14:sparkline>
              <xm:f>Companies!F141:O141</xm:f>
              <xm:sqref>C141</xm:sqref>
            </x14:sparkline>
            <x14:sparkline>
              <xm:f>Companies!F142:O142</xm:f>
              <xm:sqref>C142</xm:sqref>
            </x14:sparkline>
            <x14:sparkline>
              <xm:f>Companies!F143:O143</xm:f>
              <xm:sqref>C143</xm:sqref>
            </x14:sparkline>
            <x14:sparkline>
              <xm:f>Companies!F144:O144</xm:f>
              <xm:sqref>C144</xm:sqref>
            </x14:sparkline>
            <x14:sparkline>
              <xm:f>Companies!F145:O145</xm:f>
              <xm:sqref>C145</xm:sqref>
            </x14:sparkline>
            <x14:sparkline>
              <xm:f>Companies!F146:O146</xm:f>
              <xm:sqref>C146</xm:sqref>
            </x14:sparkline>
            <x14:sparkline>
              <xm:f>Companies!F147:O147</xm:f>
              <xm:sqref>C147</xm:sqref>
            </x14:sparkline>
            <x14:sparkline>
              <xm:f>Companies!F148:O148</xm:f>
              <xm:sqref>C148</xm:sqref>
            </x14:sparkline>
            <x14:sparkline>
              <xm:f>Companies!F149:O149</xm:f>
              <xm:sqref>C149</xm:sqref>
            </x14:sparkline>
            <x14:sparkline>
              <xm:f>Companies!F150:O150</xm:f>
              <xm:sqref>C150</xm:sqref>
            </x14:sparkline>
            <x14:sparkline>
              <xm:f>Companies!F151:O151</xm:f>
              <xm:sqref>C151</xm:sqref>
            </x14:sparkline>
            <x14:sparkline>
              <xm:f>Companies!F152:O152</xm:f>
              <xm:sqref>C152</xm:sqref>
            </x14:sparkline>
            <x14:sparkline>
              <xm:f>Companies!F153:O153</xm:f>
              <xm:sqref>C153</xm:sqref>
            </x14:sparkline>
            <x14:sparkline>
              <xm:f>Companies!F154:O154</xm:f>
              <xm:sqref>C154</xm:sqref>
            </x14:sparkline>
            <x14:sparkline>
              <xm:f>Companies!F155:O155</xm:f>
              <xm:sqref>C155</xm:sqref>
            </x14:sparkline>
            <x14:sparkline>
              <xm:f>Companies!F156:O156</xm:f>
              <xm:sqref>C156</xm:sqref>
            </x14:sparkline>
            <x14:sparkline>
              <xm:f>Companies!F157:O157</xm:f>
              <xm:sqref>C157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Companies!F398:O398</xm:f>
              <xm:sqref>C398</xm:sqref>
            </x14:sparkline>
            <x14:sparkline>
              <xm:f>Companies!F399:O399</xm:f>
              <xm:sqref>C399</xm:sqref>
            </x14:sparkline>
            <x14:sparkline>
              <xm:f>Companies!F400:O400</xm:f>
              <xm:sqref>C400</xm:sqref>
            </x14:sparkline>
            <x14:sparkline>
              <xm:f>Companies!F401:O401</xm:f>
              <xm:sqref>C401</xm:sqref>
            </x14:sparkline>
            <x14:sparkline>
              <xm:f>Companies!F402:O402</xm:f>
              <xm:sqref>C402</xm:sqref>
            </x14:sparkline>
            <x14:sparkline>
              <xm:f>Companies!F403:O403</xm:f>
              <xm:sqref>C403</xm:sqref>
            </x14:sparkline>
            <x14:sparkline>
              <xm:f>Companies!F404:O404</xm:f>
              <xm:sqref>C404</xm:sqref>
            </x14:sparkline>
            <x14:sparkline>
              <xm:f>Companies!F405:O405</xm:f>
              <xm:sqref>C405</xm:sqref>
            </x14:sparkline>
            <x14:sparkline>
              <xm:f>Companies!F406:O406</xm:f>
              <xm:sqref>C406</xm:sqref>
            </x14:sparkline>
            <x14:sparkline>
              <xm:f>Companies!F407:O407</xm:f>
              <xm:sqref>C407</xm:sqref>
            </x14:sparkline>
            <x14:sparkline>
              <xm:f>Companies!F408:O408</xm:f>
              <xm:sqref>C408</xm:sqref>
            </x14:sparkline>
            <x14:sparkline>
              <xm:f>Companies!F409:O409</xm:f>
              <xm:sqref>C409</xm:sqref>
            </x14:sparkline>
            <x14:sparkline>
              <xm:f>Companies!F410:O410</xm:f>
              <xm:sqref>C410</xm:sqref>
            </x14:sparkline>
            <x14:sparkline>
              <xm:f>Companies!F411:O411</xm:f>
              <xm:sqref>C411</xm:sqref>
            </x14:sparkline>
            <x14:sparkline>
              <xm:f>Companies!F412:O412</xm:f>
              <xm:sqref>C412</xm:sqref>
            </x14:sparkline>
            <x14:sparkline>
              <xm:f>Companies!F413:O413</xm:f>
              <xm:sqref>C413</xm:sqref>
            </x14:sparkline>
            <x14:sparkline>
              <xm:f>Companies!F414:O414</xm:f>
              <xm:sqref>C414</xm:sqref>
            </x14:sparkline>
            <x14:sparkline>
              <xm:f>Companies!F415:O415</xm:f>
              <xm:sqref>C415</xm:sqref>
            </x14:sparkline>
            <x14:sparkline>
              <xm:f>Companies!F416:O416</xm:f>
              <xm:sqref>C416</xm:sqref>
            </x14:sparkline>
            <x14:sparkline>
              <xm:f>Companies!F417:O417</xm:f>
              <xm:sqref>C417</xm:sqref>
            </x14:sparkline>
            <x14:sparkline>
              <xm:f>Companies!F418:O418</xm:f>
              <xm:sqref>C418</xm:sqref>
            </x14:sparkline>
            <x14:sparkline>
              <xm:f>Companies!F419:O419</xm:f>
              <xm:sqref>C419</xm:sqref>
            </x14:sparkline>
            <x14:sparkline>
              <xm:f>Companies!F420:O420</xm:f>
              <xm:sqref>C420</xm:sqref>
            </x14:sparkline>
            <x14:sparkline>
              <xm:f>Companies!F421:O421</xm:f>
              <xm:sqref>C421</xm:sqref>
            </x14:sparkline>
            <x14:sparkline>
              <xm:f>Companies!F422:O422</xm:f>
              <xm:sqref>C422</xm:sqref>
            </x14:sparkline>
            <x14:sparkline>
              <xm:f>Companies!F423:O423</xm:f>
              <xm:sqref>C423</xm:sqref>
            </x14:sparkline>
            <x14:sparkline>
              <xm:f>Companies!F424:O424</xm:f>
              <xm:sqref>C424</xm:sqref>
            </x14:sparkline>
            <x14:sparkline>
              <xm:f>Companies!F425:O425</xm:f>
              <xm:sqref>C425</xm:sqref>
            </x14:sparkline>
            <x14:sparkline>
              <xm:f>Companies!F426:O426</xm:f>
              <xm:sqref>C426</xm:sqref>
            </x14:sparkline>
            <x14:sparkline>
              <xm:f>Companies!F427:O427</xm:f>
              <xm:sqref>C427</xm:sqref>
            </x14:sparkline>
            <x14:sparkline>
              <xm:f>Companies!F428:O428</xm:f>
              <xm:sqref>C428</xm:sqref>
            </x14:sparkline>
            <x14:sparkline>
              <xm:f>Companies!F429:O429</xm:f>
              <xm:sqref>C429</xm:sqref>
            </x14:sparkline>
            <x14:sparkline>
              <xm:f>Companies!F430:O430</xm:f>
              <xm:sqref>C430</xm:sqref>
            </x14:sparkline>
            <x14:sparkline>
              <xm:f>Companies!F431:O431</xm:f>
              <xm:sqref>C431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Companies!F241:O241</xm:f>
              <xm:sqref>C241</xm:sqref>
            </x14:sparkline>
            <x14:sparkline>
              <xm:f>Companies!F242:O242</xm:f>
              <xm:sqref>C242</xm:sqref>
            </x14:sparkline>
            <x14:sparkline>
              <xm:f>Companies!F243:O243</xm:f>
              <xm:sqref>C243</xm:sqref>
            </x14:sparkline>
            <x14:sparkline>
              <xm:f>Companies!F244:O244</xm:f>
              <xm:sqref>C244</xm:sqref>
            </x14:sparkline>
            <x14:sparkline>
              <xm:f>Companies!F245:O245</xm:f>
              <xm:sqref>C245</xm:sqref>
            </x14:sparkline>
            <x14:sparkline>
              <xm:f>Companies!F246:O246</xm:f>
              <xm:sqref>C246</xm:sqref>
            </x14:sparkline>
            <x14:sparkline>
              <xm:f>Companies!F247:O247</xm:f>
              <xm:sqref>C247</xm:sqref>
            </x14:sparkline>
            <x14:sparkline>
              <xm:f>Companies!F248:O248</xm:f>
              <xm:sqref>C248</xm:sqref>
            </x14:sparkline>
            <x14:sparkline>
              <xm:f>Companies!F249:O249</xm:f>
              <xm:sqref>C249</xm:sqref>
            </x14:sparkline>
            <x14:sparkline>
              <xm:f>Companies!F250:O250</xm:f>
              <xm:sqref>C250</xm:sqref>
            </x14:sparkline>
            <x14:sparkline>
              <xm:f>Companies!F251:O251</xm:f>
              <xm:sqref>C251</xm:sqref>
            </x14:sparkline>
            <x14:sparkline>
              <xm:f>Companies!F252:O252</xm:f>
              <xm:sqref>C252</xm:sqref>
            </x14:sparkline>
            <x14:sparkline>
              <xm:f>Companies!F253:O253</xm:f>
              <xm:sqref>C253</xm:sqref>
            </x14:sparkline>
            <x14:sparkline>
              <xm:f>Companies!F254:O254</xm:f>
              <xm:sqref>C254</xm:sqref>
            </x14:sparkline>
            <x14:sparkline>
              <xm:f>Companies!F255:O255</xm:f>
              <xm:sqref>C255</xm:sqref>
            </x14:sparkline>
            <x14:sparkline>
              <xm:f>Companies!F256:O256</xm:f>
              <xm:sqref>C256</xm:sqref>
            </x14:sparkline>
            <x14:sparkline>
              <xm:f>Companies!F257:O257</xm:f>
              <xm:sqref>C257</xm:sqref>
            </x14:sparkline>
            <x14:sparkline>
              <xm:f>Companies!F258:O258</xm:f>
              <xm:sqref>C258</xm:sqref>
            </x14:sparkline>
            <x14:sparkline>
              <xm:f>Companies!F259:O259</xm:f>
              <xm:sqref>C259</xm:sqref>
            </x14:sparkline>
            <x14:sparkline>
              <xm:f>Companies!F260:O260</xm:f>
              <xm:sqref>C260</xm:sqref>
            </x14:sparkline>
            <x14:sparkline>
              <xm:f>Companies!F261:O261</xm:f>
              <xm:sqref>C261</xm:sqref>
            </x14:sparkline>
            <x14:sparkline>
              <xm:f>Companies!F262:O262</xm:f>
              <xm:sqref>C262</xm:sqref>
            </x14:sparkline>
            <x14:sparkline>
              <xm:f>Companies!F263:O263</xm:f>
              <xm:sqref>C263</xm:sqref>
            </x14:sparkline>
            <x14:sparkline>
              <xm:f>Companies!F264:O264</xm:f>
              <xm:sqref>C264</xm:sqref>
            </x14:sparkline>
            <x14:sparkline>
              <xm:f>Companies!F265:O265</xm:f>
              <xm:sqref>C265</xm:sqref>
            </x14:sparkline>
            <x14:sparkline>
              <xm:f>Companies!F266:O266</xm:f>
              <xm:sqref>C266</xm:sqref>
            </x14:sparkline>
            <x14:sparkline>
              <xm:f>Companies!F267:O267</xm:f>
              <xm:sqref>C267</xm:sqref>
            </x14:sparkline>
            <x14:sparkline>
              <xm:f>Companies!F268:O268</xm:f>
              <xm:sqref>C268</xm:sqref>
            </x14:sparkline>
            <x14:sparkline>
              <xm:f>Companies!F269:O269</xm:f>
              <xm:sqref>C269</xm:sqref>
            </x14:sparkline>
            <x14:sparkline>
              <xm:f>Companies!F270:O270</xm:f>
              <xm:sqref>C270</xm:sqref>
            </x14:sparkline>
            <x14:sparkline>
              <xm:f>Companies!F271:O271</xm:f>
              <xm:sqref>C271</xm:sqref>
            </x14:sparkline>
            <x14:sparkline>
              <xm:f>Companies!F272:O272</xm:f>
              <xm:sqref>C272</xm:sqref>
            </x14:sparkline>
            <x14:sparkline>
              <xm:f>Companies!F273:O273</xm:f>
              <xm:sqref>C273</xm:sqref>
            </x14:sparkline>
            <x14:sparkline>
              <xm:f>Companies!F274:O274</xm:f>
              <xm:sqref>C274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Companies!F280:O280</xm:f>
              <xm:sqref>C280</xm:sqref>
            </x14:sparkline>
            <x14:sparkline>
              <xm:f>Companies!F281:O281</xm:f>
              <xm:sqref>C281</xm:sqref>
            </x14:sparkline>
            <x14:sparkline>
              <xm:f>Companies!F282:O282</xm:f>
              <xm:sqref>C282</xm:sqref>
            </x14:sparkline>
            <x14:sparkline>
              <xm:f>Companies!F283:O283</xm:f>
              <xm:sqref>C283</xm:sqref>
            </x14:sparkline>
            <x14:sparkline>
              <xm:f>Companies!F284:O284</xm:f>
              <xm:sqref>C284</xm:sqref>
            </x14:sparkline>
            <x14:sparkline>
              <xm:f>Companies!F285:O285</xm:f>
              <xm:sqref>C285</xm:sqref>
            </x14:sparkline>
            <x14:sparkline>
              <xm:f>Companies!F286:O286</xm:f>
              <xm:sqref>C286</xm:sqref>
            </x14:sparkline>
            <x14:sparkline>
              <xm:f>Companies!F287:O287</xm:f>
              <xm:sqref>C287</xm:sqref>
            </x14:sparkline>
            <x14:sparkline>
              <xm:f>Companies!F288:O288</xm:f>
              <xm:sqref>C288</xm:sqref>
            </x14:sparkline>
            <x14:sparkline>
              <xm:f>Companies!F289:O289</xm:f>
              <xm:sqref>C289</xm:sqref>
            </x14:sparkline>
            <x14:sparkline>
              <xm:f>Companies!F290:O290</xm:f>
              <xm:sqref>C290</xm:sqref>
            </x14:sparkline>
            <x14:sparkline>
              <xm:f>Companies!F291:O291</xm:f>
              <xm:sqref>C291</xm:sqref>
            </x14:sparkline>
            <x14:sparkline>
              <xm:f>Companies!F292:O292</xm:f>
              <xm:sqref>C292</xm:sqref>
            </x14:sparkline>
            <x14:sparkline>
              <xm:f>Companies!F293:O293</xm:f>
              <xm:sqref>C293</xm:sqref>
            </x14:sparkline>
            <x14:sparkline>
              <xm:f>Companies!F294:O294</xm:f>
              <xm:sqref>C294</xm:sqref>
            </x14:sparkline>
            <x14:sparkline>
              <xm:f>Companies!F295:O295</xm:f>
              <xm:sqref>C295</xm:sqref>
            </x14:sparkline>
            <x14:sparkline>
              <xm:f>Companies!F296:O296</xm:f>
              <xm:sqref>C296</xm:sqref>
            </x14:sparkline>
            <x14:sparkline>
              <xm:f>Companies!F297:O297</xm:f>
              <xm:sqref>C297</xm:sqref>
            </x14:sparkline>
            <x14:sparkline>
              <xm:f>Companies!F298:O298</xm:f>
              <xm:sqref>C298</xm:sqref>
            </x14:sparkline>
            <x14:sparkline>
              <xm:f>Companies!F299:O299</xm:f>
              <xm:sqref>C299</xm:sqref>
            </x14:sparkline>
            <x14:sparkline>
              <xm:f>Companies!F300:O300</xm:f>
              <xm:sqref>C300</xm:sqref>
            </x14:sparkline>
            <x14:sparkline>
              <xm:f>Companies!F301:O301</xm:f>
              <xm:sqref>C301</xm:sqref>
            </x14:sparkline>
            <x14:sparkline>
              <xm:f>Companies!F302:O302</xm:f>
              <xm:sqref>C302</xm:sqref>
            </x14:sparkline>
            <x14:sparkline>
              <xm:f>Companies!F303:O303</xm:f>
              <xm:sqref>C303</xm:sqref>
            </x14:sparkline>
            <x14:sparkline>
              <xm:f>Companies!F304:O304</xm:f>
              <xm:sqref>C304</xm:sqref>
            </x14:sparkline>
            <x14:sparkline>
              <xm:f>Companies!F305:O305</xm:f>
              <xm:sqref>C305</xm:sqref>
            </x14:sparkline>
            <x14:sparkline>
              <xm:f>Companies!F306:O306</xm:f>
              <xm:sqref>C306</xm:sqref>
            </x14:sparkline>
            <x14:sparkline>
              <xm:f>Companies!F307:O307</xm:f>
              <xm:sqref>C307</xm:sqref>
            </x14:sparkline>
            <x14:sparkline>
              <xm:f>Companies!F308:O308</xm:f>
              <xm:sqref>C308</xm:sqref>
            </x14:sparkline>
            <x14:sparkline>
              <xm:f>Companies!F309:O309</xm:f>
              <xm:sqref>C309</xm:sqref>
            </x14:sparkline>
            <x14:sparkline>
              <xm:f>Companies!F310:O310</xm:f>
              <xm:sqref>C310</xm:sqref>
            </x14:sparkline>
            <x14:sparkline>
              <xm:f>Companies!F311:O311</xm:f>
              <xm:sqref>C311</xm:sqref>
            </x14:sparkline>
            <x14:sparkline>
              <xm:f>Companies!F312:O312</xm:f>
              <xm:sqref>C312</xm:sqref>
            </x14:sparkline>
            <x14:sparkline>
              <xm:f>Companies!F313:O313</xm:f>
              <xm:sqref>C313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Companies!F319:O319</xm:f>
              <xm:sqref>C319</xm:sqref>
            </x14:sparkline>
            <x14:sparkline>
              <xm:f>Companies!F320:O320</xm:f>
              <xm:sqref>C320</xm:sqref>
            </x14:sparkline>
            <x14:sparkline>
              <xm:f>Companies!F321:O321</xm:f>
              <xm:sqref>C321</xm:sqref>
            </x14:sparkline>
            <x14:sparkline>
              <xm:f>Companies!F322:O322</xm:f>
              <xm:sqref>C322</xm:sqref>
            </x14:sparkline>
            <x14:sparkline>
              <xm:f>Companies!F323:O323</xm:f>
              <xm:sqref>C323</xm:sqref>
            </x14:sparkline>
            <x14:sparkline>
              <xm:f>Companies!F324:O324</xm:f>
              <xm:sqref>C324</xm:sqref>
            </x14:sparkline>
            <x14:sparkline>
              <xm:f>Companies!F325:O325</xm:f>
              <xm:sqref>C325</xm:sqref>
            </x14:sparkline>
            <x14:sparkline>
              <xm:f>Companies!F326:O326</xm:f>
              <xm:sqref>C326</xm:sqref>
            </x14:sparkline>
            <x14:sparkline>
              <xm:f>Companies!F327:O327</xm:f>
              <xm:sqref>C327</xm:sqref>
            </x14:sparkline>
            <x14:sparkline>
              <xm:f>Companies!F328:O328</xm:f>
              <xm:sqref>C328</xm:sqref>
            </x14:sparkline>
            <x14:sparkline>
              <xm:f>Companies!F329:O329</xm:f>
              <xm:sqref>C329</xm:sqref>
            </x14:sparkline>
            <x14:sparkline>
              <xm:f>Companies!F330:O330</xm:f>
              <xm:sqref>C330</xm:sqref>
            </x14:sparkline>
            <x14:sparkline>
              <xm:f>Companies!F331:O331</xm:f>
              <xm:sqref>C331</xm:sqref>
            </x14:sparkline>
            <x14:sparkline>
              <xm:f>Companies!F332:O332</xm:f>
              <xm:sqref>C332</xm:sqref>
            </x14:sparkline>
            <x14:sparkline>
              <xm:f>Companies!F333:O333</xm:f>
              <xm:sqref>C333</xm:sqref>
            </x14:sparkline>
            <x14:sparkline>
              <xm:f>Companies!F334:O334</xm:f>
              <xm:sqref>C334</xm:sqref>
            </x14:sparkline>
            <x14:sparkline>
              <xm:f>Companies!F335:O335</xm:f>
              <xm:sqref>C335</xm:sqref>
            </x14:sparkline>
            <x14:sparkline>
              <xm:f>Companies!F336:O336</xm:f>
              <xm:sqref>C336</xm:sqref>
            </x14:sparkline>
            <x14:sparkline>
              <xm:f>Companies!F337:O337</xm:f>
              <xm:sqref>C337</xm:sqref>
            </x14:sparkline>
            <x14:sparkline>
              <xm:f>Companies!F338:O338</xm:f>
              <xm:sqref>C338</xm:sqref>
            </x14:sparkline>
            <x14:sparkline>
              <xm:f>Companies!F339:O339</xm:f>
              <xm:sqref>C339</xm:sqref>
            </x14:sparkline>
            <x14:sparkline>
              <xm:f>Companies!F340:O340</xm:f>
              <xm:sqref>C340</xm:sqref>
            </x14:sparkline>
            <x14:sparkline>
              <xm:f>Companies!F341:O341</xm:f>
              <xm:sqref>C341</xm:sqref>
            </x14:sparkline>
            <x14:sparkline>
              <xm:f>Companies!F342:O342</xm:f>
              <xm:sqref>C342</xm:sqref>
            </x14:sparkline>
            <x14:sparkline>
              <xm:f>Companies!F343:O343</xm:f>
              <xm:sqref>C343</xm:sqref>
            </x14:sparkline>
            <x14:sparkline>
              <xm:f>Companies!F344:O344</xm:f>
              <xm:sqref>C344</xm:sqref>
            </x14:sparkline>
            <x14:sparkline>
              <xm:f>Companies!F345:O345</xm:f>
              <xm:sqref>C345</xm:sqref>
            </x14:sparkline>
            <x14:sparkline>
              <xm:f>Companies!F346:O346</xm:f>
              <xm:sqref>C346</xm:sqref>
            </x14:sparkline>
            <x14:sparkline>
              <xm:f>Companies!F347:O347</xm:f>
              <xm:sqref>C347</xm:sqref>
            </x14:sparkline>
            <x14:sparkline>
              <xm:f>Companies!F348:O348</xm:f>
              <xm:sqref>C348</xm:sqref>
            </x14:sparkline>
            <x14:sparkline>
              <xm:f>Companies!F349:O349</xm:f>
              <xm:sqref>C349</xm:sqref>
            </x14:sparkline>
            <x14:sparkline>
              <xm:f>Companies!F350:O350</xm:f>
              <xm:sqref>C350</xm:sqref>
            </x14:sparkline>
            <x14:sparkline>
              <xm:f>Companies!F351:O351</xm:f>
              <xm:sqref>C351</xm:sqref>
            </x14:sparkline>
            <x14:sparkline>
              <xm:f>Companies!F352:O352</xm:f>
              <xm:sqref>C352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Companies!F358:O358</xm:f>
              <xm:sqref>C358</xm:sqref>
            </x14:sparkline>
            <x14:sparkline>
              <xm:f>Companies!F359:O359</xm:f>
              <xm:sqref>C359</xm:sqref>
            </x14:sparkline>
            <x14:sparkline>
              <xm:f>Companies!F360:O360</xm:f>
              <xm:sqref>C360</xm:sqref>
            </x14:sparkline>
            <x14:sparkline>
              <xm:f>Companies!F361:O361</xm:f>
              <xm:sqref>C361</xm:sqref>
            </x14:sparkline>
            <x14:sparkline>
              <xm:f>Companies!F362:O362</xm:f>
              <xm:sqref>C362</xm:sqref>
            </x14:sparkline>
            <x14:sparkline>
              <xm:f>Companies!F363:O363</xm:f>
              <xm:sqref>C363</xm:sqref>
            </x14:sparkline>
            <x14:sparkline>
              <xm:f>Companies!F364:O364</xm:f>
              <xm:sqref>C364</xm:sqref>
            </x14:sparkline>
            <x14:sparkline>
              <xm:f>Companies!F365:O365</xm:f>
              <xm:sqref>C365</xm:sqref>
            </x14:sparkline>
            <x14:sparkline>
              <xm:f>Companies!F366:O366</xm:f>
              <xm:sqref>C366</xm:sqref>
            </x14:sparkline>
            <x14:sparkline>
              <xm:f>Companies!F367:O367</xm:f>
              <xm:sqref>C367</xm:sqref>
            </x14:sparkline>
            <x14:sparkline>
              <xm:f>Companies!F368:O368</xm:f>
              <xm:sqref>C368</xm:sqref>
            </x14:sparkline>
            <x14:sparkline>
              <xm:f>Companies!F369:O369</xm:f>
              <xm:sqref>C369</xm:sqref>
            </x14:sparkline>
            <x14:sparkline>
              <xm:f>Companies!F370:O370</xm:f>
              <xm:sqref>C370</xm:sqref>
            </x14:sparkline>
            <x14:sparkline>
              <xm:f>Companies!F371:O371</xm:f>
              <xm:sqref>C371</xm:sqref>
            </x14:sparkline>
            <x14:sparkline>
              <xm:f>Companies!F372:O372</xm:f>
              <xm:sqref>C372</xm:sqref>
            </x14:sparkline>
            <x14:sparkline>
              <xm:f>Companies!F373:O373</xm:f>
              <xm:sqref>C373</xm:sqref>
            </x14:sparkline>
            <x14:sparkline>
              <xm:f>Companies!F374:O374</xm:f>
              <xm:sqref>C374</xm:sqref>
            </x14:sparkline>
            <x14:sparkline>
              <xm:f>Companies!F375:O375</xm:f>
              <xm:sqref>C375</xm:sqref>
            </x14:sparkline>
            <x14:sparkline>
              <xm:f>Companies!F376:O376</xm:f>
              <xm:sqref>C376</xm:sqref>
            </x14:sparkline>
            <x14:sparkline>
              <xm:f>Companies!F377:O377</xm:f>
              <xm:sqref>C377</xm:sqref>
            </x14:sparkline>
            <x14:sparkline>
              <xm:f>Companies!F378:O378</xm:f>
              <xm:sqref>C378</xm:sqref>
            </x14:sparkline>
            <x14:sparkline>
              <xm:f>Companies!F379:O379</xm:f>
              <xm:sqref>C379</xm:sqref>
            </x14:sparkline>
            <x14:sparkline>
              <xm:f>Companies!F380:O380</xm:f>
              <xm:sqref>C380</xm:sqref>
            </x14:sparkline>
            <x14:sparkline>
              <xm:f>Companies!F381:O381</xm:f>
              <xm:sqref>C381</xm:sqref>
            </x14:sparkline>
            <x14:sparkline>
              <xm:f>Companies!F382:O382</xm:f>
              <xm:sqref>C382</xm:sqref>
            </x14:sparkline>
            <x14:sparkline>
              <xm:f>Companies!F383:O383</xm:f>
              <xm:sqref>C383</xm:sqref>
            </x14:sparkline>
            <x14:sparkline>
              <xm:f>Companies!F384:O384</xm:f>
              <xm:sqref>C384</xm:sqref>
            </x14:sparkline>
            <x14:sparkline>
              <xm:f>Companies!F385:O385</xm:f>
              <xm:sqref>C385</xm:sqref>
            </x14:sparkline>
            <x14:sparkline>
              <xm:f>Companies!F386:O386</xm:f>
              <xm:sqref>C386</xm:sqref>
            </x14:sparkline>
            <x14:sparkline>
              <xm:f>Companies!F387:O387</xm:f>
              <xm:sqref>C387</xm:sqref>
            </x14:sparkline>
            <x14:sparkline>
              <xm:f>Companies!F388:O388</xm:f>
              <xm:sqref>C388</xm:sqref>
            </x14:sparkline>
            <x14:sparkline>
              <xm:f>Companies!F389:O389</xm:f>
              <xm:sqref>C389</xm:sqref>
            </x14:sparkline>
            <x14:sparkline>
              <xm:f>Companies!F390:O390</xm:f>
              <xm:sqref>C390</xm:sqref>
            </x14:sparkline>
            <x14:sparkline>
              <xm:f>Companies!F391:O391</xm:f>
              <xm:sqref>C391</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sheetPr>
  <dimension ref="B3:Y78"/>
  <sheetViews>
    <sheetView workbookViewId="0">
      <selection activeCell="O43" sqref="O43"/>
    </sheetView>
  </sheetViews>
  <sheetFormatPr defaultRowHeight="12.75" x14ac:dyDescent="0.2"/>
  <sheetData>
    <row r="3" spans="2:25" ht="15" x14ac:dyDescent="0.25">
      <c r="B3" s="58" t="s">
        <v>95</v>
      </c>
      <c r="C3" s="1"/>
      <c r="D3" s="1"/>
      <c r="E3" s="1"/>
      <c r="F3" s="1"/>
      <c r="G3" s="1"/>
      <c r="H3" s="59" t="s">
        <v>96</v>
      </c>
      <c r="I3" s="1"/>
      <c r="J3" s="1"/>
      <c r="K3" s="1"/>
      <c r="L3" s="60" t="s">
        <v>97</v>
      </c>
      <c r="M3" s="61"/>
      <c r="N3" s="61"/>
      <c r="O3" s="61"/>
      <c r="P3" s="61"/>
      <c r="Q3" s="61"/>
      <c r="R3" s="61"/>
      <c r="S3" s="62" t="s">
        <v>98</v>
      </c>
      <c r="T3" s="1"/>
      <c r="U3" s="1"/>
      <c r="V3" s="1"/>
      <c r="W3" s="1"/>
      <c r="X3" s="1"/>
      <c r="Y3" s="1"/>
    </row>
    <row r="4" spans="2:25" ht="15" x14ac:dyDescent="0.25">
      <c r="B4" s="63" t="s">
        <v>99</v>
      </c>
      <c r="C4" s="1"/>
      <c r="D4" s="1"/>
      <c r="E4" s="1"/>
      <c r="F4" s="1"/>
      <c r="G4" s="1"/>
      <c r="H4" s="59" t="s">
        <v>100</v>
      </c>
      <c r="I4" s="1"/>
      <c r="J4" s="1"/>
      <c r="K4" s="1"/>
      <c r="L4" s="1"/>
      <c r="M4" s="1"/>
      <c r="N4" s="1"/>
      <c r="O4" s="1"/>
      <c r="P4" s="1"/>
      <c r="Q4" s="1"/>
      <c r="R4" s="1"/>
      <c r="S4" s="1"/>
      <c r="T4" s="1"/>
      <c r="U4" s="1"/>
      <c r="V4" s="1"/>
      <c r="W4" s="1"/>
      <c r="X4" s="1"/>
      <c r="Y4" s="1"/>
    </row>
    <row r="5" spans="2:25" ht="15" x14ac:dyDescent="0.25">
      <c r="B5" s="64" t="s">
        <v>101</v>
      </c>
      <c r="C5" s="65"/>
      <c r="D5" s="65"/>
      <c r="E5" s="65"/>
      <c r="F5" s="65"/>
      <c r="G5" s="65"/>
      <c r="H5" s="65"/>
      <c r="I5" s="65"/>
      <c r="J5" s="65"/>
      <c r="K5" s="65"/>
      <c r="L5" s="65"/>
      <c r="M5" s="65"/>
      <c r="N5" s="65"/>
      <c r="O5" s="65"/>
      <c r="P5" s="65"/>
      <c r="Q5" s="65"/>
      <c r="R5" s="65"/>
      <c r="S5" s="65"/>
      <c r="T5" s="65"/>
      <c r="U5" s="65"/>
      <c r="V5" s="65"/>
      <c r="W5" s="65"/>
      <c r="X5" s="65"/>
      <c r="Y5" s="65"/>
    </row>
    <row r="6" spans="2:25" x14ac:dyDescent="0.2">
      <c r="B6" s="66" t="s">
        <v>102</v>
      </c>
      <c r="C6" s="67">
        <v>2</v>
      </c>
      <c r="D6" s="67">
        <v>3</v>
      </c>
      <c r="E6" s="67">
        <v>4</v>
      </c>
      <c r="F6" s="67">
        <v>5</v>
      </c>
      <c r="G6" s="67">
        <v>6</v>
      </c>
      <c r="H6" s="67">
        <v>7</v>
      </c>
      <c r="I6" s="67">
        <v>8</v>
      </c>
      <c r="J6" s="67">
        <v>9</v>
      </c>
      <c r="K6" s="67">
        <v>10</v>
      </c>
      <c r="L6" s="67">
        <v>11</v>
      </c>
      <c r="M6" s="67">
        <v>12</v>
      </c>
      <c r="N6" s="67">
        <v>13</v>
      </c>
      <c r="O6" s="67">
        <v>14</v>
      </c>
      <c r="P6" s="67">
        <v>15</v>
      </c>
      <c r="Q6" s="67">
        <v>16</v>
      </c>
      <c r="R6" s="67">
        <v>17</v>
      </c>
      <c r="S6" s="67">
        <v>18</v>
      </c>
      <c r="T6" s="67">
        <v>19</v>
      </c>
      <c r="U6" s="67">
        <v>20</v>
      </c>
      <c r="V6" s="67">
        <v>21</v>
      </c>
      <c r="W6" s="67">
        <v>22</v>
      </c>
      <c r="X6" s="67">
        <v>23</v>
      </c>
      <c r="Y6" s="67">
        <v>24</v>
      </c>
    </row>
    <row r="9" spans="2:25" x14ac:dyDescent="0.2">
      <c r="B9" s="69"/>
      <c r="C9" s="69" t="s">
        <v>103</v>
      </c>
      <c r="D9" s="69" t="s">
        <v>104</v>
      </c>
      <c r="E9" s="69" t="s">
        <v>105</v>
      </c>
      <c r="F9" s="69" t="s">
        <v>106</v>
      </c>
      <c r="G9" s="69" t="s">
        <v>107</v>
      </c>
      <c r="H9" s="69" t="s">
        <v>108</v>
      </c>
      <c r="I9" s="69" t="s">
        <v>109</v>
      </c>
      <c r="J9" s="69" t="s">
        <v>110</v>
      </c>
      <c r="K9" s="69" t="s">
        <v>111</v>
      </c>
      <c r="L9" s="69" t="s">
        <v>112</v>
      </c>
      <c r="M9" s="69" t="s">
        <v>113</v>
      </c>
      <c r="N9" s="69" t="s">
        <v>114</v>
      </c>
      <c r="O9" s="69" t="s">
        <v>115</v>
      </c>
      <c r="P9" s="69" t="s">
        <v>116</v>
      </c>
      <c r="Q9" s="69" t="s">
        <v>117</v>
      </c>
      <c r="R9" s="69" t="s">
        <v>118</v>
      </c>
      <c r="S9" s="69" t="s">
        <v>119</v>
      </c>
      <c r="T9" s="69" t="s">
        <v>120</v>
      </c>
      <c r="U9" s="69" t="s">
        <v>121</v>
      </c>
      <c r="V9" s="69" t="s">
        <v>122</v>
      </c>
      <c r="W9" s="69" t="s">
        <v>123</v>
      </c>
      <c r="X9" s="69" t="s">
        <v>124</v>
      </c>
      <c r="Y9" s="69" t="s">
        <v>125</v>
      </c>
    </row>
    <row r="10" spans="2:25" x14ac:dyDescent="0.2">
      <c r="B10" s="69" t="s">
        <v>0</v>
      </c>
      <c r="C10" s="68">
        <v>13.7583</v>
      </c>
      <c r="D10" s="68">
        <v>13.610099999999999</v>
      </c>
      <c r="E10" s="68">
        <v>13.407400000000001</v>
      </c>
      <c r="F10" s="68">
        <v>13.2554</v>
      </c>
      <c r="G10" s="68">
        <v>13.6965</v>
      </c>
      <c r="H10" s="68">
        <v>13.901999999999999</v>
      </c>
      <c r="I10" s="68">
        <v>13.760300000000001</v>
      </c>
      <c r="J10" s="68">
        <v>13.760300000000001</v>
      </c>
      <c r="K10" s="68">
        <v>1</v>
      </c>
      <c r="L10" s="68">
        <v>1</v>
      </c>
      <c r="M10" s="68">
        <v>1</v>
      </c>
      <c r="N10" s="68">
        <v>1</v>
      </c>
      <c r="O10" s="68">
        <v>1</v>
      </c>
      <c r="P10" s="68">
        <v>1</v>
      </c>
      <c r="Q10" s="68">
        <v>1</v>
      </c>
      <c r="R10" s="68">
        <v>1</v>
      </c>
      <c r="S10" s="68">
        <v>1</v>
      </c>
      <c r="T10" s="68">
        <v>1</v>
      </c>
      <c r="U10" s="68">
        <v>1</v>
      </c>
      <c r="V10" s="68">
        <v>1</v>
      </c>
      <c r="W10" s="68">
        <v>1</v>
      </c>
      <c r="X10" s="68">
        <v>1</v>
      </c>
      <c r="Y10" s="68">
        <v>1</v>
      </c>
    </row>
    <row r="11" spans="2:25" x14ac:dyDescent="0.2">
      <c r="B11" s="69" t="s">
        <v>1</v>
      </c>
      <c r="C11" s="68">
        <v>40.177700000000002</v>
      </c>
      <c r="D11" s="68">
        <v>40.286900000000003</v>
      </c>
      <c r="E11" s="68">
        <v>39.1614</v>
      </c>
      <c r="F11" s="68">
        <v>38.697899999999997</v>
      </c>
      <c r="G11" s="68">
        <v>40.1021</v>
      </c>
      <c r="H11" s="68">
        <v>40.767499999999998</v>
      </c>
      <c r="I11" s="68">
        <v>40.3399</v>
      </c>
      <c r="J11" s="68">
        <v>40.3399</v>
      </c>
      <c r="K11" s="68">
        <v>1</v>
      </c>
      <c r="L11" s="68">
        <v>1</v>
      </c>
      <c r="M11" s="68">
        <v>1</v>
      </c>
      <c r="N11" s="68">
        <v>1</v>
      </c>
      <c r="O11" s="68">
        <v>1</v>
      </c>
      <c r="P11" s="68">
        <v>1</v>
      </c>
      <c r="Q11" s="68">
        <v>1</v>
      </c>
      <c r="R11" s="68">
        <v>1</v>
      </c>
      <c r="S11" s="68">
        <v>1</v>
      </c>
      <c r="T11" s="68">
        <v>1</v>
      </c>
      <c r="U11" s="68">
        <v>1</v>
      </c>
      <c r="V11" s="68">
        <v>1</v>
      </c>
      <c r="W11" s="68">
        <v>1</v>
      </c>
      <c r="X11" s="68">
        <v>1</v>
      </c>
      <c r="Y11" s="68">
        <v>1</v>
      </c>
    </row>
    <row r="12" spans="2:25" x14ac:dyDescent="0.2">
      <c r="B12" s="69" t="s">
        <v>30</v>
      </c>
      <c r="C12" s="68">
        <v>2.9654900000000001E-2</v>
      </c>
      <c r="D12" s="68">
        <v>3.6493999999999999E-2</v>
      </c>
      <c r="E12" s="68">
        <v>8.1207000000000001E-2</v>
      </c>
      <c r="F12" s="68">
        <v>9.2917E-2</v>
      </c>
      <c r="G12" s="68">
        <v>0.61064499999999999</v>
      </c>
      <c r="H12" s="68">
        <v>1.9762999999999999</v>
      </c>
      <c r="I12" s="68">
        <v>1.95583</v>
      </c>
      <c r="J12" s="68">
        <v>1.9558</v>
      </c>
      <c r="K12" s="68">
        <v>1.9542999999999999</v>
      </c>
      <c r="L12" s="68">
        <v>1.9462999999999999</v>
      </c>
      <c r="M12" s="68">
        <v>1.9545999999999999</v>
      </c>
      <c r="N12" s="68">
        <v>1.9557</v>
      </c>
      <c r="O12" s="68">
        <v>1.9559</v>
      </c>
      <c r="P12" s="68">
        <v>1.9562999999999999</v>
      </c>
      <c r="Q12" s="68">
        <v>1.9558</v>
      </c>
      <c r="R12" s="68">
        <v>1.9558</v>
      </c>
      <c r="S12" s="68">
        <v>1.9558</v>
      </c>
      <c r="T12" s="68">
        <v>1.9558</v>
      </c>
      <c r="U12" s="68">
        <v>1.9558</v>
      </c>
      <c r="V12" s="68">
        <v>1.9558</v>
      </c>
      <c r="W12" s="68">
        <v>1.9558</v>
      </c>
      <c r="X12" s="68">
        <v>1.9558</v>
      </c>
      <c r="Y12" s="68">
        <v>1.9558</v>
      </c>
    </row>
    <row r="13" spans="2:25" x14ac:dyDescent="0.2">
      <c r="B13" s="69" t="s">
        <v>2</v>
      </c>
      <c r="C13" s="68">
        <v>1.7630699999999999</v>
      </c>
      <c r="D13" s="68">
        <v>1.6523099999999999</v>
      </c>
      <c r="E13" s="68">
        <v>1.6132</v>
      </c>
      <c r="F13" s="68">
        <v>1.5128200000000001</v>
      </c>
      <c r="G13" s="68">
        <v>1.69129</v>
      </c>
      <c r="H13" s="68">
        <v>1.6055299999999999</v>
      </c>
      <c r="I13" s="68">
        <v>1.60778</v>
      </c>
      <c r="J13" s="68">
        <v>1.6051</v>
      </c>
      <c r="K13" s="68">
        <v>1.5232000000000001</v>
      </c>
      <c r="L13" s="68">
        <v>1.4829000000000001</v>
      </c>
      <c r="M13" s="68">
        <v>1.4523999999999999</v>
      </c>
      <c r="N13" s="68">
        <v>1.5579000000000001</v>
      </c>
      <c r="O13" s="68">
        <v>1.5428999999999999</v>
      </c>
      <c r="P13" s="68">
        <v>1.5550999999999999</v>
      </c>
      <c r="Q13" s="68">
        <v>1.6069</v>
      </c>
      <c r="R13" s="68">
        <v>1.6547000000000001</v>
      </c>
      <c r="S13" s="68">
        <v>1.4850000000000001</v>
      </c>
      <c r="T13" s="68">
        <v>1.4836</v>
      </c>
      <c r="U13" s="68">
        <v>1.2504</v>
      </c>
      <c r="V13" s="68">
        <v>1.2156</v>
      </c>
      <c r="W13" s="68">
        <v>1.2072000000000001</v>
      </c>
      <c r="X13" s="68">
        <v>1.2276</v>
      </c>
      <c r="Y13" s="68">
        <v>1.2023999999999999</v>
      </c>
    </row>
    <row r="14" spans="2:25" x14ac:dyDescent="0.2">
      <c r="B14" s="69" t="s">
        <v>3</v>
      </c>
      <c r="C14" s="68">
        <v>0.58477800000000002</v>
      </c>
      <c r="D14" s="68">
        <v>0.58050500000000005</v>
      </c>
      <c r="E14" s="68">
        <v>0.58502200000000004</v>
      </c>
      <c r="F14" s="68">
        <v>0.59904400000000002</v>
      </c>
      <c r="G14" s="68">
        <v>0.58897900000000003</v>
      </c>
      <c r="H14" s="68">
        <v>0.58030899999999996</v>
      </c>
      <c r="I14" s="68">
        <v>0.58177599999999996</v>
      </c>
      <c r="J14" s="68">
        <v>0.57667000000000002</v>
      </c>
      <c r="K14" s="68">
        <v>0.57369000000000003</v>
      </c>
      <c r="L14" s="68">
        <v>0.57504</v>
      </c>
      <c r="M14" s="68">
        <v>0.57316</v>
      </c>
      <c r="N14" s="68">
        <v>0.58636999999999995</v>
      </c>
      <c r="O14" s="68">
        <v>0.57999999999999996</v>
      </c>
      <c r="P14" s="68">
        <v>0.57350000000000001</v>
      </c>
      <c r="Q14" s="68">
        <v>0.57820000000000005</v>
      </c>
      <c r="R14" s="68">
        <v>0.58526999999999996</v>
      </c>
      <c r="S14" s="68">
        <v>1</v>
      </c>
      <c r="T14" s="68">
        <v>1</v>
      </c>
      <c r="U14" s="68">
        <v>1</v>
      </c>
      <c r="V14" s="68">
        <v>1</v>
      </c>
      <c r="W14" s="68">
        <v>1</v>
      </c>
      <c r="X14" s="68">
        <v>1</v>
      </c>
      <c r="Y14" s="68">
        <v>1</v>
      </c>
    </row>
    <row r="15" spans="2:25" x14ac:dyDescent="0.2">
      <c r="B15" s="69" t="s">
        <v>65</v>
      </c>
      <c r="C15" s="68" t="s">
        <v>126</v>
      </c>
      <c r="D15" s="68">
        <v>33.5687</v>
      </c>
      <c r="E15" s="68">
        <v>34.290199999999999</v>
      </c>
      <c r="F15" s="68">
        <v>34.944400000000002</v>
      </c>
      <c r="G15" s="68">
        <v>34.246899999999997</v>
      </c>
      <c r="H15" s="68">
        <v>38.026899999999998</v>
      </c>
      <c r="I15" s="68">
        <v>35.193899999999999</v>
      </c>
      <c r="J15" s="68">
        <v>36.103000000000002</v>
      </c>
      <c r="K15" s="68">
        <v>35.046999999999997</v>
      </c>
      <c r="L15" s="68">
        <v>31.962</v>
      </c>
      <c r="M15" s="68">
        <v>31.577000000000002</v>
      </c>
      <c r="N15" s="68">
        <v>32.409999999999997</v>
      </c>
      <c r="O15" s="68">
        <v>30.463999999999999</v>
      </c>
      <c r="P15" s="68">
        <v>29</v>
      </c>
      <c r="Q15" s="68">
        <v>27.484999999999999</v>
      </c>
      <c r="R15" s="68">
        <v>26.628</v>
      </c>
      <c r="S15" s="68">
        <v>26.875</v>
      </c>
      <c r="T15" s="68">
        <v>26.472999999999999</v>
      </c>
      <c r="U15" s="68">
        <v>25.061</v>
      </c>
      <c r="V15" s="68">
        <v>25.786999999999999</v>
      </c>
      <c r="W15" s="68">
        <v>25.151</v>
      </c>
      <c r="X15" s="68">
        <v>27.427</v>
      </c>
      <c r="Y15" s="68">
        <v>27.734999999999999</v>
      </c>
    </row>
    <row r="16" spans="2:25" x14ac:dyDescent="0.2">
      <c r="B16" s="69" t="s">
        <v>5</v>
      </c>
      <c r="C16" s="68">
        <v>1.9556100000000001</v>
      </c>
      <c r="D16" s="68">
        <v>1.9356899999999999</v>
      </c>
      <c r="E16" s="68">
        <v>1.90533</v>
      </c>
      <c r="F16" s="68">
        <v>1.8839699999999999</v>
      </c>
      <c r="G16" s="68">
        <v>1.9465300000000001</v>
      </c>
      <c r="H16" s="68">
        <v>1.9763200000000001</v>
      </c>
      <c r="I16" s="68">
        <v>1.95583</v>
      </c>
      <c r="J16" s="68">
        <v>1.95583</v>
      </c>
      <c r="K16" s="68">
        <v>1.95583</v>
      </c>
      <c r="L16" s="68">
        <v>1.95583</v>
      </c>
      <c r="M16" s="68">
        <v>1</v>
      </c>
      <c r="N16" s="68">
        <v>1</v>
      </c>
      <c r="O16" s="68">
        <v>1</v>
      </c>
      <c r="P16" s="68">
        <v>1</v>
      </c>
      <c r="Q16" s="68">
        <v>1</v>
      </c>
      <c r="R16" s="68">
        <v>1</v>
      </c>
      <c r="S16" s="68">
        <v>1</v>
      </c>
      <c r="T16" s="68">
        <v>1</v>
      </c>
      <c r="U16" s="68">
        <v>1</v>
      </c>
      <c r="V16" s="68">
        <v>1</v>
      </c>
      <c r="W16" s="68">
        <v>1</v>
      </c>
      <c r="X16" s="68">
        <v>1</v>
      </c>
      <c r="Y16" s="68">
        <v>1</v>
      </c>
    </row>
    <row r="17" spans="2:25" x14ac:dyDescent="0.2">
      <c r="B17" s="69" t="s">
        <v>6</v>
      </c>
      <c r="C17" s="68">
        <v>7.5747900000000001</v>
      </c>
      <c r="D17" s="68">
        <v>7.5530999999999997</v>
      </c>
      <c r="E17" s="68">
        <v>7.4823300000000001</v>
      </c>
      <c r="F17" s="68">
        <v>7.2953599999999996</v>
      </c>
      <c r="G17" s="68">
        <v>7.4465500000000002</v>
      </c>
      <c r="H17" s="68">
        <v>7.5279699999999998</v>
      </c>
      <c r="I17" s="68">
        <v>7.4487800000000002</v>
      </c>
      <c r="J17" s="68">
        <v>7.4432999999999998</v>
      </c>
      <c r="K17" s="68">
        <v>7.4630999999999998</v>
      </c>
      <c r="L17" s="68">
        <v>7.4364999999999997</v>
      </c>
      <c r="M17" s="68">
        <v>7.4287999999999998</v>
      </c>
      <c r="N17" s="68">
        <v>7.4450000000000003</v>
      </c>
      <c r="O17" s="68">
        <v>7.4387999999999996</v>
      </c>
      <c r="P17" s="68">
        <v>7.4604999999999997</v>
      </c>
      <c r="Q17" s="68">
        <v>7.4560000000000004</v>
      </c>
      <c r="R17" s="68">
        <v>7.4583000000000004</v>
      </c>
      <c r="S17" s="68">
        <v>7.4505999999999997</v>
      </c>
      <c r="T17" s="68">
        <v>7.4417999999999997</v>
      </c>
      <c r="U17" s="68">
        <v>7.4535</v>
      </c>
      <c r="V17" s="68">
        <v>7.4341999999999997</v>
      </c>
      <c r="W17" s="68">
        <v>7.4610000000000003</v>
      </c>
      <c r="X17" s="68">
        <v>7.4592999999999998</v>
      </c>
      <c r="Y17" s="68">
        <v>7.4452999999999996</v>
      </c>
    </row>
    <row r="18" spans="2:25" x14ac:dyDescent="0.2">
      <c r="B18" s="69" t="s">
        <v>7</v>
      </c>
      <c r="C18" s="68">
        <v>15.646599999999999</v>
      </c>
      <c r="D18" s="68">
        <v>15.646599999999999</v>
      </c>
      <c r="E18" s="68">
        <v>15.646599999999999</v>
      </c>
      <c r="F18" s="68">
        <v>15.646599999999999</v>
      </c>
      <c r="G18" s="68">
        <v>15.646599999999999</v>
      </c>
      <c r="H18" s="68">
        <v>15.646599999999999</v>
      </c>
      <c r="I18" s="68">
        <v>15.646599999999999</v>
      </c>
      <c r="J18" s="68">
        <v>15.646599999999999</v>
      </c>
      <c r="K18" s="68">
        <v>15.646599999999999</v>
      </c>
      <c r="L18" s="68">
        <v>15.646599999999999</v>
      </c>
      <c r="M18" s="68">
        <v>15.646599999999999</v>
      </c>
      <c r="N18" s="68">
        <v>15.646599999999999</v>
      </c>
      <c r="O18" s="68">
        <v>15.646599999999999</v>
      </c>
      <c r="P18" s="68">
        <v>15.646599999999999</v>
      </c>
      <c r="Q18" s="68">
        <v>15.646599999999999</v>
      </c>
      <c r="R18" s="68">
        <v>15.646599999999999</v>
      </c>
      <c r="S18" s="68">
        <v>15.646599999999999</v>
      </c>
      <c r="T18" s="68">
        <v>15.646599999999999</v>
      </c>
      <c r="U18" s="68">
        <v>15.646599999999999</v>
      </c>
      <c r="V18" s="68">
        <v>1</v>
      </c>
      <c r="W18" s="68">
        <v>1</v>
      </c>
      <c r="X18" s="68">
        <v>1</v>
      </c>
      <c r="Y18" s="68">
        <v>1</v>
      </c>
    </row>
    <row r="19" spans="2:25" x14ac:dyDescent="0.2">
      <c r="B19" s="69" t="s">
        <v>8</v>
      </c>
      <c r="C19" s="68">
        <v>138.648</v>
      </c>
      <c r="D19" s="68">
        <v>158.928</v>
      </c>
      <c r="E19" s="68">
        <v>162.07</v>
      </c>
      <c r="F19" s="68">
        <v>159.54900000000001</v>
      </c>
      <c r="G19" s="68">
        <v>164.167</v>
      </c>
      <c r="H19" s="68">
        <v>167.38800000000001</v>
      </c>
      <c r="I19" s="68">
        <v>166.386</v>
      </c>
      <c r="J19" s="68">
        <v>166.386</v>
      </c>
      <c r="K19" s="68">
        <v>166.386</v>
      </c>
      <c r="L19" s="68">
        <v>1</v>
      </c>
      <c r="M19" s="68">
        <v>1</v>
      </c>
      <c r="N19" s="68">
        <v>1</v>
      </c>
      <c r="O19" s="68">
        <v>1</v>
      </c>
      <c r="P19" s="68">
        <v>1</v>
      </c>
      <c r="Q19" s="68">
        <v>1</v>
      </c>
      <c r="R19" s="68">
        <v>1</v>
      </c>
      <c r="S19" s="68">
        <v>1</v>
      </c>
      <c r="T19" s="68">
        <v>1</v>
      </c>
      <c r="U19" s="68">
        <v>1</v>
      </c>
      <c r="V19" s="68">
        <v>1</v>
      </c>
      <c r="W19" s="68">
        <v>1</v>
      </c>
      <c r="X19" s="68">
        <v>1</v>
      </c>
      <c r="Y19" s="68">
        <v>1</v>
      </c>
    </row>
    <row r="20" spans="2:25" x14ac:dyDescent="0.2">
      <c r="B20" s="69" t="s">
        <v>9</v>
      </c>
      <c r="C20" s="68">
        <v>6.3330099999999998</v>
      </c>
      <c r="D20" s="68">
        <v>6.4608600000000003</v>
      </c>
      <c r="E20" s="68">
        <v>5.8291500000000003</v>
      </c>
      <c r="F20" s="68">
        <v>5.7169499999999998</v>
      </c>
      <c r="G20" s="68">
        <v>5.8163999999999998</v>
      </c>
      <c r="H20" s="68">
        <v>5.98726</v>
      </c>
      <c r="I20" s="68">
        <v>5.9457300000000002</v>
      </c>
      <c r="J20" s="68">
        <v>5.9457300000000002</v>
      </c>
      <c r="K20" s="68">
        <v>5.9457300000000002</v>
      </c>
      <c r="L20" s="68">
        <v>1</v>
      </c>
      <c r="M20" s="68">
        <v>1</v>
      </c>
      <c r="N20" s="68">
        <v>1</v>
      </c>
      <c r="O20" s="68">
        <v>1</v>
      </c>
      <c r="P20" s="68">
        <v>1</v>
      </c>
      <c r="Q20" s="68">
        <v>1</v>
      </c>
      <c r="R20" s="68">
        <v>1</v>
      </c>
      <c r="S20" s="68">
        <v>1</v>
      </c>
      <c r="T20" s="68">
        <v>1</v>
      </c>
      <c r="U20" s="68">
        <v>1</v>
      </c>
      <c r="V20" s="68">
        <v>1</v>
      </c>
      <c r="W20" s="68">
        <v>1</v>
      </c>
      <c r="X20" s="68">
        <v>1</v>
      </c>
      <c r="Y20" s="68">
        <v>1</v>
      </c>
    </row>
    <row r="21" spans="2:25" x14ac:dyDescent="0.2">
      <c r="B21" s="69" t="s">
        <v>10</v>
      </c>
      <c r="C21" s="68">
        <v>6.6678199999999999</v>
      </c>
      <c r="D21" s="68">
        <v>6.5774499999999998</v>
      </c>
      <c r="E21" s="68">
        <v>6.5757899999999996</v>
      </c>
      <c r="F21" s="68">
        <v>6.4397900000000003</v>
      </c>
      <c r="G21" s="68">
        <v>6.5619300000000003</v>
      </c>
      <c r="H21" s="68">
        <v>6.6121400000000001</v>
      </c>
      <c r="I21" s="68">
        <v>6.5595699999999999</v>
      </c>
      <c r="J21" s="68">
        <v>6.5595699999999999</v>
      </c>
      <c r="K21" s="68">
        <v>6.5595699999999999</v>
      </c>
      <c r="L21" s="68">
        <v>1</v>
      </c>
      <c r="M21" s="68">
        <v>1</v>
      </c>
      <c r="N21" s="68">
        <v>1</v>
      </c>
      <c r="O21" s="68">
        <v>1</v>
      </c>
      <c r="P21" s="68">
        <v>1</v>
      </c>
      <c r="Q21" s="68">
        <v>1</v>
      </c>
      <c r="R21" s="68">
        <v>1</v>
      </c>
      <c r="S21" s="68">
        <v>1</v>
      </c>
      <c r="T21" s="68">
        <v>1</v>
      </c>
      <c r="U21" s="68">
        <v>1</v>
      </c>
      <c r="V21" s="68">
        <v>1</v>
      </c>
      <c r="W21" s="68">
        <v>1</v>
      </c>
      <c r="X21" s="68">
        <v>1</v>
      </c>
      <c r="Y21" s="68">
        <v>1</v>
      </c>
    </row>
    <row r="22" spans="2:25" x14ac:dyDescent="0.2">
      <c r="B22" s="69" t="s">
        <v>12</v>
      </c>
      <c r="C22" s="68">
        <v>260.19799999999998</v>
      </c>
      <c r="D22" s="68">
        <v>277.97000000000003</v>
      </c>
      <c r="E22" s="68">
        <v>295.48</v>
      </c>
      <c r="F22" s="68">
        <v>311.56700000000001</v>
      </c>
      <c r="G22" s="68">
        <v>309.50200000000001</v>
      </c>
      <c r="H22" s="68">
        <v>312.03899999999999</v>
      </c>
      <c r="I22" s="68">
        <v>329.68900000000002</v>
      </c>
      <c r="J22" s="68">
        <v>330.3</v>
      </c>
      <c r="K22" s="68">
        <v>340.75</v>
      </c>
      <c r="L22" s="68">
        <v>340.75</v>
      </c>
      <c r="M22" s="68">
        <v>1</v>
      </c>
      <c r="N22" s="68">
        <v>1</v>
      </c>
      <c r="O22" s="68">
        <v>1</v>
      </c>
      <c r="P22" s="68">
        <v>1</v>
      </c>
      <c r="Q22" s="68">
        <v>1</v>
      </c>
      <c r="R22" s="68">
        <v>1</v>
      </c>
      <c r="S22" s="68">
        <v>1</v>
      </c>
      <c r="T22" s="68">
        <v>1</v>
      </c>
      <c r="U22" s="68">
        <v>1</v>
      </c>
      <c r="V22" s="68">
        <v>1</v>
      </c>
      <c r="W22" s="68">
        <v>1</v>
      </c>
      <c r="X22" s="68">
        <v>1</v>
      </c>
      <c r="Y22" s="68">
        <v>1</v>
      </c>
    </row>
    <row r="23" spans="2:25" x14ac:dyDescent="0.2">
      <c r="B23" s="69" t="s">
        <v>28</v>
      </c>
      <c r="C23" s="68">
        <v>0.96099999999999997</v>
      </c>
      <c r="D23" s="68">
        <v>7.3000999999999996</v>
      </c>
      <c r="E23" s="68">
        <v>6.9436999999999998</v>
      </c>
      <c r="F23" s="68">
        <v>6.9621899999999997</v>
      </c>
      <c r="G23" s="68">
        <v>6.9410999999999996</v>
      </c>
      <c r="H23" s="68">
        <v>6.9599000000000002</v>
      </c>
      <c r="I23" s="68">
        <v>7.2892999999999999</v>
      </c>
      <c r="J23" s="68">
        <v>7.6790000000000003</v>
      </c>
      <c r="K23" s="68">
        <v>7.58</v>
      </c>
      <c r="L23" s="68">
        <v>7.37</v>
      </c>
      <c r="M23" s="68">
        <v>7.4749999999999996</v>
      </c>
      <c r="N23" s="68">
        <v>7.6451000000000002</v>
      </c>
      <c r="O23" s="68">
        <v>7.665</v>
      </c>
      <c r="P23" s="68">
        <v>7.3715000000000002</v>
      </c>
      <c r="Q23" s="68">
        <v>7.3503999999999996</v>
      </c>
      <c r="R23" s="68">
        <v>7.3308</v>
      </c>
      <c r="S23" s="68">
        <v>7.3555000000000001</v>
      </c>
      <c r="T23" s="68">
        <v>7.3</v>
      </c>
      <c r="U23" s="68">
        <v>7.383</v>
      </c>
      <c r="V23" s="68">
        <v>7.5369999999999999</v>
      </c>
      <c r="W23" s="68">
        <v>7.5575000000000001</v>
      </c>
      <c r="X23" s="68">
        <v>7.6265000000000001</v>
      </c>
      <c r="Y23" s="68">
        <v>7.6580000000000004</v>
      </c>
    </row>
    <row r="24" spans="2:25" x14ac:dyDescent="0.2">
      <c r="B24" s="69" t="s">
        <v>13</v>
      </c>
      <c r="C24" s="68">
        <v>101.679</v>
      </c>
      <c r="D24" s="68">
        <v>112.348</v>
      </c>
      <c r="E24" s="68">
        <v>136.73099999999999</v>
      </c>
      <c r="F24" s="68">
        <v>183.297</v>
      </c>
      <c r="G24" s="68">
        <v>206.90700000000001</v>
      </c>
      <c r="H24" s="68">
        <v>224.70699999999999</v>
      </c>
      <c r="I24" s="68">
        <v>252.392</v>
      </c>
      <c r="J24" s="68">
        <v>254.7</v>
      </c>
      <c r="K24" s="68">
        <v>265</v>
      </c>
      <c r="L24" s="68">
        <v>245.18</v>
      </c>
      <c r="M24" s="68">
        <v>236.29</v>
      </c>
      <c r="N24" s="68">
        <v>262.5</v>
      </c>
      <c r="O24" s="68">
        <v>245.97</v>
      </c>
      <c r="P24" s="68">
        <v>252.87</v>
      </c>
      <c r="Q24" s="68">
        <v>251.77</v>
      </c>
      <c r="R24" s="68">
        <v>253.73</v>
      </c>
      <c r="S24" s="68">
        <v>266.7</v>
      </c>
      <c r="T24" s="68">
        <v>270.42</v>
      </c>
      <c r="U24" s="68">
        <v>277.95</v>
      </c>
      <c r="V24" s="68">
        <v>314.58</v>
      </c>
      <c r="W24" s="68">
        <v>292.3</v>
      </c>
      <c r="X24" s="68">
        <v>297.04000000000002</v>
      </c>
      <c r="Y24" s="68">
        <v>315.54000000000002</v>
      </c>
    </row>
    <row r="25" spans="2:25" x14ac:dyDescent="0.2">
      <c r="B25" s="69" t="s">
        <v>14</v>
      </c>
      <c r="C25" s="68">
        <v>0.74315699999999996</v>
      </c>
      <c r="D25" s="68">
        <v>0.79080899999999998</v>
      </c>
      <c r="E25" s="68">
        <v>0.79506100000000002</v>
      </c>
      <c r="F25" s="68">
        <v>0.82047800000000004</v>
      </c>
      <c r="G25" s="68">
        <v>0.74534199999999995</v>
      </c>
      <c r="H25" s="68">
        <v>0.77196100000000001</v>
      </c>
      <c r="I25" s="68">
        <v>0.78756400000000004</v>
      </c>
      <c r="J25" s="68">
        <v>0.78756400000000004</v>
      </c>
      <c r="K25" s="68">
        <v>0.78756400000000004</v>
      </c>
      <c r="L25" s="68">
        <v>1</v>
      </c>
      <c r="M25" s="68">
        <v>1</v>
      </c>
      <c r="N25" s="68">
        <v>1</v>
      </c>
      <c r="O25" s="68">
        <v>1</v>
      </c>
      <c r="P25" s="68">
        <v>1</v>
      </c>
      <c r="Q25" s="68">
        <v>1</v>
      </c>
      <c r="R25" s="68">
        <v>1</v>
      </c>
      <c r="S25" s="68">
        <v>1</v>
      </c>
      <c r="T25" s="68">
        <v>1</v>
      </c>
      <c r="U25" s="68">
        <v>1</v>
      </c>
      <c r="V25" s="68">
        <v>1</v>
      </c>
      <c r="W25" s="68">
        <v>1</v>
      </c>
      <c r="X25" s="68">
        <v>1</v>
      </c>
      <c r="Y25" s="68">
        <v>1</v>
      </c>
    </row>
    <row r="26" spans="2:25" x14ac:dyDescent="0.2">
      <c r="B26" s="69" t="s">
        <v>15</v>
      </c>
      <c r="C26" s="68">
        <v>77.400800000000004</v>
      </c>
      <c r="D26" s="68">
        <v>80.942099999999996</v>
      </c>
      <c r="E26" s="68">
        <v>84.393000000000001</v>
      </c>
      <c r="F26" s="68">
        <v>85.727999999999994</v>
      </c>
      <c r="G26" s="68">
        <v>83.888000000000005</v>
      </c>
      <c r="H26" s="68">
        <v>79.702100000000002</v>
      </c>
      <c r="I26" s="68">
        <v>81.299300000000002</v>
      </c>
      <c r="J26" s="68">
        <v>72.83</v>
      </c>
      <c r="K26" s="68">
        <v>78.8</v>
      </c>
      <c r="L26" s="68">
        <v>91.48</v>
      </c>
      <c r="M26" s="68">
        <v>84.74</v>
      </c>
      <c r="N26" s="68">
        <v>89.46</v>
      </c>
      <c r="O26" s="68">
        <v>83.6</v>
      </c>
      <c r="P26" s="68">
        <v>74.569999999999993</v>
      </c>
      <c r="Q26" s="68">
        <v>93.13</v>
      </c>
      <c r="R26" s="68">
        <v>91.9</v>
      </c>
      <c r="S26" s="68">
        <v>143.83000000000001</v>
      </c>
      <c r="T26" s="68">
        <v>179.88</v>
      </c>
      <c r="U26" s="68">
        <v>153.80000000000001</v>
      </c>
      <c r="V26" s="68">
        <v>158.84</v>
      </c>
      <c r="W26" s="68">
        <v>169.8</v>
      </c>
      <c r="X26" s="68">
        <v>158.5</v>
      </c>
      <c r="Y26" s="68">
        <v>154.08000000000001</v>
      </c>
    </row>
    <row r="27" spans="2:25" x14ac:dyDescent="0.2">
      <c r="B27" s="69" t="s">
        <v>16</v>
      </c>
      <c r="C27" s="68">
        <v>1787.42</v>
      </c>
      <c r="D27" s="68">
        <v>1909.98</v>
      </c>
      <c r="E27" s="68">
        <v>1997.45</v>
      </c>
      <c r="F27" s="68">
        <v>2082.71</v>
      </c>
      <c r="G27" s="68">
        <v>1913.72</v>
      </c>
      <c r="H27" s="68">
        <v>1942.03</v>
      </c>
      <c r="I27" s="68">
        <v>1</v>
      </c>
      <c r="J27" s="68">
        <v>1</v>
      </c>
      <c r="K27" s="68">
        <v>1</v>
      </c>
      <c r="L27" s="68">
        <v>1</v>
      </c>
      <c r="M27" s="68">
        <v>1</v>
      </c>
      <c r="N27" s="68">
        <v>1</v>
      </c>
      <c r="O27" s="68">
        <v>1</v>
      </c>
      <c r="P27" s="68">
        <v>1</v>
      </c>
      <c r="Q27" s="68">
        <v>1</v>
      </c>
      <c r="R27" s="68">
        <v>1</v>
      </c>
      <c r="S27" s="68">
        <v>1</v>
      </c>
      <c r="T27" s="68">
        <v>1</v>
      </c>
      <c r="U27" s="68">
        <v>1</v>
      </c>
      <c r="V27" s="68">
        <v>1</v>
      </c>
      <c r="W27" s="68">
        <v>1</v>
      </c>
      <c r="X27" s="68">
        <v>1</v>
      </c>
      <c r="Y27" s="68">
        <v>1</v>
      </c>
    </row>
    <row r="28" spans="2:25" x14ac:dyDescent="0.2">
      <c r="B28" s="69" t="s">
        <v>29</v>
      </c>
      <c r="C28" s="68"/>
      <c r="D28" s="68"/>
      <c r="E28" s="68"/>
      <c r="F28" s="68"/>
      <c r="G28" s="68"/>
      <c r="H28" s="68"/>
      <c r="I28" s="68"/>
      <c r="J28" s="68"/>
      <c r="K28" s="68">
        <v>1.5232000000000001</v>
      </c>
      <c r="L28" s="68">
        <v>1.4829000000000001</v>
      </c>
      <c r="M28" s="68">
        <v>1.4523999999999999</v>
      </c>
      <c r="N28" s="68">
        <v>1.5579000000000001</v>
      </c>
      <c r="O28" s="68">
        <v>1.5428999999999999</v>
      </c>
      <c r="P28" s="68">
        <v>1.5550999999999999</v>
      </c>
      <c r="Q28" s="68">
        <v>1.6069</v>
      </c>
      <c r="R28" s="68">
        <v>1.6547000000000001</v>
      </c>
      <c r="S28" s="68">
        <v>1.4850000000000001</v>
      </c>
      <c r="T28" s="68">
        <v>1.4836</v>
      </c>
      <c r="U28" s="68">
        <v>1.2504</v>
      </c>
      <c r="V28" s="68">
        <v>1.2156</v>
      </c>
      <c r="W28" s="68">
        <v>1.2072000000000001</v>
      </c>
      <c r="X28" s="68">
        <v>1.2276</v>
      </c>
      <c r="Y28" s="68">
        <v>1.2023999999999999</v>
      </c>
    </row>
    <row r="29" spans="2:25" x14ac:dyDescent="0.2">
      <c r="B29" s="69" t="s">
        <v>17</v>
      </c>
      <c r="C29" s="68">
        <v>40.177700000000002</v>
      </c>
      <c r="D29" s="68">
        <v>40.286900000000003</v>
      </c>
      <c r="E29" s="68">
        <v>39.1614</v>
      </c>
      <c r="F29" s="68">
        <v>38.697899999999997</v>
      </c>
      <c r="G29" s="68">
        <v>1</v>
      </c>
      <c r="H29" s="68">
        <v>1</v>
      </c>
      <c r="I29" s="68">
        <v>1</v>
      </c>
      <c r="J29" s="68">
        <v>1</v>
      </c>
      <c r="K29" s="68">
        <v>1</v>
      </c>
      <c r="L29" s="68">
        <v>1</v>
      </c>
      <c r="M29" s="68">
        <v>1</v>
      </c>
      <c r="N29" s="68">
        <v>1</v>
      </c>
      <c r="O29" s="68">
        <v>1</v>
      </c>
      <c r="P29" s="68">
        <v>1</v>
      </c>
      <c r="Q29" s="68">
        <v>1</v>
      </c>
      <c r="R29" s="68">
        <v>1</v>
      </c>
      <c r="S29" s="68">
        <v>1</v>
      </c>
      <c r="T29" s="68">
        <v>1</v>
      </c>
      <c r="U29" s="68">
        <v>1</v>
      </c>
      <c r="V29" s="68">
        <v>1</v>
      </c>
      <c r="W29" s="68">
        <v>1</v>
      </c>
      <c r="X29" s="68">
        <v>1</v>
      </c>
      <c r="Y29" s="68">
        <v>1</v>
      </c>
    </row>
    <row r="30" spans="2:25" x14ac:dyDescent="0.2">
      <c r="B30" s="69" t="s">
        <v>18</v>
      </c>
      <c r="C30" s="68">
        <v>1.0171600000000001</v>
      </c>
      <c r="D30" s="68">
        <v>0.66940200000000005</v>
      </c>
      <c r="E30" s="68">
        <v>0.67652199999999996</v>
      </c>
      <c r="F30" s="68">
        <v>0.70969000000000004</v>
      </c>
      <c r="G30" s="68">
        <v>0.70167400000000002</v>
      </c>
      <c r="H30" s="68">
        <v>0.65148399999999995</v>
      </c>
      <c r="I30" s="68">
        <v>0.66504799999999997</v>
      </c>
      <c r="J30" s="68">
        <v>0.58809999999999996</v>
      </c>
      <c r="K30" s="68">
        <v>0.57640000000000002</v>
      </c>
      <c r="L30" s="68">
        <v>0.55630000000000002</v>
      </c>
      <c r="M30" s="68">
        <v>0.61399999999999999</v>
      </c>
      <c r="N30" s="68">
        <v>0.67249999999999999</v>
      </c>
      <c r="O30" s="68">
        <v>0.69789999999999996</v>
      </c>
      <c r="P30" s="68">
        <v>0.69620000000000004</v>
      </c>
      <c r="Q30" s="68">
        <v>0.69720000000000004</v>
      </c>
      <c r="R30" s="68">
        <v>0.69640000000000002</v>
      </c>
      <c r="S30" s="68">
        <v>0.70830000000000004</v>
      </c>
      <c r="T30" s="68">
        <v>0.70930000000000004</v>
      </c>
      <c r="U30" s="68">
        <v>0.70940000000000003</v>
      </c>
      <c r="V30" s="68">
        <v>0.69950000000000001</v>
      </c>
      <c r="W30" s="68">
        <v>0.69769999999999999</v>
      </c>
      <c r="X30" s="68">
        <v>0.70279999999999998</v>
      </c>
      <c r="Y30" s="68">
        <v>1</v>
      </c>
    </row>
    <row r="31" spans="2:25" x14ac:dyDescent="0.2">
      <c r="B31" s="69" t="s">
        <v>19</v>
      </c>
      <c r="C31" s="68">
        <v>0.45008199999999998</v>
      </c>
      <c r="D31" s="68">
        <v>0.44082100000000002</v>
      </c>
      <c r="E31" s="68">
        <v>0.45278600000000002</v>
      </c>
      <c r="F31" s="68">
        <v>0.46321800000000002</v>
      </c>
      <c r="G31" s="68">
        <v>0.45073400000000002</v>
      </c>
      <c r="H31" s="68">
        <v>0.43304199999999998</v>
      </c>
      <c r="I31" s="68">
        <v>0.44159999999999999</v>
      </c>
      <c r="J31" s="68">
        <v>0.41510000000000002</v>
      </c>
      <c r="K31" s="68">
        <v>0.40749999999999997</v>
      </c>
      <c r="L31" s="68">
        <v>0.39939999999999998</v>
      </c>
      <c r="M31" s="68">
        <v>0.41820000000000002</v>
      </c>
      <c r="N31" s="68">
        <v>0.43169999999999997</v>
      </c>
      <c r="O31" s="68">
        <v>0.43430000000000002</v>
      </c>
      <c r="P31" s="68">
        <v>0.42930000000000001</v>
      </c>
      <c r="Q31" s="68">
        <v>0.42930000000000001</v>
      </c>
      <c r="R31" s="68">
        <v>0.42930000000000001</v>
      </c>
      <c r="S31" s="68">
        <v>1</v>
      </c>
      <c r="T31" s="68">
        <v>1</v>
      </c>
      <c r="U31" s="68">
        <v>1</v>
      </c>
      <c r="V31" s="68">
        <v>1</v>
      </c>
      <c r="W31" s="68">
        <v>1</v>
      </c>
      <c r="X31" s="68">
        <v>1</v>
      </c>
      <c r="Y31" s="68">
        <v>1</v>
      </c>
    </row>
    <row r="32" spans="2:25" x14ac:dyDescent="0.2">
      <c r="B32" s="69" t="s">
        <v>20</v>
      </c>
      <c r="C32" s="68">
        <v>2.1966999999999999</v>
      </c>
      <c r="D32" s="68">
        <v>2.1654100000000001</v>
      </c>
      <c r="E32" s="68">
        <v>2.1342400000000001</v>
      </c>
      <c r="F32" s="68">
        <v>2.1085699999999998</v>
      </c>
      <c r="G32" s="68">
        <v>2.18472</v>
      </c>
      <c r="H32" s="68">
        <v>2.22742</v>
      </c>
      <c r="I32" s="68">
        <v>2.2037100000000001</v>
      </c>
      <c r="J32" s="68">
        <v>2.2037100000000001</v>
      </c>
      <c r="K32" s="68">
        <v>2.2037100000000001</v>
      </c>
      <c r="L32" s="68">
        <v>2.2037100000000001</v>
      </c>
      <c r="M32" s="68">
        <v>1</v>
      </c>
      <c r="N32" s="68">
        <v>1</v>
      </c>
      <c r="O32" s="68">
        <v>1</v>
      </c>
      <c r="P32" s="68">
        <v>1</v>
      </c>
      <c r="Q32" s="68">
        <v>1</v>
      </c>
      <c r="R32" s="68">
        <v>1</v>
      </c>
      <c r="S32" s="68">
        <v>1</v>
      </c>
      <c r="T32" s="68">
        <v>1</v>
      </c>
      <c r="U32" s="68">
        <v>1</v>
      </c>
      <c r="V32" s="68">
        <v>1</v>
      </c>
      <c r="W32" s="68">
        <v>1</v>
      </c>
      <c r="X32" s="68">
        <v>1</v>
      </c>
      <c r="Y32" s="68">
        <v>1</v>
      </c>
    </row>
    <row r="33" spans="2:25" x14ac:dyDescent="0.2">
      <c r="B33" s="69" t="s">
        <v>21</v>
      </c>
      <c r="C33" s="68">
        <v>8.3848800000000008</v>
      </c>
      <c r="D33" s="68">
        <v>8.3876299999999997</v>
      </c>
      <c r="E33" s="68">
        <v>8.31752</v>
      </c>
      <c r="F33" s="68">
        <v>8.3119200000000006</v>
      </c>
      <c r="G33" s="68">
        <v>8.0605200000000004</v>
      </c>
      <c r="H33" s="68">
        <v>8.1137599999999992</v>
      </c>
      <c r="I33" s="68">
        <v>8.8713999999999995</v>
      </c>
      <c r="J33" s="68">
        <v>8.0764999999999993</v>
      </c>
      <c r="K33" s="68">
        <v>8.2334999999999994</v>
      </c>
      <c r="L33" s="68">
        <v>7.9515000000000002</v>
      </c>
      <c r="M33" s="68">
        <v>7.2755999999999998</v>
      </c>
      <c r="N33" s="68">
        <v>8.4140999999999995</v>
      </c>
      <c r="O33" s="68">
        <v>8.2364999999999995</v>
      </c>
      <c r="P33" s="68">
        <v>7.9850000000000003</v>
      </c>
      <c r="Q33" s="68">
        <v>8.2379999999999995</v>
      </c>
      <c r="R33" s="68">
        <v>7.9580000000000002</v>
      </c>
      <c r="S33" s="68">
        <v>9.75</v>
      </c>
      <c r="T33" s="68">
        <v>8.3000000000000007</v>
      </c>
      <c r="U33" s="68">
        <v>7.8</v>
      </c>
      <c r="V33" s="68">
        <v>7.7539999999999996</v>
      </c>
      <c r="W33" s="68">
        <v>7.3483000000000001</v>
      </c>
      <c r="X33" s="68">
        <v>8.3629999999999995</v>
      </c>
      <c r="Y33" s="68">
        <v>9.0419999999999998</v>
      </c>
    </row>
    <row r="34" spans="2:25" x14ac:dyDescent="0.2">
      <c r="B34" s="69" t="s">
        <v>22</v>
      </c>
      <c r="C34" s="68">
        <v>1.9132199999999999</v>
      </c>
      <c r="D34" s="68">
        <v>2.3932899999999999</v>
      </c>
      <c r="E34" s="68">
        <v>2.9803199999999999</v>
      </c>
      <c r="F34" s="68">
        <v>3.24702</v>
      </c>
      <c r="G34" s="68">
        <v>3.6010800000000001</v>
      </c>
      <c r="H34" s="68">
        <v>3.8801999999999999</v>
      </c>
      <c r="I34" s="68">
        <v>4.0894700000000004</v>
      </c>
      <c r="J34" s="68">
        <v>4.1586999999999996</v>
      </c>
      <c r="K34" s="68">
        <v>3.8498000000000001</v>
      </c>
      <c r="L34" s="68">
        <v>3.4952999999999999</v>
      </c>
      <c r="M34" s="68">
        <v>4.0209999999999999</v>
      </c>
      <c r="N34" s="68">
        <v>4.7019000000000002</v>
      </c>
      <c r="O34" s="68">
        <v>4.0845000000000002</v>
      </c>
      <c r="P34" s="68">
        <v>3.86</v>
      </c>
      <c r="Q34" s="68">
        <v>3.831</v>
      </c>
      <c r="R34" s="68">
        <v>3.5935000000000001</v>
      </c>
      <c r="S34" s="68">
        <v>4.1535000000000002</v>
      </c>
      <c r="T34" s="68">
        <v>4.1044999999999998</v>
      </c>
      <c r="U34" s="68">
        <v>3.9750000000000001</v>
      </c>
      <c r="V34" s="68">
        <v>4.4580000000000002</v>
      </c>
      <c r="W34" s="68">
        <v>4.0739999999999998</v>
      </c>
      <c r="X34" s="68">
        <v>4.1543000000000001</v>
      </c>
      <c r="Y34" s="68">
        <v>4.2732000000000001</v>
      </c>
    </row>
    <row r="35" spans="2:25" x14ac:dyDescent="0.2">
      <c r="B35" s="69" t="s">
        <v>23</v>
      </c>
      <c r="C35" s="68">
        <v>177.76</v>
      </c>
      <c r="D35" s="68">
        <v>197.05</v>
      </c>
      <c r="E35" s="68">
        <v>195.88399999999999</v>
      </c>
      <c r="F35" s="68">
        <v>196.505</v>
      </c>
      <c r="G35" s="68">
        <v>195.96799999999999</v>
      </c>
      <c r="H35" s="68">
        <v>202.137</v>
      </c>
      <c r="I35" s="68">
        <v>200.482</v>
      </c>
      <c r="J35" s="68">
        <v>200.482</v>
      </c>
      <c r="K35" s="68">
        <v>200.482</v>
      </c>
      <c r="L35" s="68">
        <v>200.482</v>
      </c>
      <c r="M35" s="68">
        <v>1</v>
      </c>
      <c r="N35" s="68">
        <v>1</v>
      </c>
      <c r="O35" s="68">
        <v>1</v>
      </c>
      <c r="P35" s="68">
        <v>1</v>
      </c>
      <c r="Q35" s="68">
        <v>1</v>
      </c>
      <c r="R35" s="68">
        <v>1</v>
      </c>
      <c r="S35" s="68">
        <v>1</v>
      </c>
      <c r="T35" s="68">
        <v>1</v>
      </c>
      <c r="U35" s="68">
        <v>1</v>
      </c>
      <c r="V35" s="68">
        <v>1</v>
      </c>
      <c r="W35" s="68">
        <v>1</v>
      </c>
      <c r="X35" s="68">
        <v>1</v>
      </c>
      <c r="Y35" s="68">
        <v>1</v>
      </c>
    </row>
    <row r="36" spans="2:25" x14ac:dyDescent="0.2">
      <c r="B36" s="69" t="s">
        <v>31</v>
      </c>
      <c r="C36" s="68">
        <v>5.5701399999999998E-2</v>
      </c>
      <c r="D36" s="68">
        <v>0.14235900000000001</v>
      </c>
      <c r="E36" s="68">
        <v>0.21734800000000001</v>
      </c>
      <c r="F36" s="68">
        <v>0.21734800000000001</v>
      </c>
      <c r="G36" s="68">
        <v>0.51823900000000001</v>
      </c>
      <c r="H36" s="68">
        <v>0.88590999999999998</v>
      </c>
      <c r="I36" s="68">
        <v>1.28139</v>
      </c>
      <c r="J36" s="68">
        <v>1.8345</v>
      </c>
      <c r="K36" s="68">
        <v>2.4142000000000001</v>
      </c>
      <c r="L36" s="68">
        <v>2.7816999999999998</v>
      </c>
      <c r="M36" s="68">
        <v>3.5135000000000001</v>
      </c>
      <c r="N36" s="68">
        <v>4.1158000000000001</v>
      </c>
      <c r="O36" s="68">
        <v>3.9390000000000001</v>
      </c>
      <c r="P36" s="68">
        <v>3.6802000000000001</v>
      </c>
      <c r="Q36" s="68">
        <v>3.3835000000000002</v>
      </c>
      <c r="R36" s="68">
        <v>3.6076999999999999</v>
      </c>
      <c r="S36" s="68">
        <v>4.0225</v>
      </c>
      <c r="T36" s="68">
        <v>4.2363</v>
      </c>
      <c r="U36" s="68">
        <v>4.2619999999999996</v>
      </c>
      <c r="V36" s="68">
        <v>4.3232999999999997</v>
      </c>
      <c r="W36" s="68">
        <v>4.4444999999999997</v>
      </c>
      <c r="X36" s="68">
        <v>4.4710000000000001</v>
      </c>
      <c r="Y36" s="68">
        <v>4.4828000000000001</v>
      </c>
    </row>
    <row r="37" spans="2:25" x14ac:dyDescent="0.2">
      <c r="B37" s="69" t="s">
        <v>24</v>
      </c>
      <c r="C37" s="68">
        <v>8.5489599999999992</v>
      </c>
      <c r="D37" s="68">
        <v>9.2963400000000007</v>
      </c>
      <c r="E37" s="68">
        <v>9.1779299999999999</v>
      </c>
      <c r="F37" s="68">
        <v>8.69726</v>
      </c>
      <c r="G37" s="68">
        <v>8.6280000000000001</v>
      </c>
      <c r="H37" s="68">
        <v>8.7323400000000007</v>
      </c>
      <c r="I37" s="68">
        <v>9.4880300000000002</v>
      </c>
      <c r="J37" s="68">
        <v>8.5625</v>
      </c>
      <c r="K37" s="68">
        <v>8.8313000000000006</v>
      </c>
      <c r="L37" s="68">
        <v>9.3011999999999997</v>
      </c>
      <c r="M37" s="68">
        <v>9.1527999999999992</v>
      </c>
      <c r="N37" s="68">
        <v>9.08</v>
      </c>
      <c r="O37" s="68">
        <v>9.0206</v>
      </c>
      <c r="P37" s="68">
        <v>9.3885000000000005</v>
      </c>
      <c r="Q37" s="68">
        <v>9.0404</v>
      </c>
      <c r="R37" s="68">
        <v>9.4414999999999996</v>
      </c>
      <c r="S37" s="68">
        <v>10.87</v>
      </c>
      <c r="T37" s="68">
        <v>10.252000000000001</v>
      </c>
      <c r="U37" s="68">
        <v>8.9655000000000005</v>
      </c>
      <c r="V37" s="68">
        <v>8.9120000000000008</v>
      </c>
      <c r="W37" s="68">
        <v>8.5820000000000007</v>
      </c>
      <c r="X37" s="68">
        <v>8.8590999999999998</v>
      </c>
      <c r="Y37" s="68">
        <v>9.3930000000000007</v>
      </c>
    </row>
    <row r="38" spans="2:25" x14ac:dyDescent="0.2">
      <c r="B38" s="69" t="s">
        <v>25</v>
      </c>
      <c r="C38" s="68">
        <v>119.51600000000001</v>
      </c>
      <c r="D38" s="68">
        <v>147.834</v>
      </c>
      <c r="E38" s="68">
        <v>156.46600000000001</v>
      </c>
      <c r="F38" s="68">
        <v>165.58199999999999</v>
      </c>
      <c r="G38" s="68">
        <v>177.28200000000001</v>
      </c>
      <c r="H38" s="68">
        <v>186.81</v>
      </c>
      <c r="I38" s="68">
        <v>188.81</v>
      </c>
      <c r="J38" s="68">
        <v>198.90600000000001</v>
      </c>
      <c r="K38" s="68">
        <v>213.54</v>
      </c>
      <c r="L38" s="68">
        <v>218.83600000000001</v>
      </c>
      <c r="M38" s="68">
        <v>230.15799999999999</v>
      </c>
      <c r="N38" s="68">
        <v>236.7</v>
      </c>
      <c r="O38" s="68">
        <v>239.76</v>
      </c>
      <c r="P38" s="68">
        <v>239.5</v>
      </c>
      <c r="Q38" s="68">
        <v>239.64</v>
      </c>
      <c r="R38" s="68">
        <v>1</v>
      </c>
      <c r="S38" s="68">
        <v>1</v>
      </c>
      <c r="T38" s="68">
        <v>1</v>
      </c>
      <c r="U38" s="68">
        <v>1</v>
      </c>
      <c r="V38" s="68">
        <v>1</v>
      </c>
      <c r="W38" s="68">
        <v>1</v>
      </c>
      <c r="X38" s="68">
        <v>1</v>
      </c>
      <c r="Y38" s="68">
        <v>1</v>
      </c>
    </row>
    <row r="39" spans="2:25" x14ac:dyDescent="0.2">
      <c r="B39" s="69" t="s">
        <v>66</v>
      </c>
      <c r="C39" s="68"/>
      <c r="D39" s="68">
        <v>37.042499999999997</v>
      </c>
      <c r="E39" s="68">
        <v>38.472000000000001</v>
      </c>
      <c r="F39" s="68">
        <v>38.978999999999999</v>
      </c>
      <c r="G39" s="68">
        <v>39.951700000000002</v>
      </c>
      <c r="H39" s="68">
        <v>38.4343</v>
      </c>
      <c r="I39" s="68">
        <v>43.2089</v>
      </c>
      <c r="J39" s="68">
        <v>42.402000000000001</v>
      </c>
      <c r="K39" s="68">
        <v>43.933</v>
      </c>
      <c r="L39" s="68">
        <v>42.78</v>
      </c>
      <c r="M39" s="68">
        <v>41.503</v>
      </c>
      <c r="N39" s="68">
        <v>41.17</v>
      </c>
      <c r="O39" s="68">
        <v>38.744999999999997</v>
      </c>
      <c r="P39" s="68">
        <v>37.880000000000003</v>
      </c>
      <c r="Q39" s="68">
        <v>34.435000000000002</v>
      </c>
      <c r="R39" s="68">
        <v>33.582999999999998</v>
      </c>
      <c r="S39" s="68">
        <v>30.126000000000001</v>
      </c>
      <c r="T39" s="68">
        <v>1</v>
      </c>
      <c r="U39" s="68">
        <v>1</v>
      </c>
      <c r="V39" s="68">
        <v>1</v>
      </c>
      <c r="W39" s="68">
        <v>1</v>
      </c>
      <c r="X39" s="68">
        <v>1</v>
      </c>
      <c r="Y39" s="68">
        <v>1</v>
      </c>
    </row>
    <row r="40" spans="2:25" x14ac:dyDescent="0.2">
      <c r="B40" s="69" t="s">
        <v>27</v>
      </c>
      <c r="C40" s="68">
        <v>1.03707E-2</v>
      </c>
      <c r="D40" s="68">
        <v>1.6146600000000001E-2</v>
      </c>
      <c r="E40" s="68">
        <v>4.7302999999999998E-2</v>
      </c>
      <c r="F40" s="68">
        <v>8.0441499999999999E-2</v>
      </c>
      <c r="G40" s="68">
        <v>0.135042</v>
      </c>
      <c r="H40" s="68">
        <v>0.226634</v>
      </c>
      <c r="I40" s="68">
        <v>0.36574800000000002</v>
      </c>
      <c r="J40" s="68">
        <v>0.54459999999999997</v>
      </c>
      <c r="K40" s="68">
        <v>0.62429999999999997</v>
      </c>
      <c r="L40" s="68">
        <v>1.2695000000000001</v>
      </c>
      <c r="M40" s="68">
        <v>1.738</v>
      </c>
      <c r="N40" s="68">
        <v>1.7716000000000001</v>
      </c>
      <c r="O40" s="68">
        <v>1.8362000000000001</v>
      </c>
      <c r="P40" s="68">
        <v>1.5924</v>
      </c>
      <c r="Q40" s="68">
        <v>1.8640000000000001</v>
      </c>
      <c r="R40" s="68">
        <v>1.7170000000000001</v>
      </c>
      <c r="S40" s="68">
        <v>2.1488</v>
      </c>
      <c r="T40" s="68">
        <v>2.1547000000000001</v>
      </c>
      <c r="U40" s="68">
        <v>2.0693999999999999</v>
      </c>
      <c r="V40" s="68">
        <v>2.4432</v>
      </c>
      <c r="W40" s="68">
        <v>2.3551000000000002</v>
      </c>
      <c r="X40" s="68">
        <v>2.9605000000000001</v>
      </c>
      <c r="Y40" s="68">
        <v>2.8319999999999999</v>
      </c>
    </row>
    <row r="41" spans="2:25" x14ac:dyDescent="0.2">
      <c r="B41" s="69" t="s">
        <v>61</v>
      </c>
      <c r="C41" s="68">
        <v>0.79822099999999996</v>
      </c>
      <c r="D41" s="68">
        <v>0.755108</v>
      </c>
      <c r="E41" s="68">
        <v>0.78707400000000005</v>
      </c>
      <c r="F41" s="68">
        <v>0.84724200000000005</v>
      </c>
      <c r="G41" s="68">
        <v>0.73727299999999996</v>
      </c>
      <c r="H41" s="68">
        <v>0.66675499999999999</v>
      </c>
      <c r="I41" s="68">
        <v>0.70545500000000005</v>
      </c>
      <c r="J41" s="68">
        <v>0.62170000000000003</v>
      </c>
      <c r="K41" s="68">
        <v>0.62409999999999999</v>
      </c>
      <c r="L41" s="68">
        <v>0.60850000000000004</v>
      </c>
      <c r="M41" s="68">
        <v>0.65049999999999997</v>
      </c>
      <c r="N41" s="68">
        <v>0.70479999999999998</v>
      </c>
      <c r="O41" s="68">
        <v>0.70504999999999995</v>
      </c>
      <c r="P41" s="68">
        <v>0.68530000000000002</v>
      </c>
      <c r="Q41" s="68">
        <v>0.67149999999999999</v>
      </c>
      <c r="R41" s="68">
        <v>0.73334999999999995</v>
      </c>
      <c r="S41" s="68">
        <v>0.95250000000000001</v>
      </c>
      <c r="T41" s="68">
        <v>0.8881</v>
      </c>
      <c r="U41" s="68">
        <v>0.86075000000000002</v>
      </c>
      <c r="V41" s="68">
        <v>0.83530000000000004</v>
      </c>
      <c r="W41" s="68">
        <v>0.81610000000000005</v>
      </c>
      <c r="X41" s="68">
        <v>0.8337</v>
      </c>
      <c r="Y41" s="68">
        <v>0.77890000000000004</v>
      </c>
    </row>
    <row r="42" spans="2:25" x14ac:dyDescent="0.2">
      <c r="B42" s="69" t="s">
        <v>127</v>
      </c>
      <c r="C42" s="68">
        <v>1.2109000000000001</v>
      </c>
      <c r="D42" s="68">
        <v>1.1156699999999999</v>
      </c>
      <c r="E42" s="68">
        <v>1.23004</v>
      </c>
      <c r="F42" s="68">
        <v>1.3142400000000001</v>
      </c>
      <c r="G42" s="68">
        <v>1.25299</v>
      </c>
      <c r="H42" s="68">
        <v>1.1042099999999999</v>
      </c>
      <c r="I42" s="68">
        <v>1.16675</v>
      </c>
      <c r="J42" s="68">
        <v>1.0045999999999999</v>
      </c>
      <c r="K42" s="68">
        <v>0.93049999999999999</v>
      </c>
      <c r="L42" s="68">
        <v>0.88129999999999997</v>
      </c>
      <c r="M42" s="68">
        <v>1.0487</v>
      </c>
      <c r="N42" s="68">
        <v>1.2629999999999999</v>
      </c>
      <c r="O42" s="68">
        <v>1.3621000000000001</v>
      </c>
      <c r="P42" s="68">
        <v>1.1797</v>
      </c>
      <c r="Q42" s="68">
        <v>1.3169999999999999</v>
      </c>
      <c r="R42" s="68">
        <v>1.4721</v>
      </c>
      <c r="S42" s="68">
        <v>1.3916999999999999</v>
      </c>
      <c r="T42" s="68">
        <v>1.4406000000000001</v>
      </c>
      <c r="U42" s="68">
        <v>1.3362000000000001</v>
      </c>
      <c r="V42" s="68">
        <v>1.2939000000000001</v>
      </c>
      <c r="W42" s="68">
        <v>1.3193999999999999</v>
      </c>
      <c r="X42" s="68">
        <v>1.3791</v>
      </c>
      <c r="Y42" s="68">
        <v>1.2141</v>
      </c>
    </row>
    <row r="45" spans="2:25" x14ac:dyDescent="0.2">
      <c r="B45" s="69"/>
      <c r="C45" s="69" t="s">
        <v>103</v>
      </c>
      <c r="D45" s="69" t="s">
        <v>104</v>
      </c>
      <c r="E45" s="69" t="s">
        <v>105</v>
      </c>
      <c r="F45" s="69" t="s">
        <v>106</v>
      </c>
      <c r="G45" s="69" t="s">
        <v>107</v>
      </c>
      <c r="H45" s="69" t="s">
        <v>108</v>
      </c>
      <c r="I45" s="69" t="s">
        <v>109</v>
      </c>
      <c r="J45" s="69" t="s">
        <v>110</v>
      </c>
      <c r="K45" s="69" t="s">
        <v>111</v>
      </c>
      <c r="L45" s="69" t="s">
        <v>112</v>
      </c>
      <c r="M45" s="69" t="s">
        <v>113</v>
      </c>
      <c r="N45" s="69" t="s">
        <v>114</v>
      </c>
      <c r="O45" s="69" t="s">
        <v>115</v>
      </c>
      <c r="P45" s="69" t="s">
        <v>116</v>
      </c>
      <c r="Q45" s="69" t="s">
        <v>117</v>
      </c>
      <c r="R45" s="69" t="s">
        <v>118</v>
      </c>
      <c r="S45" s="69" t="s">
        <v>119</v>
      </c>
      <c r="T45" s="69" t="s">
        <v>120</v>
      </c>
      <c r="U45" s="69" t="s">
        <v>121</v>
      </c>
      <c r="V45" s="69" t="s">
        <v>122</v>
      </c>
      <c r="W45" s="69" t="s">
        <v>123</v>
      </c>
      <c r="X45" s="69" t="s">
        <v>124</v>
      </c>
      <c r="Y45" s="69" t="s">
        <v>125</v>
      </c>
    </row>
    <row r="46" spans="2:25" x14ac:dyDescent="0.2">
      <c r="B46" s="69" t="s">
        <v>0</v>
      </c>
      <c r="C46" s="68">
        <v>13.760300000000001</v>
      </c>
      <c r="D46" s="68">
        <v>13.760300000000001</v>
      </c>
      <c r="E46" s="68">
        <v>13.760300000000001</v>
      </c>
      <c r="F46" s="68">
        <v>13.760300000000001</v>
      </c>
      <c r="G46" s="68">
        <v>13.760300000000001</v>
      </c>
      <c r="H46" s="68">
        <v>13.760300000000001</v>
      </c>
      <c r="I46" s="68">
        <v>13.760300000000001</v>
      </c>
      <c r="J46" s="68">
        <v>13.760300000000001</v>
      </c>
      <c r="K46" s="68">
        <v>1</v>
      </c>
      <c r="L46" s="68">
        <v>1</v>
      </c>
      <c r="M46" s="68">
        <v>1</v>
      </c>
      <c r="N46" s="68">
        <v>1</v>
      </c>
      <c r="O46" s="68">
        <v>1</v>
      </c>
      <c r="P46" s="68">
        <v>1</v>
      </c>
      <c r="Q46" s="68">
        <v>1</v>
      </c>
      <c r="R46" s="68">
        <v>1</v>
      </c>
      <c r="S46" s="68">
        <v>1</v>
      </c>
      <c r="T46" s="68">
        <v>1</v>
      </c>
      <c r="U46" s="68">
        <v>1</v>
      </c>
      <c r="V46" s="68">
        <v>1</v>
      </c>
      <c r="W46" s="68">
        <v>1</v>
      </c>
      <c r="X46" s="68">
        <v>1</v>
      </c>
      <c r="Y46" s="68">
        <v>1</v>
      </c>
    </row>
    <row r="47" spans="2:25" x14ac:dyDescent="0.2">
      <c r="B47" s="69" t="s">
        <v>1</v>
      </c>
      <c r="C47" s="68">
        <v>40.3399</v>
      </c>
      <c r="D47" s="68">
        <v>40.3399</v>
      </c>
      <c r="E47" s="68">
        <v>40.3399</v>
      </c>
      <c r="F47" s="68">
        <v>40.3399</v>
      </c>
      <c r="G47" s="68">
        <v>40.3399</v>
      </c>
      <c r="H47" s="68">
        <v>40.3399</v>
      </c>
      <c r="I47" s="68">
        <v>40.3399</v>
      </c>
      <c r="J47" s="68">
        <v>40.3399</v>
      </c>
      <c r="K47" s="68">
        <v>1</v>
      </c>
      <c r="L47" s="68">
        <v>1</v>
      </c>
      <c r="M47" s="68">
        <v>1</v>
      </c>
      <c r="N47" s="68">
        <v>1</v>
      </c>
      <c r="O47" s="68">
        <v>1</v>
      </c>
      <c r="P47" s="68">
        <v>1</v>
      </c>
      <c r="Q47" s="68">
        <v>1</v>
      </c>
      <c r="R47" s="68">
        <v>1</v>
      </c>
      <c r="S47" s="68">
        <v>1</v>
      </c>
      <c r="T47" s="68">
        <v>1</v>
      </c>
      <c r="U47" s="68">
        <v>1</v>
      </c>
      <c r="V47" s="68">
        <v>1</v>
      </c>
      <c r="W47" s="68">
        <v>1</v>
      </c>
      <c r="X47" s="68">
        <v>1</v>
      </c>
      <c r="Y47" s="68">
        <v>1</v>
      </c>
    </row>
    <row r="48" spans="2:25" x14ac:dyDescent="0.2">
      <c r="B48" s="69" t="s">
        <v>30</v>
      </c>
      <c r="C48" s="68">
        <v>1.9558</v>
      </c>
      <c r="D48" s="68">
        <v>1.9558</v>
      </c>
      <c r="E48" s="68">
        <v>1.9558</v>
      </c>
      <c r="F48" s="68">
        <v>1.9558</v>
      </c>
      <c r="G48" s="68">
        <v>1.9558</v>
      </c>
      <c r="H48" s="68">
        <v>1.9558</v>
      </c>
      <c r="I48" s="68">
        <v>1.9558</v>
      </c>
      <c r="J48" s="68">
        <v>1.9558</v>
      </c>
      <c r="K48" s="68">
        <v>1.9558</v>
      </c>
      <c r="L48" s="68">
        <v>1.9558</v>
      </c>
      <c r="M48" s="68">
        <v>1.9558</v>
      </c>
      <c r="N48" s="68">
        <v>1.9558</v>
      </c>
      <c r="O48" s="68">
        <v>1.9558</v>
      </c>
      <c r="P48" s="68">
        <v>1.9558</v>
      </c>
      <c r="Q48" s="68">
        <v>1.9558</v>
      </c>
      <c r="R48" s="68">
        <v>1.9558</v>
      </c>
      <c r="S48" s="68">
        <v>1.9558</v>
      </c>
      <c r="T48" s="68">
        <v>1.9558</v>
      </c>
      <c r="U48" s="68">
        <v>1.9558</v>
      </c>
      <c r="V48" s="68">
        <v>1.9558</v>
      </c>
      <c r="W48" s="68">
        <v>1.9558</v>
      </c>
      <c r="X48" s="68">
        <v>1.9558</v>
      </c>
      <c r="Y48" s="68">
        <v>1.9558</v>
      </c>
    </row>
    <row r="49" spans="2:25" x14ac:dyDescent="0.2">
      <c r="B49" s="69" t="s">
        <v>2</v>
      </c>
      <c r="C49" s="68">
        <v>1.2023999999999999</v>
      </c>
      <c r="D49" s="68">
        <v>1.2023999999999999</v>
      </c>
      <c r="E49" s="68">
        <v>1.2023999999999999</v>
      </c>
      <c r="F49" s="68">
        <v>1.2023999999999999</v>
      </c>
      <c r="G49" s="68">
        <v>1.2023999999999999</v>
      </c>
      <c r="H49" s="68">
        <v>1.2023999999999999</v>
      </c>
      <c r="I49" s="68">
        <v>1.2023999999999999</v>
      </c>
      <c r="J49" s="68">
        <v>1.2023999999999999</v>
      </c>
      <c r="K49" s="68">
        <v>1.2023999999999999</v>
      </c>
      <c r="L49" s="68">
        <v>1.2023999999999999</v>
      </c>
      <c r="M49" s="68">
        <v>1.2023999999999999</v>
      </c>
      <c r="N49" s="68">
        <v>1.2023999999999999</v>
      </c>
      <c r="O49" s="68">
        <v>1.2023999999999999</v>
      </c>
      <c r="P49" s="68">
        <v>1.2023999999999999</v>
      </c>
      <c r="Q49" s="68">
        <v>1.2023999999999999</v>
      </c>
      <c r="R49" s="68">
        <v>1.2023999999999999</v>
      </c>
      <c r="S49" s="68">
        <v>1.2023999999999999</v>
      </c>
      <c r="T49" s="68">
        <v>1.2023999999999999</v>
      </c>
      <c r="U49" s="68">
        <v>1.2023999999999999</v>
      </c>
      <c r="V49" s="68">
        <v>1.2023999999999999</v>
      </c>
      <c r="W49" s="68">
        <v>1.2023999999999999</v>
      </c>
      <c r="X49" s="68">
        <v>1.2023999999999999</v>
      </c>
      <c r="Y49" s="68">
        <v>1.2023999999999999</v>
      </c>
    </row>
    <row r="50" spans="2:25" x14ac:dyDescent="0.2">
      <c r="B50" s="69" t="s">
        <v>3</v>
      </c>
      <c r="C50" s="68">
        <v>0.58526999999999996</v>
      </c>
      <c r="D50" s="68">
        <v>0.58526999999999996</v>
      </c>
      <c r="E50" s="68">
        <v>0.58526999999999996</v>
      </c>
      <c r="F50" s="68">
        <v>0.58526999999999996</v>
      </c>
      <c r="G50" s="68">
        <v>0.58526999999999996</v>
      </c>
      <c r="H50" s="68">
        <v>0.58526999999999996</v>
      </c>
      <c r="I50" s="68">
        <v>0.58526999999999996</v>
      </c>
      <c r="J50" s="68">
        <v>0.58526999999999996</v>
      </c>
      <c r="K50" s="68">
        <v>0.58526999999999996</v>
      </c>
      <c r="L50" s="68">
        <v>0.58526999999999996</v>
      </c>
      <c r="M50" s="68">
        <v>0.58526999999999996</v>
      </c>
      <c r="N50" s="68">
        <v>0.58526999999999996</v>
      </c>
      <c r="O50" s="68">
        <v>0.58526999999999996</v>
      </c>
      <c r="P50" s="68">
        <v>0.58526999999999996</v>
      </c>
      <c r="Q50" s="68">
        <v>0.58526999999999996</v>
      </c>
      <c r="R50" s="68">
        <v>0.58526999999999996</v>
      </c>
      <c r="S50" s="68">
        <v>1</v>
      </c>
      <c r="T50" s="68">
        <v>1</v>
      </c>
      <c r="U50" s="68">
        <v>1</v>
      </c>
      <c r="V50" s="68">
        <v>1</v>
      </c>
      <c r="W50" s="68">
        <v>1</v>
      </c>
      <c r="X50" s="68">
        <v>1</v>
      </c>
      <c r="Y50" s="68">
        <v>1</v>
      </c>
    </row>
    <row r="51" spans="2:25" x14ac:dyDescent="0.2">
      <c r="B51" s="69" t="s">
        <v>65</v>
      </c>
      <c r="C51" s="68">
        <v>27.734999999999999</v>
      </c>
      <c r="D51" s="68">
        <v>27.734999999999999</v>
      </c>
      <c r="E51" s="68">
        <v>27.734999999999999</v>
      </c>
      <c r="F51" s="68">
        <v>27.734999999999999</v>
      </c>
      <c r="G51" s="68">
        <v>27.734999999999999</v>
      </c>
      <c r="H51" s="68">
        <v>27.734999999999999</v>
      </c>
      <c r="I51" s="68">
        <v>27.734999999999999</v>
      </c>
      <c r="J51" s="68">
        <v>27.734999999999999</v>
      </c>
      <c r="K51" s="68">
        <v>27.734999999999999</v>
      </c>
      <c r="L51" s="68">
        <v>27.734999999999999</v>
      </c>
      <c r="M51" s="68">
        <v>27.734999999999999</v>
      </c>
      <c r="N51" s="68">
        <v>27.734999999999999</v>
      </c>
      <c r="O51" s="68">
        <v>27.734999999999999</v>
      </c>
      <c r="P51" s="68">
        <v>27.734999999999999</v>
      </c>
      <c r="Q51" s="68">
        <v>27.734999999999999</v>
      </c>
      <c r="R51" s="68">
        <v>27.734999999999999</v>
      </c>
      <c r="S51" s="68">
        <v>27.734999999999999</v>
      </c>
      <c r="T51" s="68">
        <v>27.734999999999999</v>
      </c>
      <c r="U51" s="68">
        <v>27.734999999999999</v>
      </c>
      <c r="V51" s="68">
        <v>27.734999999999999</v>
      </c>
      <c r="W51" s="68">
        <v>27.734999999999999</v>
      </c>
      <c r="X51" s="68">
        <v>27.734999999999999</v>
      </c>
      <c r="Y51" s="68">
        <v>27.734999999999999</v>
      </c>
    </row>
    <row r="52" spans="2:25" x14ac:dyDescent="0.2">
      <c r="B52" s="69" t="s">
        <v>5</v>
      </c>
      <c r="C52" s="68">
        <v>1.95583</v>
      </c>
      <c r="D52" s="68">
        <v>1.95583</v>
      </c>
      <c r="E52" s="68">
        <v>1.95583</v>
      </c>
      <c r="F52" s="68">
        <v>1.95583</v>
      </c>
      <c r="G52" s="68">
        <v>1.95583</v>
      </c>
      <c r="H52" s="68">
        <v>1.95583</v>
      </c>
      <c r="I52" s="68">
        <v>1.95583</v>
      </c>
      <c r="J52" s="68">
        <v>1.95583</v>
      </c>
      <c r="K52" s="68">
        <v>1.95583</v>
      </c>
      <c r="L52" s="68">
        <v>1.95583</v>
      </c>
      <c r="M52" s="68">
        <v>1</v>
      </c>
      <c r="N52" s="68">
        <v>1</v>
      </c>
      <c r="O52" s="68">
        <v>1</v>
      </c>
      <c r="P52" s="68">
        <v>1</v>
      </c>
      <c r="Q52" s="68">
        <v>1</v>
      </c>
      <c r="R52" s="68">
        <v>1</v>
      </c>
      <c r="S52" s="68">
        <v>1</v>
      </c>
      <c r="T52" s="68">
        <v>1</v>
      </c>
      <c r="U52" s="68">
        <v>1</v>
      </c>
      <c r="V52" s="68">
        <v>1</v>
      </c>
      <c r="W52" s="68">
        <v>1</v>
      </c>
      <c r="X52" s="68">
        <v>1</v>
      </c>
      <c r="Y52" s="68">
        <v>1</v>
      </c>
    </row>
    <row r="53" spans="2:25" x14ac:dyDescent="0.2">
      <c r="B53" s="69" t="s">
        <v>6</v>
      </c>
      <c r="C53" s="68">
        <v>7.4452999999999996</v>
      </c>
      <c r="D53" s="68">
        <v>7.4452999999999996</v>
      </c>
      <c r="E53" s="68">
        <v>7.4452999999999996</v>
      </c>
      <c r="F53" s="68">
        <v>7.4452999999999996</v>
      </c>
      <c r="G53" s="68">
        <v>7.4452999999999996</v>
      </c>
      <c r="H53" s="68">
        <v>7.4452999999999996</v>
      </c>
      <c r="I53" s="68">
        <v>7.4452999999999996</v>
      </c>
      <c r="J53" s="68">
        <v>7.4452999999999996</v>
      </c>
      <c r="K53" s="68">
        <v>7.4452999999999996</v>
      </c>
      <c r="L53" s="68">
        <v>7.4452999999999996</v>
      </c>
      <c r="M53" s="68">
        <v>7.4452999999999996</v>
      </c>
      <c r="N53" s="68">
        <v>7.4452999999999996</v>
      </c>
      <c r="O53" s="68">
        <v>7.4452999999999996</v>
      </c>
      <c r="P53" s="68">
        <v>7.4452999999999996</v>
      </c>
      <c r="Q53" s="68">
        <v>7.4452999999999996</v>
      </c>
      <c r="R53" s="68">
        <v>7.4452999999999996</v>
      </c>
      <c r="S53" s="68">
        <v>7.4452999999999996</v>
      </c>
      <c r="T53" s="68">
        <v>7.4452999999999996</v>
      </c>
      <c r="U53" s="68">
        <v>7.4452999999999996</v>
      </c>
      <c r="V53" s="68">
        <v>7.4452999999999996</v>
      </c>
      <c r="W53" s="68">
        <v>7.4452999999999996</v>
      </c>
      <c r="X53" s="68">
        <v>7.4452999999999996</v>
      </c>
      <c r="Y53" s="68">
        <v>7.4452999999999996</v>
      </c>
    </row>
    <row r="54" spans="2:25" x14ac:dyDescent="0.2">
      <c r="B54" s="69" t="s">
        <v>7</v>
      </c>
      <c r="C54" s="68">
        <v>15.646599999999999</v>
      </c>
      <c r="D54" s="68">
        <v>15.646599999999999</v>
      </c>
      <c r="E54" s="68">
        <v>15.646599999999999</v>
      </c>
      <c r="F54" s="68">
        <v>15.646599999999999</v>
      </c>
      <c r="G54" s="68">
        <v>15.646599999999999</v>
      </c>
      <c r="H54" s="68">
        <v>15.646599999999999</v>
      </c>
      <c r="I54" s="68">
        <v>15.646599999999999</v>
      </c>
      <c r="J54" s="68">
        <v>15.646599999999999</v>
      </c>
      <c r="K54" s="68">
        <v>15.646599999999999</v>
      </c>
      <c r="L54" s="68">
        <v>15.646599999999999</v>
      </c>
      <c r="M54" s="68">
        <v>15.646599999999999</v>
      </c>
      <c r="N54" s="68">
        <v>15.646599999999999</v>
      </c>
      <c r="O54" s="68">
        <v>15.646599999999999</v>
      </c>
      <c r="P54" s="68">
        <v>15.646599999999999</v>
      </c>
      <c r="Q54" s="68">
        <v>15.646599999999999</v>
      </c>
      <c r="R54" s="68">
        <v>15.646599999999999</v>
      </c>
      <c r="S54" s="68">
        <v>15.646599999999999</v>
      </c>
      <c r="T54" s="68">
        <v>15.646599999999999</v>
      </c>
      <c r="U54" s="68">
        <v>15.646599999999999</v>
      </c>
      <c r="V54" s="68">
        <v>1</v>
      </c>
      <c r="W54" s="68">
        <v>1</v>
      </c>
      <c r="X54" s="68">
        <v>1</v>
      </c>
      <c r="Y54" s="68">
        <v>1</v>
      </c>
    </row>
    <row r="55" spans="2:25" x14ac:dyDescent="0.2">
      <c r="B55" s="69" t="s">
        <v>8</v>
      </c>
      <c r="C55" s="68">
        <v>166.386</v>
      </c>
      <c r="D55" s="68">
        <v>166.386</v>
      </c>
      <c r="E55" s="68">
        <v>166.386</v>
      </c>
      <c r="F55" s="68">
        <v>166.386</v>
      </c>
      <c r="G55" s="68">
        <v>166.386</v>
      </c>
      <c r="H55" s="68">
        <v>166.386</v>
      </c>
      <c r="I55" s="68">
        <v>166.386</v>
      </c>
      <c r="J55" s="68">
        <v>166.386</v>
      </c>
      <c r="K55" s="68">
        <v>166.386</v>
      </c>
      <c r="L55" s="68">
        <v>1</v>
      </c>
      <c r="M55" s="68">
        <v>1</v>
      </c>
      <c r="N55" s="68">
        <v>1</v>
      </c>
      <c r="O55" s="68">
        <v>1</v>
      </c>
      <c r="P55" s="68">
        <v>1</v>
      </c>
      <c r="Q55" s="68">
        <v>1</v>
      </c>
      <c r="R55" s="68">
        <v>1</v>
      </c>
      <c r="S55" s="68">
        <v>1</v>
      </c>
      <c r="T55" s="68">
        <v>1</v>
      </c>
      <c r="U55" s="68">
        <v>1</v>
      </c>
      <c r="V55" s="68">
        <v>1</v>
      </c>
      <c r="W55" s="68">
        <v>1</v>
      </c>
      <c r="X55" s="68">
        <v>1</v>
      </c>
      <c r="Y55" s="68">
        <v>1</v>
      </c>
    </row>
    <row r="56" spans="2:25" x14ac:dyDescent="0.2">
      <c r="B56" s="69" t="s">
        <v>9</v>
      </c>
      <c r="C56" s="68">
        <v>5.9457300000000002</v>
      </c>
      <c r="D56" s="68">
        <v>5.9457300000000002</v>
      </c>
      <c r="E56" s="68">
        <v>5.9457300000000002</v>
      </c>
      <c r="F56" s="68">
        <v>5.9457300000000002</v>
      </c>
      <c r="G56" s="68">
        <v>5.9457300000000002</v>
      </c>
      <c r="H56" s="68">
        <v>5.9457300000000002</v>
      </c>
      <c r="I56" s="68">
        <v>5.9457300000000002</v>
      </c>
      <c r="J56" s="68">
        <v>5.9457300000000002</v>
      </c>
      <c r="K56" s="68">
        <v>5.9457300000000002</v>
      </c>
      <c r="L56" s="68">
        <v>1</v>
      </c>
      <c r="M56" s="68">
        <v>1</v>
      </c>
      <c r="N56" s="68">
        <v>1</v>
      </c>
      <c r="O56" s="68">
        <v>1</v>
      </c>
      <c r="P56" s="68">
        <v>1</v>
      </c>
      <c r="Q56" s="68">
        <v>1</v>
      </c>
      <c r="R56" s="68">
        <v>1</v>
      </c>
      <c r="S56" s="68">
        <v>1</v>
      </c>
      <c r="T56" s="68">
        <v>1</v>
      </c>
      <c r="U56" s="68">
        <v>1</v>
      </c>
      <c r="V56" s="68">
        <v>1</v>
      </c>
      <c r="W56" s="68">
        <v>1</v>
      </c>
      <c r="X56" s="68">
        <v>1</v>
      </c>
      <c r="Y56" s="68">
        <v>1</v>
      </c>
    </row>
    <row r="57" spans="2:25" x14ac:dyDescent="0.2">
      <c r="B57" s="69" t="s">
        <v>10</v>
      </c>
      <c r="C57" s="68">
        <v>6.5774499999999998</v>
      </c>
      <c r="D57" s="68">
        <v>6.5774499999999998</v>
      </c>
      <c r="E57" s="68">
        <v>6.5757899999999996</v>
      </c>
      <c r="F57" s="68">
        <v>6.4397900000000003</v>
      </c>
      <c r="G57" s="68">
        <v>6.5619300000000003</v>
      </c>
      <c r="H57" s="68">
        <v>6.6121400000000001</v>
      </c>
      <c r="I57" s="68">
        <v>6.5595699999999999</v>
      </c>
      <c r="J57" s="68">
        <v>6.5595699999999999</v>
      </c>
      <c r="K57" s="68">
        <v>6.5595699999999999</v>
      </c>
      <c r="L57" s="68">
        <v>1</v>
      </c>
      <c r="M57" s="68">
        <v>1</v>
      </c>
      <c r="N57" s="68">
        <v>1</v>
      </c>
      <c r="O57" s="68">
        <v>1</v>
      </c>
      <c r="P57" s="68">
        <v>1</v>
      </c>
      <c r="Q57" s="68">
        <v>1</v>
      </c>
      <c r="R57" s="68">
        <v>1</v>
      </c>
      <c r="S57" s="68">
        <v>1</v>
      </c>
      <c r="T57" s="68">
        <v>1</v>
      </c>
      <c r="U57" s="68">
        <v>1</v>
      </c>
      <c r="V57" s="68">
        <v>1</v>
      </c>
      <c r="W57" s="68">
        <v>1</v>
      </c>
      <c r="X57" s="68">
        <v>1</v>
      </c>
      <c r="Y57" s="68">
        <v>1</v>
      </c>
    </row>
    <row r="58" spans="2:25" x14ac:dyDescent="0.2">
      <c r="B58" s="69" t="s">
        <v>12</v>
      </c>
      <c r="C58" s="68">
        <v>340.75</v>
      </c>
      <c r="D58" s="68">
        <v>340.75</v>
      </c>
      <c r="E58" s="68">
        <v>340.75</v>
      </c>
      <c r="F58" s="68">
        <v>340.75</v>
      </c>
      <c r="G58" s="68">
        <v>340.75</v>
      </c>
      <c r="H58" s="68">
        <v>340.75</v>
      </c>
      <c r="I58" s="68">
        <v>340.75</v>
      </c>
      <c r="J58" s="68">
        <v>340.75</v>
      </c>
      <c r="K58" s="68">
        <v>340.75</v>
      </c>
      <c r="L58" s="68">
        <v>340.75</v>
      </c>
      <c r="M58" s="68">
        <v>1</v>
      </c>
      <c r="N58" s="68">
        <v>1</v>
      </c>
      <c r="O58" s="68">
        <v>1</v>
      </c>
      <c r="P58" s="68">
        <v>1</v>
      </c>
      <c r="Q58" s="68">
        <v>1</v>
      </c>
      <c r="R58" s="68">
        <v>1</v>
      </c>
      <c r="S58" s="68">
        <v>1</v>
      </c>
      <c r="T58" s="68">
        <v>1</v>
      </c>
      <c r="U58" s="68">
        <v>1</v>
      </c>
      <c r="V58" s="68">
        <v>1</v>
      </c>
      <c r="W58" s="68">
        <v>1</v>
      </c>
      <c r="X58" s="68">
        <v>1</v>
      </c>
      <c r="Y58" s="68">
        <v>1</v>
      </c>
    </row>
    <row r="59" spans="2:25" x14ac:dyDescent="0.2">
      <c r="B59" s="69" t="s">
        <v>28</v>
      </c>
      <c r="C59" s="68">
        <v>7.6580000000000004</v>
      </c>
      <c r="D59" s="68">
        <v>7.6580000000000004</v>
      </c>
      <c r="E59" s="68">
        <v>7.6580000000000004</v>
      </c>
      <c r="F59" s="68">
        <v>7.6580000000000004</v>
      </c>
      <c r="G59" s="68">
        <v>7.6580000000000004</v>
      </c>
      <c r="H59" s="68">
        <v>7.6580000000000004</v>
      </c>
      <c r="I59" s="68">
        <v>7.6580000000000004</v>
      </c>
      <c r="J59" s="68">
        <v>7.6580000000000004</v>
      </c>
      <c r="K59" s="68">
        <v>7.6580000000000004</v>
      </c>
      <c r="L59" s="68">
        <v>7.6580000000000004</v>
      </c>
      <c r="M59" s="68">
        <v>7.6580000000000004</v>
      </c>
      <c r="N59" s="68">
        <v>7.6580000000000004</v>
      </c>
      <c r="O59" s="68">
        <v>7.6580000000000004</v>
      </c>
      <c r="P59" s="68">
        <v>7.6580000000000004</v>
      </c>
      <c r="Q59" s="68">
        <v>7.6580000000000004</v>
      </c>
      <c r="R59" s="68">
        <v>7.6580000000000004</v>
      </c>
      <c r="S59" s="68">
        <v>7.6580000000000004</v>
      </c>
      <c r="T59" s="68">
        <v>7.6580000000000004</v>
      </c>
      <c r="U59" s="68">
        <v>7.6580000000000004</v>
      </c>
      <c r="V59" s="68">
        <v>7.6580000000000004</v>
      </c>
      <c r="W59" s="68">
        <v>7.6580000000000004</v>
      </c>
      <c r="X59" s="68">
        <v>7.6580000000000004</v>
      </c>
      <c r="Y59" s="68">
        <v>7.6580000000000004</v>
      </c>
    </row>
    <row r="60" spans="2:25" x14ac:dyDescent="0.2">
      <c r="B60" s="69" t="s">
        <v>13</v>
      </c>
      <c r="C60" s="68">
        <v>315.54000000000002</v>
      </c>
      <c r="D60" s="68">
        <v>315.54000000000002</v>
      </c>
      <c r="E60" s="68">
        <v>315.54000000000002</v>
      </c>
      <c r="F60" s="68">
        <v>315.54000000000002</v>
      </c>
      <c r="G60" s="68">
        <v>315.54000000000002</v>
      </c>
      <c r="H60" s="68">
        <v>315.54000000000002</v>
      </c>
      <c r="I60" s="68">
        <v>315.54000000000002</v>
      </c>
      <c r="J60" s="68">
        <v>315.54000000000002</v>
      </c>
      <c r="K60" s="68">
        <v>315.54000000000002</v>
      </c>
      <c r="L60" s="68">
        <v>315.54000000000002</v>
      </c>
      <c r="M60" s="68">
        <v>315.54000000000002</v>
      </c>
      <c r="N60" s="68">
        <v>315.54000000000002</v>
      </c>
      <c r="O60" s="68">
        <v>315.54000000000002</v>
      </c>
      <c r="P60" s="68">
        <v>315.54000000000002</v>
      </c>
      <c r="Q60" s="68">
        <v>315.54000000000002</v>
      </c>
      <c r="R60" s="68">
        <v>315.54000000000002</v>
      </c>
      <c r="S60" s="68">
        <v>315.54000000000002</v>
      </c>
      <c r="T60" s="68">
        <v>315.54000000000002</v>
      </c>
      <c r="U60" s="68">
        <v>315.54000000000002</v>
      </c>
      <c r="V60" s="68">
        <v>315.54000000000002</v>
      </c>
      <c r="W60" s="68">
        <v>315.54000000000002</v>
      </c>
      <c r="X60" s="68">
        <v>315.54000000000002</v>
      </c>
      <c r="Y60" s="68">
        <v>315.54000000000002</v>
      </c>
    </row>
    <row r="61" spans="2:25" x14ac:dyDescent="0.2">
      <c r="B61" s="69" t="s">
        <v>14</v>
      </c>
      <c r="C61" s="68">
        <v>0.78756400000000004</v>
      </c>
      <c r="D61" s="68">
        <v>0.78756400000000004</v>
      </c>
      <c r="E61" s="68">
        <v>0.78756400000000004</v>
      </c>
      <c r="F61" s="68">
        <v>0.78756400000000004</v>
      </c>
      <c r="G61" s="68">
        <v>0.78756400000000004</v>
      </c>
      <c r="H61" s="68">
        <v>0.78756400000000004</v>
      </c>
      <c r="I61" s="68">
        <v>0.78756400000000004</v>
      </c>
      <c r="J61" s="68">
        <v>0.78756400000000004</v>
      </c>
      <c r="K61" s="68">
        <v>0.78756400000000004</v>
      </c>
      <c r="L61" s="68">
        <v>1</v>
      </c>
      <c r="M61" s="68">
        <v>1</v>
      </c>
      <c r="N61" s="68">
        <v>1</v>
      </c>
      <c r="O61" s="68">
        <v>1</v>
      </c>
      <c r="P61" s="68">
        <v>1</v>
      </c>
      <c r="Q61" s="68">
        <v>1</v>
      </c>
      <c r="R61" s="68">
        <v>1</v>
      </c>
      <c r="S61" s="68">
        <v>1</v>
      </c>
      <c r="T61" s="68">
        <v>1</v>
      </c>
      <c r="U61" s="68">
        <v>1</v>
      </c>
      <c r="V61" s="68">
        <v>1</v>
      </c>
      <c r="W61" s="68">
        <v>1</v>
      </c>
      <c r="X61" s="68">
        <v>1</v>
      </c>
      <c r="Y61" s="68">
        <v>1</v>
      </c>
    </row>
    <row r="62" spans="2:25" x14ac:dyDescent="0.2">
      <c r="B62" s="69" t="s">
        <v>15</v>
      </c>
      <c r="C62" s="68">
        <v>154.08000000000001</v>
      </c>
      <c r="D62" s="68">
        <v>154.08000000000001</v>
      </c>
      <c r="E62" s="68">
        <v>154.08000000000001</v>
      </c>
      <c r="F62" s="68">
        <v>154.08000000000001</v>
      </c>
      <c r="G62" s="68">
        <v>154.08000000000001</v>
      </c>
      <c r="H62" s="68">
        <v>154.08000000000001</v>
      </c>
      <c r="I62" s="68">
        <v>154.08000000000001</v>
      </c>
      <c r="J62" s="68">
        <v>154.08000000000001</v>
      </c>
      <c r="K62" s="68">
        <v>154.08000000000001</v>
      </c>
      <c r="L62" s="68">
        <v>154.08000000000001</v>
      </c>
      <c r="M62" s="68">
        <v>154.08000000000001</v>
      </c>
      <c r="N62" s="68">
        <v>154.08000000000001</v>
      </c>
      <c r="O62" s="68">
        <v>154.08000000000001</v>
      </c>
      <c r="P62" s="68">
        <v>154.08000000000001</v>
      </c>
      <c r="Q62" s="68">
        <v>154.08000000000001</v>
      </c>
      <c r="R62" s="68">
        <v>154.08000000000001</v>
      </c>
      <c r="S62" s="68">
        <v>154.08000000000001</v>
      </c>
      <c r="T62" s="68">
        <v>154.08000000000001</v>
      </c>
      <c r="U62" s="68">
        <v>154.08000000000001</v>
      </c>
      <c r="V62" s="68">
        <v>154.08000000000001</v>
      </c>
      <c r="W62" s="68">
        <v>154.08000000000001</v>
      </c>
      <c r="X62" s="68">
        <v>154.08000000000001</v>
      </c>
      <c r="Y62" s="68">
        <v>154.08000000000001</v>
      </c>
    </row>
    <row r="63" spans="2:25" x14ac:dyDescent="0.2">
      <c r="B63" s="69" t="s">
        <v>16</v>
      </c>
      <c r="C63" s="68">
        <v>1936.27</v>
      </c>
      <c r="D63" s="68">
        <v>1936.27</v>
      </c>
      <c r="E63" s="68">
        <v>1936.27</v>
      </c>
      <c r="F63" s="68">
        <v>1936.27</v>
      </c>
      <c r="G63" s="68">
        <v>1936.27</v>
      </c>
      <c r="H63" s="68">
        <v>1936.27</v>
      </c>
      <c r="I63" s="68">
        <v>1</v>
      </c>
      <c r="J63" s="68">
        <v>1</v>
      </c>
      <c r="K63" s="68">
        <v>1</v>
      </c>
      <c r="L63" s="68">
        <v>1</v>
      </c>
      <c r="M63" s="68">
        <v>1</v>
      </c>
      <c r="N63" s="68">
        <v>1</v>
      </c>
      <c r="O63" s="68">
        <v>1</v>
      </c>
      <c r="P63" s="68">
        <v>1</v>
      </c>
      <c r="Q63" s="68">
        <v>1</v>
      </c>
      <c r="R63" s="68">
        <v>1</v>
      </c>
      <c r="S63" s="68">
        <v>1</v>
      </c>
      <c r="T63" s="68">
        <v>1</v>
      </c>
      <c r="U63" s="68">
        <v>1</v>
      </c>
      <c r="V63" s="68">
        <v>1</v>
      </c>
      <c r="W63" s="68">
        <v>1</v>
      </c>
      <c r="X63" s="68">
        <v>1</v>
      </c>
      <c r="Y63" s="68">
        <v>1</v>
      </c>
    </row>
    <row r="64" spans="2:25" x14ac:dyDescent="0.2">
      <c r="B64" s="69" t="s">
        <v>29</v>
      </c>
      <c r="C64" s="68">
        <v>1.2023999999999999</v>
      </c>
      <c r="D64" s="68">
        <v>1.2023999999999999</v>
      </c>
      <c r="E64" s="68">
        <v>1.2023999999999999</v>
      </c>
      <c r="F64" s="68">
        <v>1.2023999999999999</v>
      </c>
      <c r="G64" s="68">
        <v>1.2023999999999999</v>
      </c>
      <c r="H64" s="68">
        <v>1.2023999999999999</v>
      </c>
      <c r="I64" s="68">
        <v>1.2023999999999999</v>
      </c>
      <c r="J64" s="68">
        <v>1.2023999999999999</v>
      </c>
      <c r="K64" s="68">
        <v>1.2023999999999999</v>
      </c>
      <c r="L64" s="68">
        <v>1.2023999999999999</v>
      </c>
      <c r="M64" s="68">
        <v>1.2023999999999999</v>
      </c>
      <c r="N64" s="68">
        <v>1.2023999999999999</v>
      </c>
      <c r="O64" s="68">
        <v>1.2023999999999999</v>
      </c>
      <c r="P64" s="68">
        <v>1.2023999999999999</v>
      </c>
      <c r="Q64" s="68">
        <v>1.2023999999999999</v>
      </c>
      <c r="R64" s="68">
        <v>1.2023999999999999</v>
      </c>
      <c r="S64" s="68">
        <v>1.2023999999999999</v>
      </c>
      <c r="T64" s="68">
        <v>1.2023999999999999</v>
      </c>
      <c r="U64" s="68">
        <v>1.2023999999999999</v>
      </c>
      <c r="V64" s="68">
        <v>1.2023999999999999</v>
      </c>
      <c r="W64" s="68">
        <v>1.2023999999999999</v>
      </c>
      <c r="X64" s="68">
        <v>1.2023999999999999</v>
      </c>
      <c r="Y64" s="68">
        <v>1.2023999999999999</v>
      </c>
    </row>
    <row r="65" spans="2:25" x14ac:dyDescent="0.2">
      <c r="B65" s="69" t="s">
        <v>17</v>
      </c>
      <c r="C65" s="68">
        <v>40.3399</v>
      </c>
      <c r="D65" s="68">
        <v>40.3399</v>
      </c>
      <c r="E65" s="68">
        <v>40.3399</v>
      </c>
      <c r="F65" s="68">
        <v>40.3399</v>
      </c>
      <c r="G65" s="68">
        <v>1</v>
      </c>
      <c r="H65" s="68">
        <v>1</v>
      </c>
      <c r="I65" s="68">
        <v>1</v>
      </c>
      <c r="J65" s="68">
        <v>1</v>
      </c>
      <c r="K65" s="68">
        <v>1</v>
      </c>
      <c r="L65" s="68">
        <v>1</v>
      </c>
      <c r="M65" s="68">
        <v>1</v>
      </c>
      <c r="N65" s="68">
        <v>1</v>
      </c>
      <c r="O65" s="68">
        <v>1</v>
      </c>
      <c r="P65" s="68">
        <v>1</v>
      </c>
      <c r="Q65" s="68">
        <v>1</v>
      </c>
      <c r="R65" s="68">
        <v>1</v>
      </c>
      <c r="S65" s="68">
        <v>1</v>
      </c>
      <c r="T65" s="68">
        <v>1</v>
      </c>
      <c r="U65" s="68">
        <v>1</v>
      </c>
      <c r="V65" s="68">
        <v>1</v>
      </c>
      <c r="W65" s="68">
        <v>1</v>
      </c>
      <c r="X65" s="68">
        <v>1</v>
      </c>
      <c r="Y65" s="68">
        <v>1</v>
      </c>
    </row>
    <row r="66" spans="2:25" x14ac:dyDescent="0.2">
      <c r="B66" s="69" t="s">
        <v>18</v>
      </c>
      <c r="C66" s="68">
        <v>0.70279999999999998</v>
      </c>
      <c r="D66" s="68">
        <v>0.70279999999999998</v>
      </c>
      <c r="E66" s="68">
        <v>0.70279999999999998</v>
      </c>
      <c r="F66" s="68">
        <v>0.70279999999999998</v>
      </c>
      <c r="G66" s="68">
        <v>0.70279999999999998</v>
      </c>
      <c r="H66" s="68">
        <v>0.70279999999999998</v>
      </c>
      <c r="I66" s="68">
        <v>0.70279999999999998</v>
      </c>
      <c r="J66" s="68">
        <v>0.70279999999999998</v>
      </c>
      <c r="K66" s="68">
        <v>0.70279999999999998</v>
      </c>
      <c r="L66" s="68">
        <v>0.70279999999999998</v>
      </c>
      <c r="M66" s="68">
        <v>0.70279999999999998</v>
      </c>
      <c r="N66" s="68">
        <v>0.70279999999999998</v>
      </c>
      <c r="O66" s="68">
        <v>0.70279999999999998</v>
      </c>
      <c r="P66" s="68">
        <v>0.70279999999999998</v>
      </c>
      <c r="Q66" s="68">
        <v>0.70279999999999998</v>
      </c>
      <c r="R66" s="68">
        <v>0.70279999999999998</v>
      </c>
      <c r="S66" s="68">
        <v>0.70279999999999998</v>
      </c>
      <c r="T66" s="68">
        <v>0.70279999999999998</v>
      </c>
      <c r="U66" s="68">
        <v>0.70279999999999998</v>
      </c>
      <c r="V66" s="68">
        <v>0.70279999999999998</v>
      </c>
      <c r="W66" s="68">
        <v>0.70279999999999998</v>
      </c>
      <c r="X66" s="68">
        <v>0.70279999999999998</v>
      </c>
      <c r="Y66" s="68">
        <v>1</v>
      </c>
    </row>
    <row r="67" spans="2:25" x14ac:dyDescent="0.2">
      <c r="B67" s="69" t="s">
        <v>19</v>
      </c>
      <c r="C67" s="68">
        <v>0.42930000000000001</v>
      </c>
      <c r="D67" s="68">
        <v>0.42930000000000001</v>
      </c>
      <c r="E67" s="68">
        <v>0.42930000000000001</v>
      </c>
      <c r="F67" s="68">
        <v>0.42930000000000001</v>
      </c>
      <c r="G67" s="68">
        <v>0.42930000000000001</v>
      </c>
      <c r="H67" s="68">
        <v>0.42930000000000001</v>
      </c>
      <c r="I67" s="68">
        <v>0.42930000000000001</v>
      </c>
      <c r="J67" s="68">
        <v>0.42930000000000001</v>
      </c>
      <c r="K67" s="68">
        <v>0.42930000000000001</v>
      </c>
      <c r="L67" s="68">
        <v>0.42930000000000001</v>
      </c>
      <c r="M67" s="68">
        <v>0.42930000000000001</v>
      </c>
      <c r="N67" s="68">
        <v>0.42930000000000001</v>
      </c>
      <c r="O67" s="68">
        <v>0.42930000000000001</v>
      </c>
      <c r="P67" s="68">
        <v>0.42930000000000001</v>
      </c>
      <c r="Q67" s="68">
        <v>0.42930000000000001</v>
      </c>
      <c r="R67" s="68">
        <v>0.42930000000000001</v>
      </c>
      <c r="S67" s="68">
        <v>1</v>
      </c>
      <c r="T67" s="68">
        <v>1</v>
      </c>
      <c r="U67" s="68">
        <v>1</v>
      </c>
      <c r="V67" s="68">
        <v>1</v>
      </c>
      <c r="W67" s="68">
        <v>1</v>
      </c>
      <c r="X67" s="68">
        <v>1</v>
      </c>
      <c r="Y67" s="68">
        <v>1</v>
      </c>
    </row>
    <row r="68" spans="2:25" x14ac:dyDescent="0.2">
      <c r="B68" s="69" t="s">
        <v>20</v>
      </c>
      <c r="C68" s="68">
        <v>2.2037100000000001</v>
      </c>
      <c r="D68" s="68">
        <v>2.2037100000000001</v>
      </c>
      <c r="E68" s="68">
        <v>2.2037100000000001</v>
      </c>
      <c r="F68" s="68">
        <v>2.2037100000000001</v>
      </c>
      <c r="G68" s="68">
        <v>2.2037100000000001</v>
      </c>
      <c r="H68" s="68">
        <v>2.2037100000000001</v>
      </c>
      <c r="I68" s="68">
        <v>2.2037100000000001</v>
      </c>
      <c r="J68" s="68">
        <v>2.2037100000000001</v>
      </c>
      <c r="K68" s="68">
        <v>2.2037100000000001</v>
      </c>
      <c r="L68" s="68">
        <v>2.2037100000000001</v>
      </c>
      <c r="M68" s="68">
        <v>1</v>
      </c>
      <c r="N68" s="68">
        <v>1</v>
      </c>
      <c r="O68" s="68">
        <v>1</v>
      </c>
      <c r="P68" s="68">
        <v>1</v>
      </c>
      <c r="Q68" s="68">
        <v>1</v>
      </c>
      <c r="R68" s="68">
        <v>1</v>
      </c>
      <c r="S68" s="68">
        <v>1</v>
      </c>
      <c r="T68" s="68">
        <v>1</v>
      </c>
      <c r="U68" s="68">
        <v>1</v>
      </c>
      <c r="V68" s="68">
        <v>1</v>
      </c>
      <c r="W68" s="68">
        <v>1</v>
      </c>
      <c r="X68" s="68">
        <v>1</v>
      </c>
      <c r="Y68" s="68">
        <v>1</v>
      </c>
    </row>
    <row r="69" spans="2:25" x14ac:dyDescent="0.2">
      <c r="B69" s="69" t="s">
        <v>21</v>
      </c>
      <c r="C69" s="68">
        <v>9.0419999999999998</v>
      </c>
      <c r="D69" s="68">
        <v>9.0419999999999998</v>
      </c>
      <c r="E69" s="68">
        <v>9.0419999999999998</v>
      </c>
      <c r="F69" s="68">
        <v>9.0419999999999998</v>
      </c>
      <c r="G69" s="68">
        <v>9.0419999999999998</v>
      </c>
      <c r="H69" s="68">
        <v>9.0419999999999998</v>
      </c>
      <c r="I69" s="68">
        <v>9.0419999999999998</v>
      </c>
      <c r="J69" s="68">
        <v>9.0419999999999998</v>
      </c>
      <c r="K69" s="68">
        <v>9.0419999999999998</v>
      </c>
      <c r="L69" s="68">
        <v>9.0419999999999998</v>
      </c>
      <c r="M69" s="68">
        <v>9.0419999999999998</v>
      </c>
      <c r="N69" s="68">
        <v>9.0419999999999998</v>
      </c>
      <c r="O69" s="68">
        <v>9.0419999999999998</v>
      </c>
      <c r="P69" s="68">
        <v>9.0419999999999998</v>
      </c>
      <c r="Q69" s="68">
        <v>9.0419999999999998</v>
      </c>
      <c r="R69" s="68">
        <v>9.0419999999999998</v>
      </c>
      <c r="S69" s="68">
        <v>9.0419999999999998</v>
      </c>
      <c r="T69" s="68">
        <v>9.0419999999999998</v>
      </c>
      <c r="U69" s="68">
        <v>9.0419999999999998</v>
      </c>
      <c r="V69" s="68">
        <v>9.0419999999999998</v>
      </c>
      <c r="W69" s="68">
        <v>9.0419999999999998</v>
      </c>
      <c r="X69" s="68">
        <v>9.0419999999999998</v>
      </c>
      <c r="Y69" s="68">
        <v>9.0419999999999998</v>
      </c>
    </row>
    <row r="70" spans="2:25" x14ac:dyDescent="0.2">
      <c r="B70" s="69" t="s">
        <v>22</v>
      </c>
      <c r="C70" s="68">
        <v>4.2732000000000001</v>
      </c>
      <c r="D70" s="68">
        <v>4.2732000000000001</v>
      </c>
      <c r="E70" s="68">
        <v>4.2732000000000001</v>
      </c>
      <c r="F70" s="68">
        <v>4.2732000000000001</v>
      </c>
      <c r="G70" s="68">
        <v>4.2732000000000001</v>
      </c>
      <c r="H70" s="68">
        <v>4.2732000000000001</v>
      </c>
      <c r="I70" s="68">
        <v>4.2732000000000001</v>
      </c>
      <c r="J70" s="68">
        <v>4.2732000000000001</v>
      </c>
      <c r="K70" s="68">
        <v>4.2732000000000001</v>
      </c>
      <c r="L70" s="68">
        <v>4.2732000000000001</v>
      </c>
      <c r="M70" s="68">
        <v>4.2732000000000001</v>
      </c>
      <c r="N70" s="68">
        <v>4.2732000000000001</v>
      </c>
      <c r="O70" s="68">
        <v>4.2732000000000001</v>
      </c>
      <c r="P70" s="68">
        <v>4.2732000000000001</v>
      </c>
      <c r="Q70" s="68">
        <v>4.2732000000000001</v>
      </c>
      <c r="R70" s="68">
        <v>4.2732000000000001</v>
      </c>
      <c r="S70" s="68">
        <v>4.2732000000000001</v>
      </c>
      <c r="T70" s="68">
        <v>4.2732000000000001</v>
      </c>
      <c r="U70" s="68">
        <v>4.2732000000000001</v>
      </c>
      <c r="V70" s="68">
        <v>4.2732000000000001</v>
      </c>
      <c r="W70" s="68">
        <v>4.2732000000000001</v>
      </c>
      <c r="X70" s="68">
        <v>4.2732000000000001</v>
      </c>
      <c r="Y70" s="68">
        <v>4.2732000000000001</v>
      </c>
    </row>
    <row r="71" spans="2:25" x14ac:dyDescent="0.2">
      <c r="B71" s="69" t="s">
        <v>23</v>
      </c>
      <c r="C71" s="68">
        <v>200.482</v>
      </c>
      <c r="D71" s="68">
        <v>200.482</v>
      </c>
      <c r="E71" s="68">
        <v>200.482</v>
      </c>
      <c r="F71" s="68">
        <v>200.482</v>
      </c>
      <c r="G71" s="68">
        <v>200.482</v>
      </c>
      <c r="H71" s="68">
        <v>200.482</v>
      </c>
      <c r="I71" s="68">
        <v>200.482</v>
      </c>
      <c r="J71" s="68">
        <v>200.482</v>
      </c>
      <c r="K71" s="68">
        <v>200.482</v>
      </c>
      <c r="L71" s="68">
        <v>200.482</v>
      </c>
      <c r="M71" s="68">
        <v>1</v>
      </c>
      <c r="N71" s="68">
        <v>1</v>
      </c>
      <c r="O71" s="68">
        <v>1</v>
      </c>
      <c r="P71" s="68">
        <v>1</v>
      </c>
      <c r="Q71" s="68">
        <v>1</v>
      </c>
      <c r="R71" s="68">
        <v>1</v>
      </c>
      <c r="S71" s="68">
        <v>1</v>
      </c>
      <c r="T71" s="68">
        <v>1</v>
      </c>
      <c r="U71" s="68">
        <v>1</v>
      </c>
      <c r="V71" s="68">
        <v>1</v>
      </c>
      <c r="W71" s="68">
        <v>1</v>
      </c>
      <c r="X71" s="68">
        <v>1</v>
      </c>
      <c r="Y71" s="68">
        <v>1</v>
      </c>
    </row>
    <row r="72" spans="2:25" x14ac:dyDescent="0.2">
      <c r="B72" s="69" t="s">
        <v>31</v>
      </c>
      <c r="C72" s="68">
        <v>4.4828000000000001</v>
      </c>
      <c r="D72" s="68">
        <v>4.4828000000000001</v>
      </c>
      <c r="E72" s="68">
        <v>4.4828000000000001</v>
      </c>
      <c r="F72" s="68">
        <v>4.4828000000000001</v>
      </c>
      <c r="G72" s="68">
        <v>4.4828000000000001</v>
      </c>
      <c r="H72" s="68">
        <v>4.4828000000000001</v>
      </c>
      <c r="I72" s="68">
        <v>4.4828000000000001</v>
      </c>
      <c r="J72" s="68">
        <v>4.4828000000000001</v>
      </c>
      <c r="K72" s="68">
        <v>4.4828000000000001</v>
      </c>
      <c r="L72" s="68">
        <v>4.4828000000000001</v>
      </c>
      <c r="M72" s="68">
        <v>4.4828000000000001</v>
      </c>
      <c r="N72" s="68">
        <v>4.4828000000000001</v>
      </c>
      <c r="O72" s="68">
        <v>4.4828000000000001</v>
      </c>
      <c r="P72" s="68">
        <v>4.4828000000000001</v>
      </c>
      <c r="Q72" s="68">
        <v>4.4828000000000001</v>
      </c>
      <c r="R72" s="68">
        <v>4.4828000000000001</v>
      </c>
      <c r="S72" s="68">
        <v>4.4828000000000001</v>
      </c>
      <c r="T72" s="68">
        <v>4.4828000000000001</v>
      </c>
      <c r="U72" s="68">
        <v>4.4828000000000001</v>
      </c>
      <c r="V72" s="68">
        <v>4.4828000000000001</v>
      </c>
      <c r="W72" s="68">
        <v>4.4828000000000001</v>
      </c>
      <c r="X72" s="68">
        <v>4.4828000000000001</v>
      </c>
      <c r="Y72" s="68">
        <v>4.4828000000000001</v>
      </c>
    </row>
    <row r="73" spans="2:25" x14ac:dyDescent="0.2">
      <c r="B73" s="69" t="s">
        <v>24</v>
      </c>
      <c r="C73" s="68">
        <v>9.3930000000000007</v>
      </c>
      <c r="D73" s="68">
        <v>9.3930000000000007</v>
      </c>
      <c r="E73" s="68">
        <v>9.3930000000000007</v>
      </c>
      <c r="F73" s="68">
        <v>9.3930000000000007</v>
      </c>
      <c r="G73" s="68">
        <v>9.3930000000000007</v>
      </c>
      <c r="H73" s="68">
        <v>9.3930000000000007</v>
      </c>
      <c r="I73" s="68">
        <v>9.3930000000000007</v>
      </c>
      <c r="J73" s="68">
        <v>9.3930000000000007</v>
      </c>
      <c r="K73" s="68">
        <v>9.3930000000000007</v>
      </c>
      <c r="L73" s="68">
        <v>9.3930000000000007</v>
      </c>
      <c r="M73" s="68">
        <v>9.3930000000000007</v>
      </c>
      <c r="N73" s="68">
        <v>9.3930000000000007</v>
      </c>
      <c r="O73" s="68">
        <v>9.3930000000000007</v>
      </c>
      <c r="P73" s="68">
        <v>9.3930000000000007</v>
      </c>
      <c r="Q73" s="68">
        <v>9.3930000000000007</v>
      </c>
      <c r="R73" s="68">
        <v>9.3930000000000007</v>
      </c>
      <c r="S73" s="68">
        <v>9.3930000000000007</v>
      </c>
      <c r="T73" s="68">
        <v>9.3930000000000007</v>
      </c>
      <c r="U73" s="68">
        <v>9.3930000000000007</v>
      </c>
      <c r="V73" s="68">
        <v>9.3930000000000007</v>
      </c>
      <c r="W73" s="68">
        <v>9.3930000000000007</v>
      </c>
      <c r="X73" s="68">
        <v>9.3930000000000007</v>
      </c>
      <c r="Y73" s="68">
        <v>9.3930000000000007</v>
      </c>
    </row>
    <row r="74" spans="2:25" x14ac:dyDescent="0.2">
      <c r="B74" s="69" t="s">
        <v>25</v>
      </c>
      <c r="C74" s="68">
        <v>239.64</v>
      </c>
      <c r="D74" s="68">
        <v>239.64</v>
      </c>
      <c r="E74" s="68">
        <v>239.64</v>
      </c>
      <c r="F74" s="68">
        <v>239.64</v>
      </c>
      <c r="G74" s="68">
        <v>239.64</v>
      </c>
      <c r="H74" s="68">
        <v>239.64</v>
      </c>
      <c r="I74" s="68">
        <v>239.64</v>
      </c>
      <c r="J74" s="68">
        <v>239.64</v>
      </c>
      <c r="K74" s="68">
        <v>239.64</v>
      </c>
      <c r="L74" s="68">
        <v>239.64</v>
      </c>
      <c r="M74" s="68">
        <v>239.64</v>
      </c>
      <c r="N74" s="68">
        <v>239.64</v>
      </c>
      <c r="O74" s="68">
        <v>239.64</v>
      </c>
      <c r="P74" s="68">
        <v>239.64</v>
      </c>
      <c r="Q74" s="68">
        <v>239.64</v>
      </c>
      <c r="R74" s="68">
        <v>1</v>
      </c>
      <c r="S74" s="68">
        <v>1</v>
      </c>
      <c r="T74" s="68">
        <v>1</v>
      </c>
      <c r="U74" s="68">
        <v>1</v>
      </c>
      <c r="V74" s="68">
        <v>1</v>
      </c>
      <c r="W74" s="68">
        <v>1</v>
      </c>
      <c r="X74" s="68">
        <v>1</v>
      </c>
      <c r="Y74" s="68">
        <v>1</v>
      </c>
    </row>
    <row r="75" spans="2:25" x14ac:dyDescent="0.2">
      <c r="B75" s="69" t="s">
        <v>66</v>
      </c>
      <c r="C75" s="68">
        <v>30.126000000000001</v>
      </c>
      <c r="D75" s="68">
        <v>30.126000000000001</v>
      </c>
      <c r="E75" s="68">
        <v>30.126000000000001</v>
      </c>
      <c r="F75" s="68">
        <v>30.126000000000001</v>
      </c>
      <c r="G75" s="68">
        <v>30.126000000000001</v>
      </c>
      <c r="H75" s="68">
        <v>30.126000000000001</v>
      </c>
      <c r="I75" s="68">
        <v>30.126000000000001</v>
      </c>
      <c r="J75" s="68">
        <v>30.126000000000001</v>
      </c>
      <c r="K75" s="68">
        <v>30.126000000000001</v>
      </c>
      <c r="L75" s="68">
        <v>30.126000000000001</v>
      </c>
      <c r="M75" s="68">
        <v>30.126000000000001</v>
      </c>
      <c r="N75" s="68">
        <v>30.126000000000001</v>
      </c>
      <c r="O75" s="68">
        <v>30.126000000000001</v>
      </c>
      <c r="P75" s="68">
        <v>30.126000000000001</v>
      </c>
      <c r="Q75" s="68">
        <v>30.126000000000001</v>
      </c>
      <c r="R75" s="68">
        <v>30.126000000000001</v>
      </c>
      <c r="S75" s="68">
        <v>30.126000000000001</v>
      </c>
      <c r="T75" s="68">
        <v>1</v>
      </c>
      <c r="U75" s="68">
        <v>1</v>
      </c>
      <c r="V75" s="68">
        <v>1</v>
      </c>
      <c r="W75" s="68">
        <v>1</v>
      </c>
      <c r="X75" s="68">
        <v>1</v>
      </c>
      <c r="Y75" s="68">
        <v>1</v>
      </c>
    </row>
    <row r="76" spans="2:25" x14ac:dyDescent="0.2">
      <c r="B76" s="69" t="s">
        <v>27</v>
      </c>
      <c r="C76" s="68">
        <v>2.8319999999999999</v>
      </c>
      <c r="D76" s="68">
        <v>2.8319999999999999</v>
      </c>
      <c r="E76" s="68">
        <v>2.8319999999999999</v>
      </c>
      <c r="F76" s="68">
        <v>2.8319999999999999</v>
      </c>
      <c r="G76" s="68">
        <v>2.8319999999999999</v>
      </c>
      <c r="H76" s="68">
        <v>2.8319999999999999</v>
      </c>
      <c r="I76" s="68">
        <v>2.8319999999999999</v>
      </c>
      <c r="J76" s="68">
        <v>2.8319999999999999</v>
      </c>
      <c r="K76" s="68">
        <v>2.8319999999999999</v>
      </c>
      <c r="L76" s="68">
        <v>2.8319999999999999</v>
      </c>
      <c r="M76" s="68">
        <v>2.8319999999999999</v>
      </c>
      <c r="N76" s="68">
        <v>2.8319999999999999</v>
      </c>
      <c r="O76" s="68">
        <v>2.8319999999999999</v>
      </c>
      <c r="P76" s="68">
        <v>2.8319999999999999</v>
      </c>
      <c r="Q76" s="68">
        <v>2.8319999999999999</v>
      </c>
      <c r="R76" s="68">
        <v>2.8319999999999999</v>
      </c>
      <c r="S76" s="68">
        <v>2.8319999999999999</v>
      </c>
      <c r="T76" s="68">
        <v>2.8319999999999999</v>
      </c>
      <c r="U76" s="68">
        <v>2.8319999999999999</v>
      </c>
      <c r="V76" s="68">
        <v>2.8319999999999999</v>
      </c>
      <c r="W76" s="68">
        <v>2.8319999999999999</v>
      </c>
      <c r="X76" s="68">
        <v>2.8319999999999999</v>
      </c>
      <c r="Y76" s="68">
        <v>2.8319999999999999</v>
      </c>
    </row>
    <row r="77" spans="2:25" x14ac:dyDescent="0.2">
      <c r="B77" s="69" t="s">
        <v>61</v>
      </c>
      <c r="C77" s="68">
        <v>0.77890000000000004</v>
      </c>
      <c r="D77" s="68">
        <v>0.77890000000000004</v>
      </c>
      <c r="E77" s="68">
        <v>0.77890000000000004</v>
      </c>
      <c r="F77" s="68">
        <v>0.77890000000000004</v>
      </c>
      <c r="G77" s="68">
        <v>0.77890000000000004</v>
      </c>
      <c r="H77" s="68">
        <v>0.77890000000000004</v>
      </c>
      <c r="I77" s="68">
        <v>0.77890000000000004</v>
      </c>
      <c r="J77" s="68">
        <v>0.77890000000000004</v>
      </c>
      <c r="K77" s="68">
        <v>0.77890000000000004</v>
      </c>
      <c r="L77" s="68">
        <v>0.77890000000000004</v>
      </c>
      <c r="M77" s="68">
        <v>0.77890000000000004</v>
      </c>
      <c r="N77" s="68">
        <v>0.77890000000000004</v>
      </c>
      <c r="O77" s="68">
        <v>0.77890000000000004</v>
      </c>
      <c r="P77" s="68">
        <v>0.77890000000000004</v>
      </c>
      <c r="Q77" s="68">
        <v>0.77890000000000004</v>
      </c>
      <c r="R77" s="68">
        <v>0.77890000000000004</v>
      </c>
      <c r="S77" s="68">
        <v>0.77890000000000004</v>
      </c>
      <c r="T77" s="68">
        <v>0.77890000000000004</v>
      </c>
      <c r="U77" s="68">
        <v>0.77890000000000004</v>
      </c>
      <c r="V77" s="68">
        <v>0.77890000000000004</v>
      </c>
      <c r="W77" s="68">
        <v>0.77890000000000004</v>
      </c>
      <c r="X77" s="68">
        <v>0.77890000000000004</v>
      </c>
      <c r="Y77" s="68">
        <v>0.77890000000000004</v>
      </c>
    </row>
    <row r="78" spans="2:25" x14ac:dyDescent="0.2">
      <c r="B78" s="69" t="s">
        <v>127</v>
      </c>
      <c r="C78" s="68">
        <v>1.2109000000000001</v>
      </c>
      <c r="D78" s="68">
        <v>1.1156699999999999</v>
      </c>
      <c r="E78" s="68">
        <v>1.23004</v>
      </c>
      <c r="F78" s="68">
        <v>1.3142400000000001</v>
      </c>
      <c r="G78" s="68">
        <v>1.25299</v>
      </c>
      <c r="H78" s="68">
        <v>1.1042099999999999</v>
      </c>
      <c r="I78" s="68">
        <v>1.16675</v>
      </c>
      <c r="J78" s="68">
        <v>1.0045999999999999</v>
      </c>
      <c r="K78" s="68">
        <v>0.93049999999999999</v>
      </c>
      <c r="L78" s="68">
        <v>0.88129999999999997</v>
      </c>
      <c r="M78" s="68">
        <v>1.0487</v>
      </c>
      <c r="N78" s="68">
        <v>1.2629999999999999</v>
      </c>
      <c r="O78" s="68">
        <v>1.3621000000000001</v>
      </c>
      <c r="P78" s="68">
        <v>1.1797</v>
      </c>
      <c r="Q78" s="68">
        <v>1.3169999999999999</v>
      </c>
      <c r="R78" s="68">
        <v>1.4721</v>
      </c>
      <c r="S78" s="68">
        <v>1.3916999999999999</v>
      </c>
      <c r="T78" s="68">
        <v>1.4406000000000001</v>
      </c>
      <c r="U78" s="68">
        <v>1.3362000000000001</v>
      </c>
      <c r="V78" s="68">
        <v>1.2939000000000001</v>
      </c>
      <c r="W78" s="68">
        <v>1.3193999999999999</v>
      </c>
      <c r="X78" s="68">
        <v>1.3791</v>
      </c>
      <c r="Y78" s="68">
        <v>1.2141</v>
      </c>
    </row>
  </sheetData>
  <conditionalFormatting sqref="C10:Y42">
    <cfRule type="cellIs" dxfId="1" priority="2" operator="equal">
      <formula>1</formula>
    </cfRule>
  </conditionalFormatting>
  <conditionalFormatting sqref="C46:Y78">
    <cfRule type="cellIs" dxfId="0" priority="1" operator="equal">
      <formula>1</formula>
    </cfRule>
  </conditionalFormatting>
  <hyperlinks>
    <hyperlink ref="H3" r:id="rId1" display="Info on the entry to the euro area:"/>
    <hyperlink ref="H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C1:AQ435"/>
  <sheetViews>
    <sheetView topLeftCell="A217" zoomScale="80" zoomScaleNormal="80" workbookViewId="0">
      <selection activeCell="O217" sqref="O217"/>
    </sheetView>
  </sheetViews>
  <sheetFormatPr defaultColWidth="9.140625" defaultRowHeight="15" x14ac:dyDescent="0.25"/>
  <cols>
    <col min="1" max="3" width="9.140625" style="3"/>
    <col min="4" max="4" width="17" style="6" customWidth="1"/>
    <col min="5" max="14" width="17" style="3" customWidth="1"/>
    <col min="15" max="15" width="13.42578125" style="3" customWidth="1"/>
    <col min="16" max="16384" width="9.140625" style="3"/>
  </cols>
  <sheetData>
    <row r="1" spans="3:43" x14ac:dyDescent="0.25">
      <c r="AQ1" s="3" t="s">
        <v>94</v>
      </c>
    </row>
    <row r="2" spans="3:43" ht="18.75" x14ac:dyDescent="0.25">
      <c r="C2" s="206" t="s">
        <v>91</v>
      </c>
      <c r="D2" s="206"/>
      <c r="E2" s="204"/>
      <c r="F2" s="204"/>
      <c r="G2" s="204"/>
      <c r="H2" s="204"/>
      <c r="I2" s="204"/>
      <c r="J2" s="204"/>
      <c r="K2" s="204"/>
      <c r="L2" s="204"/>
      <c r="M2" s="204"/>
      <c r="N2" s="205"/>
      <c r="AQ2" s="3" t="s">
        <v>91</v>
      </c>
    </row>
    <row r="3" spans="3:43" ht="18.75" x14ac:dyDescent="0.25">
      <c r="D3" s="41"/>
      <c r="AQ3" s="3" t="s">
        <v>92</v>
      </c>
    </row>
    <row r="4" spans="3:43" ht="18.75" x14ac:dyDescent="0.25">
      <c r="D4" s="198" t="s">
        <v>78</v>
      </c>
      <c r="E4" s="199"/>
      <c r="F4" s="199"/>
      <c r="G4" s="199"/>
      <c r="H4" s="199"/>
      <c r="I4" s="199"/>
      <c r="J4" s="199"/>
      <c r="K4" s="199"/>
      <c r="L4" s="199"/>
      <c r="M4" s="199"/>
      <c r="N4" s="199" t="s">
        <v>63</v>
      </c>
      <c r="AQ4" s="3" t="s">
        <v>93</v>
      </c>
    </row>
    <row r="5" spans="3:43" x14ac:dyDescent="0.25">
      <c r="D5" s="14">
        <v>1146</v>
      </c>
      <c r="E5" s="18">
        <v>2004</v>
      </c>
      <c r="F5" s="18">
        <f t="shared" ref="F5:N5" si="0">E5+1</f>
        <v>2005</v>
      </c>
      <c r="G5" s="18">
        <f t="shared" si="0"/>
        <v>2006</v>
      </c>
      <c r="H5" s="18">
        <f t="shared" si="0"/>
        <v>2007</v>
      </c>
      <c r="I5" s="18">
        <f t="shared" si="0"/>
        <v>2008</v>
      </c>
      <c r="J5" s="18">
        <f t="shared" si="0"/>
        <v>2009</v>
      </c>
      <c r="K5" s="18">
        <f t="shared" si="0"/>
        <v>2010</v>
      </c>
      <c r="L5" s="18">
        <f t="shared" si="0"/>
        <v>2011</v>
      </c>
      <c r="M5" s="18">
        <f t="shared" si="0"/>
        <v>2012</v>
      </c>
      <c r="N5" s="18">
        <f t="shared" si="0"/>
        <v>2013</v>
      </c>
    </row>
    <row r="6" spans="3:43" ht="17.25" customHeight="1" x14ac:dyDescent="0.25">
      <c r="D6" s="43" t="s">
        <v>0</v>
      </c>
      <c r="E6" s="33" t="s">
        <v>171</v>
      </c>
      <c r="F6" s="33" t="s">
        <v>171</v>
      </c>
      <c r="G6" s="34" t="s">
        <v>172</v>
      </c>
      <c r="H6" s="34" t="s">
        <v>172</v>
      </c>
      <c r="I6" s="33" t="s">
        <v>173</v>
      </c>
      <c r="J6" s="33" t="s">
        <v>173</v>
      </c>
      <c r="K6" s="34" t="s">
        <v>174</v>
      </c>
      <c r="L6" s="34" t="s">
        <v>174</v>
      </c>
      <c r="M6" s="34" t="s">
        <v>174</v>
      </c>
      <c r="N6" s="33">
        <v>0</v>
      </c>
    </row>
    <row r="7" spans="3:43" ht="15.75" customHeight="1" x14ac:dyDescent="0.25">
      <c r="D7" s="43" t="s">
        <v>1</v>
      </c>
      <c r="E7" s="35" t="s">
        <v>175</v>
      </c>
      <c r="F7" s="35" t="s">
        <v>175</v>
      </c>
      <c r="G7" s="35" t="s">
        <v>175</v>
      </c>
      <c r="H7" s="35" t="s">
        <v>175</v>
      </c>
      <c r="I7" s="32" t="s">
        <v>176</v>
      </c>
      <c r="J7" s="32" t="s">
        <v>177</v>
      </c>
      <c r="K7" s="32" t="s">
        <v>177</v>
      </c>
      <c r="L7" s="32" t="s">
        <v>177</v>
      </c>
      <c r="M7" s="32" t="s">
        <v>177</v>
      </c>
      <c r="N7" s="32" t="s">
        <v>177</v>
      </c>
    </row>
    <row r="8" spans="3:43" ht="18" customHeight="1" x14ac:dyDescent="0.25">
      <c r="D8" s="43" t="s">
        <v>30</v>
      </c>
      <c r="E8" s="35" t="s">
        <v>170</v>
      </c>
      <c r="F8" s="35" t="s">
        <v>170</v>
      </c>
      <c r="G8" s="35" t="s">
        <v>170</v>
      </c>
      <c r="H8" s="32" t="s">
        <v>178</v>
      </c>
      <c r="I8" s="32" t="s">
        <v>178</v>
      </c>
      <c r="J8" s="32" t="s">
        <v>179</v>
      </c>
      <c r="K8" s="32" t="s">
        <v>179</v>
      </c>
      <c r="L8" s="32" t="s">
        <v>178</v>
      </c>
      <c r="M8" s="32" t="s">
        <v>178</v>
      </c>
      <c r="N8" s="35">
        <v>0</v>
      </c>
    </row>
    <row r="9" spans="3:43" ht="15.75" customHeight="1" x14ac:dyDescent="0.25">
      <c r="D9" s="43" t="s">
        <v>2</v>
      </c>
      <c r="E9" s="35" t="s">
        <v>180</v>
      </c>
      <c r="F9" s="35" t="s">
        <v>180</v>
      </c>
      <c r="G9" s="35" t="s">
        <v>180</v>
      </c>
      <c r="H9" s="35" t="s">
        <v>180</v>
      </c>
      <c r="I9" s="35" t="s">
        <v>181</v>
      </c>
      <c r="J9" s="32" t="s">
        <v>182</v>
      </c>
      <c r="K9" s="32" t="s">
        <v>182</v>
      </c>
      <c r="L9" s="32" t="s">
        <v>183</v>
      </c>
      <c r="M9" s="32" t="s">
        <v>183</v>
      </c>
      <c r="N9" s="32" t="s">
        <v>236</v>
      </c>
    </row>
    <row r="10" spans="3:43" ht="17.25" customHeight="1" x14ac:dyDescent="0.25">
      <c r="D10" s="43" t="s">
        <v>3</v>
      </c>
      <c r="E10" s="32" t="s">
        <v>185</v>
      </c>
      <c r="F10" s="32" t="s">
        <v>184</v>
      </c>
      <c r="G10" s="32" t="s">
        <v>184</v>
      </c>
      <c r="H10" s="35" t="s">
        <v>185</v>
      </c>
      <c r="I10" s="35" t="s">
        <v>185</v>
      </c>
      <c r="J10" s="35" t="s">
        <v>185</v>
      </c>
      <c r="K10" s="32" t="s">
        <v>184</v>
      </c>
      <c r="L10" s="32" t="s">
        <v>184</v>
      </c>
      <c r="M10" s="35" t="s">
        <v>185</v>
      </c>
      <c r="N10" s="35">
        <v>0</v>
      </c>
    </row>
    <row r="11" spans="3:43" ht="18" customHeight="1" x14ac:dyDescent="0.25">
      <c r="D11" s="43" t="s">
        <v>4</v>
      </c>
      <c r="E11" s="32" t="s">
        <v>186</v>
      </c>
      <c r="F11" s="32" t="s">
        <v>186</v>
      </c>
      <c r="G11" s="32" t="s">
        <v>186</v>
      </c>
      <c r="H11" s="32" t="s">
        <v>186</v>
      </c>
      <c r="I11" s="32" t="s">
        <v>186</v>
      </c>
      <c r="J11" s="32" t="s">
        <v>186</v>
      </c>
      <c r="K11" s="32" t="s">
        <v>186</v>
      </c>
      <c r="L11" s="32" t="s">
        <v>186</v>
      </c>
      <c r="M11" s="32" t="s">
        <v>186</v>
      </c>
      <c r="N11" s="35" t="s">
        <v>173</v>
      </c>
    </row>
    <row r="12" spans="3:43" x14ac:dyDescent="0.25">
      <c r="D12" s="43" t="s">
        <v>5</v>
      </c>
      <c r="E12" s="35" t="s">
        <v>170</v>
      </c>
      <c r="F12" s="35" t="s">
        <v>170</v>
      </c>
      <c r="G12" s="35" t="s">
        <v>170</v>
      </c>
      <c r="H12" s="35" t="s">
        <v>187</v>
      </c>
      <c r="I12" s="35" t="s">
        <v>187</v>
      </c>
      <c r="J12" s="35" t="s">
        <v>187</v>
      </c>
      <c r="K12" s="35" t="s">
        <v>187</v>
      </c>
      <c r="L12" s="35" t="s">
        <v>187</v>
      </c>
      <c r="M12" s="35" t="s">
        <v>187</v>
      </c>
      <c r="N12" s="35" t="s">
        <v>187</v>
      </c>
    </row>
    <row r="13" spans="3:43" x14ac:dyDescent="0.25">
      <c r="D13" s="43" t="s">
        <v>6</v>
      </c>
      <c r="E13" s="35" t="s">
        <v>170</v>
      </c>
      <c r="F13" s="35" t="s">
        <v>170</v>
      </c>
      <c r="G13" s="35" t="s">
        <v>170</v>
      </c>
      <c r="H13" s="35" t="s">
        <v>170</v>
      </c>
      <c r="I13" s="35" t="s">
        <v>170</v>
      </c>
      <c r="J13" s="35" t="s">
        <v>170</v>
      </c>
      <c r="K13" s="35" t="s">
        <v>170</v>
      </c>
      <c r="L13" s="35" t="s">
        <v>170</v>
      </c>
      <c r="M13" s="35" t="s">
        <v>170</v>
      </c>
      <c r="N13" s="35">
        <v>0</v>
      </c>
    </row>
    <row r="14" spans="3:43" ht="14.25" customHeight="1" x14ac:dyDescent="0.25">
      <c r="D14" s="43" t="s">
        <v>7</v>
      </c>
      <c r="E14" s="32" t="s">
        <v>188</v>
      </c>
      <c r="F14" s="32" t="s">
        <v>188</v>
      </c>
      <c r="G14" s="32" t="s">
        <v>188</v>
      </c>
      <c r="H14" s="32" t="s">
        <v>189</v>
      </c>
      <c r="I14" s="32" t="s">
        <v>189</v>
      </c>
      <c r="J14" s="32" t="s">
        <v>189</v>
      </c>
      <c r="K14" s="32" t="s">
        <v>190</v>
      </c>
      <c r="L14" s="32" t="s">
        <v>190</v>
      </c>
      <c r="M14" s="32" t="s">
        <v>190</v>
      </c>
      <c r="N14" s="32" t="s">
        <v>190</v>
      </c>
    </row>
    <row r="15" spans="3:43" x14ac:dyDescent="0.25">
      <c r="D15" s="43" t="s">
        <v>8</v>
      </c>
      <c r="E15" s="35" t="s">
        <v>170</v>
      </c>
      <c r="F15" s="35" t="s">
        <v>191</v>
      </c>
      <c r="G15" s="35" t="s">
        <v>191</v>
      </c>
      <c r="H15" s="35" t="s">
        <v>191</v>
      </c>
      <c r="I15" s="35" t="s">
        <v>191</v>
      </c>
      <c r="J15" s="35" t="s">
        <v>191</v>
      </c>
      <c r="K15" s="35" t="s">
        <v>191</v>
      </c>
      <c r="L15" s="35" t="s">
        <v>191</v>
      </c>
      <c r="M15" s="35" t="s">
        <v>191</v>
      </c>
      <c r="N15" s="35" t="s">
        <v>191</v>
      </c>
    </row>
    <row r="16" spans="3:43" ht="17.25" customHeight="1" x14ac:dyDescent="0.25">
      <c r="D16" s="43" t="s">
        <v>9</v>
      </c>
      <c r="E16" s="35" t="s">
        <v>170</v>
      </c>
      <c r="F16" s="32" t="s">
        <v>192</v>
      </c>
      <c r="G16" s="32" t="s">
        <v>192</v>
      </c>
      <c r="H16" s="32" t="s">
        <v>192</v>
      </c>
      <c r="I16" s="32" t="s">
        <v>193</v>
      </c>
      <c r="J16" s="32" t="s">
        <v>192</v>
      </c>
      <c r="K16" s="32" t="s">
        <v>193</v>
      </c>
      <c r="L16" s="32" t="s">
        <v>192</v>
      </c>
      <c r="M16" s="32" t="s">
        <v>192</v>
      </c>
      <c r="N16" s="32" t="s">
        <v>193</v>
      </c>
    </row>
    <row r="17" spans="4:14" x14ac:dyDescent="0.25">
      <c r="D17" s="43" t="s">
        <v>10</v>
      </c>
      <c r="E17" s="35" t="s">
        <v>194</v>
      </c>
      <c r="F17" s="35" t="s">
        <v>194</v>
      </c>
      <c r="G17" s="35" t="s">
        <v>194</v>
      </c>
      <c r="H17" s="35" t="s">
        <v>194</v>
      </c>
      <c r="I17" s="35" t="s">
        <v>194</v>
      </c>
      <c r="J17" s="35" t="s">
        <v>194</v>
      </c>
      <c r="K17" s="35" t="s">
        <v>194</v>
      </c>
      <c r="L17" s="35" t="s">
        <v>195</v>
      </c>
      <c r="M17" s="35" t="s">
        <v>195</v>
      </c>
      <c r="N17" s="35" t="s">
        <v>195</v>
      </c>
    </row>
    <row r="18" spans="4:14" x14ac:dyDescent="0.25">
      <c r="D18" s="43" t="s">
        <v>12</v>
      </c>
      <c r="E18" s="35" t="s">
        <v>196</v>
      </c>
      <c r="F18" s="35" t="s">
        <v>196</v>
      </c>
      <c r="G18" s="35" t="s">
        <v>196</v>
      </c>
      <c r="H18" s="35" t="s">
        <v>196</v>
      </c>
      <c r="I18" s="35" t="s">
        <v>196</v>
      </c>
      <c r="J18" s="35" t="s">
        <v>196</v>
      </c>
      <c r="K18" s="35" t="s">
        <v>196</v>
      </c>
      <c r="L18" s="35" t="s">
        <v>196</v>
      </c>
      <c r="M18" s="35" t="s">
        <v>196</v>
      </c>
      <c r="N18" s="35" t="s">
        <v>196</v>
      </c>
    </row>
    <row r="19" spans="4:14" x14ac:dyDescent="0.25">
      <c r="D19" s="43" t="s">
        <v>28</v>
      </c>
      <c r="E19" s="35" t="s">
        <v>197</v>
      </c>
      <c r="F19" s="35" t="s">
        <v>197</v>
      </c>
      <c r="G19" s="35" t="s">
        <v>197</v>
      </c>
      <c r="H19" s="35" t="s">
        <v>197</v>
      </c>
      <c r="I19" s="35" t="s">
        <v>197</v>
      </c>
      <c r="J19" s="35" t="s">
        <v>197</v>
      </c>
      <c r="K19" s="35" t="s">
        <v>197</v>
      </c>
      <c r="L19" s="35" t="s">
        <v>197</v>
      </c>
      <c r="M19" s="35" t="s">
        <v>197</v>
      </c>
      <c r="N19" s="35" t="s">
        <v>197</v>
      </c>
    </row>
    <row r="20" spans="4:14" x14ac:dyDescent="0.25">
      <c r="D20" s="43" t="s">
        <v>13</v>
      </c>
      <c r="E20" s="35" t="s">
        <v>170</v>
      </c>
      <c r="F20" s="35" t="s">
        <v>170</v>
      </c>
      <c r="G20" s="35" t="s">
        <v>170</v>
      </c>
      <c r="H20" s="35" t="s">
        <v>170</v>
      </c>
      <c r="I20" s="35" t="s">
        <v>170</v>
      </c>
      <c r="J20" s="35" t="s">
        <v>170</v>
      </c>
      <c r="K20" s="35" t="s">
        <v>170</v>
      </c>
      <c r="L20" s="35" t="s">
        <v>170</v>
      </c>
      <c r="M20" s="35" t="s">
        <v>170</v>
      </c>
      <c r="N20" s="35" t="s">
        <v>187</v>
      </c>
    </row>
    <row r="21" spans="4:14" x14ac:dyDescent="0.25">
      <c r="D21" s="43" t="s">
        <v>14</v>
      </c>
      <c r="E21" s="35" t="s">
        <v>170</v>
      </c>
      <c r="F21" s="35" t="s">
        <v>170</v>
      </c>
      <c r="G21" s="35" t="s">
        <v>170</v>
      </c>
      <c r="H21" s="35" t="s">
        <v>170</v>
      </c>
      <c r="I21" s="35" t="s">
        <v>170</v>
      </c>
      <c r="J21" s="35" t="s">
        <v>170</v>
      </c>
      <c r="K21" s="35" t="s">
        <v>170</v>
      </c>
      <c r="L21" s="35" t="s">
        <v>170</v>
      </c>
      <c r="M21" s="35" t="s">
        <v>170</v>
      </c>
      <c r="N21" s="35">
        <v>0</v>
      </c>
    </row>
    <row r="22" spans="4:14" ht="18.75" customHeight="1" x14ac:dyDescent="0.25">
      <c r="D22" s="43" t="s">
        <v>15</v>
      </c>
      <c r="E22" s="35" t="s">
        <v>170</v>
      </c>
      <c r="F22" s="35" t="s">
        <v>170</v>
      </c>
      <c r="G22" s="35" t="s">
        <v>170</v>
      </c>
      <c r="H22" s="32" t="s">
        <v>198</v>
      </c>
      <c r="I22" s="32" t="s">
        <v>199</v>
      </c>
      <c r="J22" s="32" t="s">
        <v>199</v>
      </c>
      <c r="K22" s="32" t="s">
        <v>199</v>
      </c>
      <c r="L22" s="32" t="s">
        <v>199</v>
      </c>
      <c r="M22" s="35" t="s">
        <v>170</v>
      </c>
      <c r="N22" s="35" t="s">
        <v>644</v>
      </c>
    </row>
    <row r="23" spans="4:14" x14ac:dyDescent="0.25">
      <c r="D23" s="43" t="s">
        <v>16</v>
      </c>
      <c r="E23" s="35" t="s">
        <v>200</v>
      </c>
      <c r="F23" s="35" t="s">
        <v>200</v>
      </c>
      <c r="G23" s="35" t="s">
        <v>200</v>
      </c>
      <c r="H23" s="35" t="s">
        <v>200</v>
      </c>
      <c r="I23" s="35" t="s">
        <v>200</v>
      </c>
      <c r="J23" s="35" t="s">
        <v>200</v>
      </c>
      <c r="K23" s="35" t="s">
        <v>200</v>
      </c>
      <c r="L23" s="35" t="s">
        <v>200</v>
      </c>
      <c r="M23" s="35" t="s">
        <v>200</v>
      </c>
      <c r="N23" s="35" t="s">
        <v>200</v>
      </c>
    </row>
    <row r="24" spans="4:14" x14ac:dyDescent="0.25">
      <c r="D24" s="43" t="s">
        <v>29</v>
      </c>
      <c r="E24" s="35" t="s">
        <v>170</v>
      </c>
      <c r="F24" s="35" t="s">
        <v>170</v>
      </c>
      <c r="G24" s="35" t="s">
        <v>170</v>
      </c>
      <c r="H24" s="35" t="s">
        <v>170</v>
      </c>
      <c r="I24" s="35" t="s">
        <v>170</v>
      </c>
      <c r="J24" s="35" t="s">
        <v>170</v>
      </c>
      <c r="K24" s="35" t="s">
        <v>170</v>
      </c>
      <c r="L24" s="35" t="s">
        <v>170</v>
      </c>
      <c r="M24" s="35" t="s">
        <v>170</v>
      </c>
      <c r="N24" s="35">
        <v>0</v>
      </c>
    </row>
    <row r="25" spans="4:14" x14ac:dyDescent="0.25">
      <c r="D25" s="43" t="s">
        <v>17</v>
      </c>
      <c r="E25" s="35" t="s">
        <v>170</v>
      </c>
      <c r="F25" s="35" t="s">
        <v>170</v>
      </c>
      <c r="G25" s="35" t="s">
        <v>170</v>
      </c>
      <c r="H25" s="35" t="s">
        <v>170</v>
      </c>
      <c r="I25" s="35" t="s">
        <v>201</v>
      </c>
      <c r="J25" s="35" t="s">
        <v>202</v>
      </c>
      <c r="K25" s="35" t="s">
        <v>202</v>
      </c>
      <c r="L25" s="35" t="s">
        <v>202</v>
      </c>
      <c r="M25" s="35" t="s">
        <v>202</v>
      </c>
      <c r="N25" s="35">
        <v>0</v>
      </c>
    </row>
    <row r="26" spans="4:14" x14ac:dyDescent="0.25">
      <c r="D26" s="43" t="s">
        <v>18</v>
      </c>
      <c r="E26" s="35" t="s">
        <v>203</v>
      </c>
      <c r="F26" s="35" t="s">
        <v>203</v>
      </c>
      <c r="G26" s="35" t="s">
        <v>203</v>
      </c>
      <c r="H26" s="35" t="s">
        <v>204</v>
      </c>
      <c r="I26" s="35" t="s">
        <v>204</v>
      </c>
      <c r="J26" s="35" t="s">
        <v>204</v>
      </c>
      <c r="K26" s="35" t="s">
        <v>170</v>
      </c>
      <c r="L26" s="35" t="s">
        <v>170</v>
      </c>
      <c r="M26" s="35" t="s">
        <v>170</v>
      </c>
      <c r="N26" s="35">
        <v>0</v>
      </c>
    </row>
    <row r="27" spans="4:14" x14ac:dyDescent="0.25">
      <c r="D27" s="43" t="s">
        <v>19</v>
      </c>
      <c r="E27" s="35" t="s">
        <v>170</v>
      </c>
      <c r="F27" s="35" t="s">
        <v>170</v>
      </c>
      <c r="G27" s="35" t="s">
        <v>170</v>
      </c>
      <c r="H27" s="35" t="s">
        <v>170</v>
      </c>
      <c r="I27" s="35" t="s">
        <v>170</v>
      </c>
      <c r="J27" s="35" t="s">
        <v>170</v>
      </c>
      <c r="K27" s="35" t="s">
        <v>170</v>
      </c>
      <c r="L27" s="35" t="s">
        <v>170</v>
      </c>
      <c r="M27" s="35" t="s">
        <v>170</v>
      </c>
      <c r="N27" s="35">
        <v>0</v>
      </c>
    </row>
    <row r="28" spans="4:14" x14ac:dyDescent="0.25">
      <c r="D28" s="43" t="s">
        <v>20</v>
      </c>
      <c r="E28" s="35" t="s">
        <v>170</v>
      </c>
      <c r="F28" s="35" t="s">
        <v>205</v>
      </c>
      <c r="G28" s="35" t="s">
        <v>170</v>
      </c>
      <c r="H28" s="35" t="s">
        <v>205</v>
      </c>
      <c r="I28" s="35" t="s">
        <v>205</v>
      </c>
      <c r="J28" s="35" t="s">
        <v>205</v>
      </c>
      <c r="K28" s="35" t="s">
        <v>205</v>
      </c>
      <c r="L28" s="35" t="s">
        <v>205</v>
      </c>
      <c r="M28" s="35" t="s">
        <v>205</v>
      </c>
      <c r="N28" s="35">
        <v>0</v>
      </c>
    </row>
    <row r="29" spans="4:14" x14ac:dyDescent="0.25">
      <c r="D29" s="43" t="s">
        <v>21</v>
      </c>
      <c r="E29" s="35" t="s">
        <v>170</v>
      </c>
      <c r="F29" s="35" t="s">
        <v>170</v>
      </c>
      <c r="G29" s="35" t="s">
        <v>170</v>
      </c>
      <c r="H29" s="35" t="s">
        <v>170</v>
      </c>
      <c r="I29" s="35" t="s">
        <v>170</v>
      </c>
      <c r="J29" s="35" t="s">
        <v>170</v>
      </c>
      <c r="K29" s="35" t="s">
        <v>170</v>
      </c>
      <c r="L29" s="35" t="s">
        <v>170</v>
      </c>
      <c r="M29" s="35" t="s">
        <v>170</v>
      </c>
      <c r="N29" s="35">
        <v>0</v>
      </c>
    </row>
    <row r="30" spans="4:14" x14ac:dyDescent="0.25">
      <c r="D30" s="43" t="s">
        <v>22</v>
      </c>
      <c r="E30" s="35" t="s">
        <v>206</v>
      </c>
      <c r="F30" s="35" t="s">
        <v>206</v>
      </c>
      <c r="G30" s="35" t="s">
        <v>206</v>
      </c>
      <c r="H30" s="35" t="s">
        <v>206</v>
      </c>
      <c r="I30" s="35" t="s">
        <v>207</v>
      </c>
      <c r="J30" s="35" t="s">
        <v>208</v>
      </c>
      <c r="K30" s="35" t="s">
        <v>206</v>
      </c>
      <c r="L30" s="35" t="s">
        <v>206</v>
      </c>
      <c r="M30" s="35" t="s">
        <v>206</v>
      </c>
      <c r="N30" s="35">
        <v>0</v>
      </c>
    </row>
    <row r="31" spans="4:14" ht="15.75" customHeight="1" x14ac:dyDescent="0.25">
      <c r="D31" s="43" t="s">
        <v>23</v>
      </c>
      <c r="E31" s="32" t="s">
        <v>209</v>
      </c>
      <c r="F31" s="32" t="s">
        <v>209</v>
      </c>
      <c r="G31" s="32" t="s">
        <v>209</v>
      </c>
      <c r="H31" s="32" t="s">
        <v>209</v>
      </c>
      <c r="I31" s="32" t="s">
        <v>209</v>
      </c>
      <c r="J31" s="32" t="s">
        <v>209</v>
      </c>
      <c r="K31" s="32" t="s">
        <v>209</v>
      </c>
      <c r="L31" s="32" t="s">
        <v>209</v>
      </c>
      <c r="M31" s="32" t="s">
        <v>209</v>
      </c>
      <c r="N31" s="32" t="s">
        <v>655</v>
      </c>
    </row>
    <row r="32" spans="4:14" x14ac:dyDescent="0.25">
      <c r="D32" s="43" t="s">
        <v>31</v>
      </c>
      <c r="E32" s="35" t="s">
        <v>170</v>
      </c>
      <c r="F32" s="35" t="s">
        <v>170</v>
      </c>
      <c r="G32" s="35" t="s">
        <v>170</v>
      </c>
      <c r="H32" s="35" t="s">
        <v>170</v>
      </c>
      <c r="I32" s="35" t="s">
        <v>173</v>
      </c>
      <c r="J32" s="35" t="s">
        <v>173</v>
      </c>
      <c r="K32" s="35" t="s">
        <v>173</v>
      </c>
      <c r="L32" s="35" t="s">
        <v>173</v>
      </c>
      <c r="M32" s="35" t="s">
        <v>173</v>
      </c>
      <c r="N32" s="35">
        <v>0</v>
      </c>
    </row>
    <row r="33" spans="4:14" x14ac:dyDescent="0.25">
      <c r="D33" s="43" t="s">
        <v>24</v>
      </c>
      <c r="E33" s="35" t="s">
        <v>170</v>
      </c>
      <c r="F33" s="35" t="s">
        <v>170</v>
      </c>
      <c r="G33" s="35" t="s">
        <v>170</v>
      </c>
      <c r="H33" s="35" t="s">
        <v>170</v>
      </c>
      <c r="I33" s="35" t="s">
        <v>210</v>
      </c>
      <c r="J33" s="35" t="s">
        <v>210</v>
      </c>
      <c r="K33" s="35" t="s">
        <v>210</v>
      </c>
      <c r="L33" s="35" t="s">
        <v>210</v>
      </c>
      <c r="M33" s="35" t="s">
        <v>211</v>
      </c>
      <c r="N33" s="35" t="s">
        <v>211</v>
      </c>
    </row>
    <row r="34" spans="4:14" ht="18" customHeight="1" x14ac:dyDescent="0.25">
      <c r="D34" s="43" t="s">
        <v>25</v>
      </c>
      <c r="E34" s="32" t="s">
        <v>212</v>
      </c>
      <c r="F34" s="32" t="s">
        <v>212</v>
      </c>
      <c r="G34" s="32" t="s">
        <v>212</v>
      </c>
      <c r="H34" s="32" t="s">
        <v>212</v>
      </c>
      <c r="I34" s="32" t="s">
        <v>212</v>
      </c>
      <c r="J34" s="32" t="s">
        <v>212</v>
      </c>
      <c r="K34" s="32" t="s">
        <v>212</v>
      </c>
      <c r="L34" s="32" t="s">
        <v>212</v>
      </c>
      <c r="M34" s="32" t="s">
        <v>212</v>
      </c>
      <c r="N34" s="32" t="s">
        <v>649</v>
      </c>
    </row>
    <row r="35" spans="4:14" ht="18" customHeight="1" x14ac:dyDescent="0.25">
      <c r="D35" s="43" t="s">
        <v>26</v>
      </c>
      <c r="E35" s="32" t="s">
        <v>213</v>
      </c>
      <c r="F35" s="32" t="s">
        <v>213</v>
      </c>
      <c r="G35" s="32" t="s">
        <v>213</v>
      </c>
      <c r="H35" s="32" t="s">
        <v>213</v>
      </c>
      <c r="I35" s="32" t="s">
        <v>213</v>
      </c>
      <c r="J35" s="32" t="s">
        <v>214</v>
      </c>
      <c r="K35" s="32" t="s">
        <v>213</v>
      </c>
      <c r="L35" s="32" t="s">
        <v>213</v>
      </c>
      <c r="M35" s="32" t="s">
        <v>214</v>
      </c>
      <c r="N35" s="35">
        <v>0</v>
      </c>
    </row>
    <row r="36" spans="4:14" x14ac:dyDescent="0.25">
      <c r="D36" s="43" t="s">
        <v>27</v>
      </c>
      <c r="E36" s="35" t="s">
        <v>170</v>
      </c>
      <c r="F36" s="35" t="s">
        <v>215</v>
      </c>
      <c r="G36" s="35" t="s">
        <v>215</v>
      </c>
      <c r="H36" s="35" t="s">
        <v>215</v>
      </c>
      <c r="I36" s="35" t="s">
        <v>216</v>
      </c>
      <c r="J36" s="35" t="s">
        <v>216</v>
      </c>
      <c r="K36" s="35" t="s">
        <v>216</v>
      </c>
      <c r="L36" s="35" t="s">
        <v>216</v>
      </c>
      <c r="M36" s="35" t="s">
        <v>216</v>
      </c>
      <c r="N36" s="35" t="s">
        <v>216</v>
      </c>
    </row>
    <row r="37" spans="4:14" x14ac:dyDescent="0.25">
      <c r="D37" s="43" t="s">
        <v>11</v>
      </c>
      <c r="E37" s="36" t="s">
        <v>217</v>
      </c>
      <c r="F37" s="36" t="s">
        <v>217</v>
      </c>
      <c r="G37" s="36" t="s">
        <v>217</v>
      </c>
      <c r="H37" s="36" t="s">
        <v>219</v>
      </c>
      <c r="I37" s="36" t="s">
        <v>219</v>
      </c>
      <c r="J37" s="36" t="s">
        <v>220</v>
      </c>
      <c r="K37" s="36" t="s">
        <v>219</v>
      </c>
      <c r="L37" s="36" t="s">
        <v>219</v>
      </c>
      <c r="M37" s="36" t="s">
        <v>219</v>
      </c>
      <c r="N37" s="36">
        <v>0</v>
      </c>
    </row>
    <row r="40" spans="4:14" ht="18.75" x14ac:dyDescent="0.25">
      <c r="D40" s="198" t="s">
        <v>79</v>
      </c>
      <c r="E40" s="199"/>
      <c r="F40" s="199"/>
      <c r="G40" s="199"/>
      <c r="H40" s="199"/>
      <c r="I40" s="199"/>
      <c r="J40" s="199"/>
      <c r="K40" s="199"/>
      <c r="L40" s="199"/>
      <c r="M40" s="199"/>
      <c r="N40" s="200"/>
    </row>
    <row r="41" spans="4:14" x14ac:dyDescent="0.25">
      <c r="D41" s="14">
        <v>1149</v>
      </c>
      <c r="E41" s="18">
        <v>2004</v>
      </c>
      <c r="F41" s="18">
        <f t="shared" ref="F41:N41" si="1">E41+1</f>
        <v>2005</v>
      </c>
      <c r="G41" s="18">
        <f t="shared" si="1"/>
        <v>2006</v>
      </c>
      <c r="H41" s="18">
        <f t="shared" si="1"/>
        <v>2007</v>
      </c>
      <c r="I41" s="18">
        <f t="shared" si="1"/>
        <v>2008</v>
      </c>
      <c r="J41" s="18">
        <f t="shared" si="1"/>
        <v>2009</v>
      </c>
      <c r="K41" s="18">
        <f t="shared" si="1"/>
        <v>2010</v>
      </c>
      <c r="L41" s="18">
        <f t="shared" si="1"/>
        <v>2011</v>
      </c>
      <c r="M41" s="18">
        <f t="shared" si="1"/>
        <v>2012</v>
      </c>
      <c r="N41" s="19">
        <f t="shared" si="1"/>
        <v>2013</v>
      </c>
    </row>
    <row r="42" spans="4:14" ht="16.5" customHeight="1" x14ac:dyDescent="0.25">
      <c r="D42" s="43" t="s">
        <v>0</v>
      </c>
      <c r="E42" s="34" t="s">
        <v>172</v>
      </c>
      <c r="F42" s="34" t="s">
        <v>172</v>
      </c>
      <c r="G42" s="34" t="s">
        <v>171</v>
      </c>
      <c r="H42" s="34" t="s">
        <v>171</v>
      </c>
      <c r="I42" s="34" t="s">
        <v>171</v>
      </c>
      <c r="J42" s="34" t="s">
        <v>171</v>
      </c>
      <c r="K42" s="34" t="s">
        <v>171</v>
      </c>
      <c r="L42" s="34" t="s">
        <v>171</v>
      </c>
      <c r="M42" s="34" t="s">
        <v>171</v>
      </c>
      <c r="N42" s="38">
        <v>0</v>
      </c>
    </row>
    <row r="43" spans="4:14" x14ac:dyDescent="0.25">
      <c r="D43" s="43" t="s">
        <v>1</v>
      </c>
      <c r="E43" s="32" t="s">
        <v>221</v>
      </c>
      <c r="F43" s="32" t="s">
        <v>222</v>
      </c>
      <c r="G43" s="32" t="s">
        <v>195</v>
      </c>
      <c r="H43" s="32" t="s">
        <v>195</v>
      </c>
      <c r="I43" s="32" t="s">
        <v>195</v>
      </c>
      <c r="J43" s="32" t="s">
        <v>195</v>
      </c>
      <c r="K43" s="32" t="s">
        <v>195</v>
      </c>
      <c r="L43" s="32" t="s">
        <v>195</v>
      </c>
      <c r="M43" s="32" t="s">
        <v>222</v>
      </c>
      <c r="N43" s="39" t="s">
        <v>195</v>
      </c>
    </row>
    <row r="44" spans="4:14" ht="18" customHeight="1" x14ac:dyDescent="0.25">
      <c r="D44" s="43" t="s">
        <v>30</v>
      </c>
      <c r="E44" s="32" t="s">
        <v>170</v>
      </c>
      <c r="F44" s="32" t="s">
        <v>170</v>
      </c>
      <c r="G44" s="32" t="s">
        <v>170</v>
      </c>
      <c r="H44" s="32" t="s">
        <v>223</v>
      </c>
      <c r="I44" s="32" t="s">
        <v>224</v>
      </c>
      <c r="J44" s="32" t="s">
        <v>178</v>
      </c>
      <c r="K44" s="32" t="s">
        <v>178</v>
      </c>
      <c r="L44" s="32" t="s">
        <v>225</v>
      </c>
      <c r="M44" s="32" t="s">
        <v>226</v>
      </c>
      <c r="N44" s="39">
        <v>0</v>
      </c>
    </row>
    <row r="45" spans="4:14" ht="17.25" customHeight="1" x14ac:dyDescent="0.25">
      <c r="D45" s="43" t="s">
        <v>2</v>
      </c>
      <c r="E45" s="32" t="s">
        <v>181</v>
      </c>
      <c r="F45" s="32" t="s">
        <v>181</v>
      </c>
      <c r="G45" s="32" t="s">
        <v>181</v>
      </c>
      <c r="H45" s="32" t="s">
        <v>181</v>
      </c>
      <c r="I45" s="32" t="s">
        <v>227</v>
      </c>
      <c r="J45" s="32" t="s">
        <v>181</v>
      </c>
      <c r="K45" s="32" t="s">
        <v>181</v>
      </c>
      <c r="L45" s="32" t="s">
        <v>181</v>
      </c>
      <c r="M45" s="32" t="s">
        <v>181</v>
      </c>
      <c r="N45" s="39" t="s">
        <v>181</v>
      </c>
    </row>
    <row r="46" spans="4:14" ht="15.75" customHeight="1" x14ac:dyDescent="0.25">
      <c r="D46" s="43" t="s">
        <v>3</v>
      </c>
      <c r="E46" s="32" t="s">
        <v>184</v>
      </c>
      <c r="F46" s="32" t="s">
        <v>185</v>
      </c>
      <c r="G46" s="32" t="s">
        <v>185</v>
      </c>
      <c r="H46" s="32" t="s">
        <v>184</v>
      </c>
      <c r="I46" s="32" t="s">
        <v>184</v>
      </c>
      <c r="J46" s="32" t="s">
        <v>184</v>
      </c>
      <c r="K46" s="32" t="s">
        <v>185</v>
      </c>
      <c r="L46" s="32" t="s">
        <v>185</v>
      </c>
      <c r="M46" s="32" t="s">
        <v>184</v>
      </c>
      <c r="N46" s="39">
        <v>0</v>
      </c>
    </row>
    <row r="47" spans="4:14" ht="17.25" customHeight="1" x14ac:dyDescent="0.25">
      <c r="D47" s="43" t="s">
        <v>4</v>
      </c>
      <c r="E47" s="32" t="s">
        <v>228</v>
      </c>
      <c r="F47" s="32" t="s">
        <v>228</v>
      </c>
      <c r="G47" s="32" t="s">
        <v>228</v>
      </c>
      <c r="H47" s="32" t="s">
        <v>228</v>
      </c>
      <c r="I47" s="32" t="s">
        <v>228</v>
      </c>
      <c r="J47" s="32" t="s">
        <v>228</v>
      </c>
      <c r="K47" s="32" t="s">
        <v>228</v>
      </c>
      <c r="L47" s="32" t="s">
        <v>228</v>
      </c>
      <c r="M47" s="32" t="s">
        <v>228</v>
      </c>
      <c r="N47" s="39" t="s">
        <v>635</v>
      </c>
    </row>
    <row r="48" spans="4:14" x14ac:dyDescent="0.25">
      <c r="D48" s="43" t="s">
        <v>5</v>
      </c>
      <c r="E48" s="32" t="s">
        <v>170</v>
      </c>
      <c r="F48" s="32" t="s">
        <v>170</v>
      </c>
      <c r="G48" s="32" t="s">
        <v>170</v>
      </c>
      <c r="H48" s="32" t="s">
        <v>229</v>
      </c>
      <c r="I48" s="32" t="s">
        <v>200</v>
      </c>
      <c r="J48" s="32" t="s">
        <v>200</v>
      </c>
      <c r="K48" s="32" t="s">
        <v>200</v>
      </c>
      <c r="L48" s="32" t="s">
        <v>200</v>
      </c>
      <c r="M48" s="32" t="s">
        <v>230</v>
      </c>
      <c r="N48" s="39" t="s">
        <v>200</v>
      </c>
    </row>
    <row r="49" spans="4:14" x14ac:dyDescent="0.25">
      <c r="D49" s="43" t="s">
        <v>6</v>
      </c>
      <c r="E49" s="32" t="s">
        <v>170</v>
      </c>
      <c r="F49" s="32" t="s">
        <v>170</v>
      </c>
      <c r="G49" s="32" t="s">
        <v>170</v>
      </c>
      <c r="H49" s="32" t="s">
        <v>170</v>
      </c>
      <c r="I49" s="32" t="s">
        <v>170</v>
      </c>
      <c r="J49" s="32" t="s">
        <v>170</v>
      </c>
      <c r="K49" s="32" t="s">
        <v>170</v>
      </c>
      <c r="L49" s="32" t="s">
        <v>170</v>
      </c>
      <c r="M49" s="32" t="s">
        <v>170</v>
      </c>
      <c r="N49" s="39">
        <v>0</v>
      </c>
    </row>
    <row r="50" spans="4:14" ht="15.75" customHeight="1" x14ac:dyDescent="0.25">
      <c r="D50" s="43" t="s">
        <v>7</v>
      </c>
      <c r="E50" s="32" t="s">
        <v>231</v>
      </c>
      <c r="F50" s="32" t="s">
        <v>231</v>
      </c>
      <c r="G50" s="32" t="s">
        <v>231</v>
      </c>
      <c r="H50" s="32" t="s">
        <v>232</v>
      </c>
      <c r="I50" s="32" t="s">
        <v>231</v>
      </c>
      <c r="J50" s="32" t="s">
        <v>233</v>
      </c>
      <c r="K50" s="32" t="s">
        <v>234</v>
      </c>
      <c r="L50" s="32" t="s">
        <v>235</v>
      </c>
      <c r="M50" s="32" t="s">
        <v>235</v>
      </c>
      <c r="N50" s="39" t="s">
        <v>235</v>
      </c>
    </row>
    <row r="51" spans="4:14" ht="16.5" customHeight="1" x14ac:dyDescent="0.25">
      <c r="D51" s="43" t="s">
        <v>8</v>
      </c>
      <c r="E51" s="32" t="s">
        <v>170</v>
      </c>
      <c r="F51" s="32" t="s">
        <v>187</v>
      </c>
      <c r="G51" s="32" t="s">
        <v>236</v>
      </c>
      <c r="H51" s="32" t="s">
        <v>237</v>
      </c>
      <c r="I51" s="32" t="s">
        <v>238</v>
      </c>
      <c r="J51" s="32" t="s">
        <v>237</v>
      </c>
      <c r="K51" s="32" t="s">
        <v>239</v>
      </c>
      <c r="L51" s="32" t="s">
        <v>239</v>
      </c>
      <c r="M51" s="32" t="s">
        <v>239</v>
      </c>
      <c r="N51" s="39" t="s">
        <v>239</v>
      </c>
    </row>
    <row r="52" spans="4:14" ht="18" customHeight="1" x14ac:dyDescent="0.25">
      <c r="D52" s="43" t="s">
        <v>9</v>
      </c>
      <c r="E52" s="32" t="s">
        <v>170</v>
      </c>
      <c r="F52" s="32" t="s">
        <v>240</v>
      </c>
      <c r="G52" s="32" t="s">
        <v>240</v>
      </c>
      <c r="H52" s="32" t="s">
        <v>240</v>
      </c>
      <c r="I52" s="32" t="s">
        <v>192</v>
      </c>
      <c r="J52" s="32" t="s">
        <v>193</v>
      </c>
      <c r="K52" s="32" t="s">
        <v>192</v>
      </c>
      <c r="L52" s="32" t="s">
        <v>193</v>
      </c>
      <c r="M52" s="32" t="s">
        <v>193</v>
      </c>
      <c r="N52" s="39" t="s">
        <v>192</v>
      </c>
    </row>
    <row r="53" spans="4:14" ht="17.25" customHeight="1" x14ac:dyDescent="0.25">
      <c r="D53" s="43" t="s">
        <v>10</v>
      </c>
      <c r="E53" s="32" t="s">
        <v>195</v>
      </c>
      <c r="F53" s="32" t="s">
        <v>195</v>
      </c>
      <c r="G53" s="32" t="s">
        <v>241</v>
      </c>
      <c r="H53" s="32" t="s">
        <v>195</v>
      </c>
      <c r="I53" s="32" t="s">
        <v>195</v>
      </c>
      <c r="J53" s="32" t="s">
        <v>195</v>
      </c>
      <c r="K53" s="32" t="s">
        <v>241</v>
      </c>
      <c r="L53" s="32" t="s">
        <v>194</v>
      </c>
      <c r="M53" s="32" t="s">
        <v>194</v>
      </c>
      <c r="N53" s="39" t="s">
        <v>294</v>
      </c>
    </row>
    <row r="54" spans="4:14" ht="17.25" customHeight="1" x14ac:dyDescent="0.25">
      <c r="D54" s="43" t="s">
        <v>12</v>
      </c>
      <c r="E54" s="32" t="s">
        <v>242</v>
      </c>
      <c r="F54" s="32" t="s">
        <v>243</v>
      </c>
      <c r="G54" s="32" t="s">
        <v>243</v>
      </c>
      <c r="H54" s="32" t="s">
        <v>243</v>
      </c>
      <c r="I54" s="32" t="s">
        <v>243</v>
      </c>
      <c r="J54" s="32" t="s">
        <v>243</v>
      </c>
      <c r="K54" s="32" t="s">
        <v>244</v>
      </c>
      <c r="L54" s="32" t="s">
        <v>244</v>
      </c>
      <c r="M54" s="32" t="s">
        <v>245</v>
      </c>
      <c r="N54" s="39" t="s">
        <v>464</v>
      </c>
    </row>
    <row r="55" spans="4:14" x14ac:dyDescent="0.25">
      <c r="D55" s="43" t="s">
        <v>28</v>
      </c>
      <c r="E55" s="32" t="s">
        <v>246</v>
      </c>
      <c r="F55" s="32" t="s">
        <v>246</v>
      </c>
      <c r="G55" s="32" t="s">
        <v>246</v>
      </c>
      <c r="H55" s="32" t="s">
        <v>187</v>
      </c>
      <c r="I55" s="32" t="s">
        <v>187</v>
      </c>
      <c r="J55" s="32" t="s">
        <v>246</v>
      </c>
      <c r="K55" s="32" t="s">
        <v>246</v>
      </c>
      <c r="L55" s="32" t="s">
        <v>187</v>
      </c>
      <c r="M55" s="32" t="s">
        <v>187</v>
      </c>
      <c r="N55" s="39" t="s">
        <v>187</v>
      </c>
    </row>
    <row r="56" spans="4:14" ht="16.5" customHeight="1" x14ac:dyDescent="0.25">
      <c r="D56" s="43" t="s">
        <v>13</v>
      </c>
      <c r="E56" s="32" t="s">
        <v>170</v>
      </c>
      <c r="F56" s="32" t="s">
        <v>170</v>
      </c>
      <c r="G56" s="32" t="s">
        <v>170</v>
      </c>
      <c r="H56" s="32" t="s">
        <v>170</v>
      </c>
      <c r="I56" s="32" t="s">
        <v>170</v>
      </c>
      <c r="J56" s="32" t="s">
        <v>170</v>
      </c>
      <c r="K56" s="32" t="s">
        <v>170</v>
      </c>
      <c r="L56" s="32" t="s">
        <v>170</v>
      </c>
      <c r="M56" s="32" t="s">
        <v>170</v>
      </c>
      <c r="N56" s="39" t="s">
        <v>371</v>
      </c>
    </row>
    <row r="57" spans="4:14" x14ac:dyDescent="0.25">
      <c r="D57" s="43" t="s">
        <v>14</v>
      </c>
      <c r="E57" s="32" t="s">
        <v>170</v>
      </c>
      <c r="F57" s="32" t="s">
        <v>170</v>
      </c>
      <c r="G57" s="32" t="s">
        <v>170</v>
      </c>
      <c r="H57" s="32" t="s">
        <v>170</v>
      </c>
      <c r="I57" s="32" t="s">
        <v>170</v>
      </c>
      <c r="J57" s="32" t="s">
        <v>170</v>
      </c>
      <c r="K57" s="32" t="s">
        <v>170</v>
      </c>
      <c r="L57" s="32" t="s">
        <v>170</v>
      </c>
      <c r="M57" s="32" t="s">
        <v>170</v>
      </c>
      <c r="N57" s="39">
        <v>0</v>
      </c>
    </row>
    <row r="58" spans="4:14" ht="15.75" customHeight="1" x14ac:dyDescent="0.25">
      <c r="D58" s="43" t="s">
        <v>15</v>
      </c>
      <c r="E58" s="32" t="s">
        <v>170</v>
      </c>
      <c r="F58" s="32" t="s">
        <v>170</v>
      </c>
      <c r="G58" s="32" t="s">
        <v>170</v>
      </c>
      <c r="H58" s="32" t="s">
        <v>247</v>
      </c>
      <c r="I58" s="32" t="s">
        <v>248</v>
      </c>
      <c r="J58" s="32" t="s">
        <v>248</v>
      </c>
      <c r="K58" s="32" t="s">
        <v>248</v>
      </c>
      <c r="L58" s="32" t="s">
        <v>248</v>
      </c>
      <c r="M58" s="32" t="s">
        <v>170</v>
      </c>
      <c r="N58" s="39" t="s">
        <v>645</v>
      </c>
    </row>
    <row r="59" spans="4:14" ht="17.25" customHeight="1" x14ac:dyDescent="0.25">
      <c r="D59" s="43" t="s">
        <v>16</v>
      </c>
      <c r="E59" s="32" t="s">
        <v>187</v>
      </c>
      <c r="F59" s="32" t="s">
        <v>187</v>
      </c>
      <c r="G59" s="32" t="s">
        <v>187</v>
      </c>
      <c r="H59" s="32" t="s">
        <v>187</v>
      </c>
      <c r="I59" s="32" t="s">
        <v>249</v>
      </c>
      <c r="J59" s="32" t="s">
        <v>187</v>
      </c>
      <c r="K59" s="32" t="s">
        <v>249</v>
      </c>
      <c r="L59" s="32" t="s">
        <v>250</v>
      </c>
      <c r="M59" s="32" t="s">
        <v>251</v>
      </c>
      <c r="N59" s="39" t="s">
        <v>251</v>
      </c>
    </row>
    <row r="60" spans="4:14" x14ac:dyDescent="0.25">
      <c r="D60" s="43" t="s">
        <v>29</v>
      </c>
      <c r="E60" s="39">
        <v>0</v>
      </c>
      <c r="F60" s="39">
        <v>0</v>
      </c>
      <c r="G60" s="39">
        <v>0</v>
      </c>
      <c r="H60" s="39">
        <v>0</v>
      </c>
      <c r="I60" s="39">
        <v>0</v>
      </c>
      <c r="J60" s="39">
        <v>0</v>
      </c>
      <c r="K60" s="39">
        <v>0</v>
      </c>
      <c r="L60" s="39">
        <v>0</v>
      </c>
      <c r="M60" s="39">
        <v>0</v>
      </c>
      <c r="N60" s="39">
        <v>0</v>
      </c>
    </row>
    <row r="61" spans="4:14" ht="18" customHeight="1" x14ac:dyDescent="0.25">
      <c r="D61" s="43" t="s">
        <v>17</v>
      </c>
      <c r="E61" s="32" t="s">
        <v>170</v>
      </c>
      <c r="F61" s="32" t="s">
        <v>170</v>
      </c>
      <c r="G61" s="32" t="s">
        <v>170</v>
      </c>
      <c r="H61" s="32" t="s">
        <v>170</v>
      </c>
      <c r="I61" s="32" t="s">
        <v>202</v>
      </c>
      <c r="J61" s="32" t="s">
        <v>252</v>
      </c>
      <c r="K61" s="32" t="s">
        <v>201</v>
      </c>
      <c r="L61" s="32" t="s">
        <v>252</v>
      </c>
      <c r="M61" s="32" t="s">
        <v>252</v>
      </c>
      <c r="N61" s="39">
        <v>0</v>
      </c>
    </row>
    <row r="62" spans="4:14" ht="17.25" customHeight="1" x14ac:dyDescent="0.25">
      <c r="D62" s="43" t="s">
        <v>18</v>
      </c>
      <c r="E62" s="32" t="s">
        <v>204</v>
      </c>
      <c r="F62" s="32" t="s">
        <v>204</v>
      </c>
      <c r="G62" s="32" t="s">
        <v>204</v>
      </c>
      <c r="H62" s="32" t="s">
        <v>203</v>
      </c>
      <c r="I62" s="32" t="s">
        <v>203</v>
      </c>
      <c r="J62" s="32" t="s">
        <v>254</v>
      </c>
      <c r="K62" s="32" t="s">
        <v>170</v>
      </c>
      <c r="L62" s="32" t="s">
        <v>170</v>
      </c>
      <c r="M62" s="32" t="s">
        <v>170</v>
      </c>
      <c r="N62" s="39">
        <v>0</v>
      </c>
    </row>
    <row r="63" spans="4:14" x14ac:dyDescent="0.25">
      <c r="D63" s="43" t="s">
        <v>19</v>
      </c>
      <c r="E63" s="32" t="s">
        <v>170</v>
      </c>
      <c r="F63" s="32" t="s">
        <v>170</v>
      </c>
      <c r="G63" s="32" t="s">
        <v>170</v>
      </c>
      <c r="H63" s="32" t="s">
        <v>170</v>
      </c>
      <c r="I63" s="32" t="s">
        <v>170</v>
      </c>
      <c r="J63" s="32" t="s">
        <v>170</v>
      </c>
      <c r="K63" s="32" t="s">
        <v>170</v>
      </c>
      <c r="L63" s="32" t="s">
        <v>170</v>
      </c>
      <c r="M63" s="32" t="s">
        <v>170</v>
      </c>
      <c r="N63" s="39">
        <v>0</v>
      </c>
    </row>
    <row r="64" spans="4:14" x14ac:dyDescent="0.25">
      <c r="D64" s="43" t="s">
        <v>20</v>
      </c>
      <c r="E64" s="32" t="s">
        <v>170</v>
      </c>
      <c r="F64" s="32" t="s">
        <v>255</v>
      </c>
      <c r="G64" s="32" t="s">
        <v>170</v>
      </c>
      <c r="H64" s="32" t="s">
        <v>256</v>
      </c>
      <c r="I64" s="32" t="s">
        <v>256</v>
      </c>
      <c r="J64" s="32" t="s">
        <v>256</v>
      </c>
      <c r="K64" s="32" t="s">
        <v>256</v>
      </c>
      <c r="L64" s="32" t="s">
        <v>256</v>
      </c>
      <c r="M64" s="32" t="s">
        <v>256</v>
      </c>
      <c r="N64" s="39">
        <v>0</v>
      </c>
    </row>
    <row r="65" spans="4:14" x14ac:dyDescent="0.25">
      <c r="D65" s="43" t="s">
        <v>21</v>
      </c>
      <c r="E65" s="32" t="s">
        <v>170</v>
      </c>
      <c r="F65" s="32" t="s">
        <v>170</v>
      </c>
      <c r="G65" s="32" t="s">
        <v>170</v>
      </c>
      <c r="H65" s="32" t="s">
        <v>170</v>
      </c>
      <c r="I65" s="32" t="s">
        <v>170</v>
      </c>
      <c r="J65" s="32" t="s">
        <v>170</v>
      </c>
      <c r="K65" s="32" t="s">
        <v>170</v>
      </c>
      <c r="L65" s="32" t="s">
        <v>170</v>
      </c>
      <c r="M65" s="32" t="s">
        <v>170</v>
      </c>
      <c r="N65" s="39">
        <v>0</v>
      </c>
    </row>
    <row r="66" spans="4:14" x14ac:dyDescent="0.25">
      <c r="D66" s="43" t="s">
        <v>22</v>
      </c>
      <c r="E66" s="32" t="s">
        <v>207</v>
      </c>
      <c r="F66" s="32" t="s">
        <v>207</v>
      </c>
      <c r="G66" s="32" t="s">
        <v>207</v>
      </c>
      <c r="H66" s="32" t="s">
        <v>207</v>
      </c>
      <c r="I66" s="32" t="s">
        <v>206</v>
      </c>
      <c r="J66" s="32" t="s">
        <v>257</v>
      </c>
      <c r="K66" s="32" t="s">
        <v>258</v>
      </c>
      <c r="L66" s="32" t="s">
        <v>258</v>
      </c>
      <c r="M66" s="32" t="s">
        <v>173</v>
      </c>
      <c r="N66" s="39">
        <v>0</v>
      </c>
    </row>
    <row r="67" spans="4:14" ht="15.75" customHeight="1" x14ac:dyDescent="0.25">
      <c r="D67" s="43" t="s">
        <v>23</v>
      </c>
      <c r="E67" s="32" t="s">
        <v>259</v>
      </c>
      <c r="F67" s="32" t="s">
        <v>260</v>
      </c>
      <c r="G67" s="32" t="s">
        <v>261</v>
      </c>
      <c r="H67" s="32" t="s">
        <v>261</v>
      </c>
      <c r="I67" s="32" t="s">
        <v>261</v>
      </c>
      <c r="J67" s="32" t="s">
        <v>262</v>
      </c>
      <c r="K67" s="32" t="s">
        <v>261</v>
      </c>
      <c r="L67" s="32" t="s">
        <v>262</v>
      </c>
      <c r="M67" s="32" t="s">
        <v>261</v>
      </c>
      <c r="N67" s="39" t="s">
        <v>261</v>
      </c>
    </row>
    <row r="68" spans="4:14" x14ac:dyDescent="0.25">
      <c r="D68" s="43" t="s">
        <v>31</v>
      </c>
      <c r="E68" s="32" t="s">
        <v>170</v>
      </c>
      <c r="F68" s="32" t="s">
        <v>170</v>
      </c>
      <c r="G68" s="32" t="s">
        <v>170</v>
      </c>
      <c r="H68" s="32" t="s">
        <v>170</v>
      </c>
      <c r="I68" s="32" t="s">
        <v>263</v>
      </c>
      <c r="J68" s="32" t="s">
        <v>263</v>
      </c>
      <c r="K68" s="32" t="s">
        <v>264</v>
      </c>
      <c r="L68" s="32" t="s">
        <v>265</v>
      </c>
      <c r="M68" s="32" t="s">
        <v>266</v>
      </c>
      <c r="N68" s="39">
        <v>0</v>
      </c>
    </row>
    <row r="69" spans="4:14" x14ac:dyDescent="0.25">
      <c r="D69" s="43" t="s">
        <v>24</v>
      </c>
      <c r="E69" s="32" t="s">
        <v>170</v>
      </c>
      <c r="F69" s="32" t="s">
        <v>170</v>
      </c>
      <c r="G69" s="32" t="s">
        <v>170</v>
      </c>
      <c r="H69" s="32" t="s">
        <v>170</v>
      </c>
      <c r="I69" s="32" t="s">
        <v>267</v>
      </c>
      <c r="J69" s="32" t="s">
        <v>211</v>
      </c>
      <c r="K69" s="32" t="s">
        <v>211</v>
      </c>
      <c r="L69" s="32" t="s">
        <v>211</v>
      </c>
      <c r="M69" s="32" t="s">
        <v>210</v>
      </c>
      <c r="N69" s="39" t="s">
        <v>210</v>
      </c>
    </row>
    <row r="70" spans="4:14" ht="18" customHeight="1" x14ac:dyDescent="0.25">
      <c r="D70" s="43" t="s">
        <v>25</v>
      </c>
      <c r="E70" s="32" t="s">
        <v>268</v>
      </c>
      <c r="F70" s="32" t="s">
        <v>268</v>
      </c>
      <c r="G70" s="32" t="s">
        <v>269</v>
      </c>
      <c r="H70" s="32" t="s">
        <v>269</v>
      </c>
      <c r="I70" s="32" t="s">
        <v>269</v>
      </c>
      <c r="J70" s="32" t="s">
        <v>270</v>
      </c>
      <c r="K70" s="32" t="s">
        <v>269</v>
      </c>
      <c r="L70" s="32" t="s">
        <v>269</v>
      </c>
      <c r="M70" s="32" t="s">
        <v>268</v>
      </c>
      <c r="N70" s="39" t="s">
        <v>650</v>
      </c>
    </row>
    <row r="71" spans="4:14" ht="16.5" customHeight="1" x14ac:dyDescent="0.25">
      <c r="D71" s="43" t="s">
        <v>26</v>
      </c>
      <c r="E71" s="32" t="s">
        <v>271</v>
      </c>
      <c r="F71" s="32" t="s">
        <v>271</v>
      </c>
      <c r="G71" s="32" t="s">
        <v>271</v>
      </c>
      <c r="H71" s="32" t="s">
        <v>272</v>
      </c>
      <c r="I71" s="32" t="s">
        <v>272</v>
      </c>
      <c r="J71" s="32" t="s">
        <v>273</v>
      </c>
      <c r="K71" s="32" t="s">
        <v>273</v>
      </c>
      <c r="L71" s="32" t="s">
        <v>273</v>
      </c>
      <c r="M71" s="32" t="s">
        <v>273</v>
      </c>
      <c r="N71" s="39">
        <v>0</v>
      </c>
    </row>
    <row r="72" spans="4:14" x14ac:dyDescent="0.25">
      <c r="D72" s="43" t="s">
        <v>27</v>
      </c>
      <c r="E72" s="32" t="s">
        <v>170</v>
      </c>
      <c r="F72" s="32" t="s">
        <v>274</v>
      </c>
      <c r="G72" s="32" t="s">
        <v>274</v>
      </c>
      <c r="H72" s="32" t="s">
        <v>274</v>
      </c>
      <c r="I72" s="32" t="s">
        <v>215</v>
      </c>
      <c r="J72" s="32" t="s">
        <v>215</v>
      </c>
      <c r="K72" s="32" t="s">
        <v>215</v>
      </c>
      <c r="L72" s="32" t="s">
        <v>215</v>
      </c>
      <c r="M72" s="32" t="s">
        <v>215</v>
      </c>
      <c r="N72" s="39" t="s">
        <v>215</v>
      </c>
    </row>
    <row r="73" spans="4:14" ht="17.25" customHeight="1" x14ac:dyDescent="0.25">
      <c r="D73" s="43" t="s">
        <v>11</v>
      </c>
      <c r="E73" s="37" t="s">
        <v>276</v>
      </c>
      <c r="F73" s="37" t="s">
        <v>275</v>
      </c>
      <c r="G73" s="37" t="s">
        <v>276</v>
      </c>
      <c r="H73" s="37" t="s">
        <v>277</v>
      </c>
      <c r="I73" s="37" t="s">
        <v>278</v>
      </c>
      <c r="J73" s="37" t="s">
        <v>219</v>
      </c>
      <c r="K73" s="37" t="s">
        <v>220</v>
      </c>
      <c r="L73" s="37" t="s">
        <v>279</v>
      </c>
      <c r="M73" s="37" t="s">
        <v>279</v>
      </c>
      <c r="N73" s="40">
        <v>0</v>
      </c>
    </row>
    <row r="76" spans="4:14" ht="18.75" x14ac:dyDescent="0.25">
      <c r="D76" s="198" t="s">
        <v>80</v>
      </c>
      <c r="E76" s="199"/>
      <c r="F76" s="199"/>
      <c r="G76" s="199"/>
      <c r="H76" s="199"/>
      <c r="I76" s="199"/>
      <c r="J76" s="199"/>
      <c r="K76" s="199"/>
      <c r="L76" s="199"/>
      <c r="M76" s="199"/>
      <c r="N76" s="200"/>
    </row>
    <row r="77" spans="4:14" x14ac:dyDescent="0.25">
      <c r="D77" s="14">
        <v>1152</v>
      </c>
      <c r="E77" s="18">
        <v>2004</v>
      </c>
      <c r="F77" s="18">
        <f t="shared" ref="F77:N77" si="2">E77+1</f>
        <v>2005</v>
      </c>
      <c r="G77" s="18">
        <f t="shared" si="2"/>
        <v>2006</v>
      </c>
      <c r="H77" s="18">
        <f t="shared" si="2"/>
        <v>2007</v>
      </c>
      <c r="I77" s="18">
        <f t="shared" si="2"/>
        <v>2008</v>
      </c>
      <c r="J77" s="18">
        <f t="shared" si="2"/>
        <v>2009</v>
      </c>
      <c r="K77" s="18">
        <f t="shared" si="2"/>
        <v>2010</v>
      </c>
      <c r="L77" s="18">
        <f t="shared" si="2"/>
        <v>2011</v>
      </c>
      <c r="M77" s="18">
        <f t="shared" si="2"/>
        <v>2012</v>
      </c>
      <c r="N77" s="19">
        <f t="shared" si="2"/>
        <v>2013</v>
      </c>
    </row>
    <row r="78" spans="4:14" x14ac:dyDescent="0.25">
      <c r="D78" s="43" t="s">
        <v>0</v>
      </c>
      <c r="E78" s="34" t="s">
        <v>200</v>
      </c>
      <c r="F78" s="34" t="s">
        <v>200</v>
      </c>
      <c r="G78" s="34" t="s">
        <v>200</v>
      </c>
      <c r="H78" s="34" t="s">
        <v>200</v>
      </c>
      <c r="I78" s="34" t="s">
        <v>200</v>
      </c>
      <c r="J78" s="34" t="s">
        <v>200</v>
      </c>
      <c r="K78" s="34" t="s">
        <v>200</v>
      </c>
      <c r="L78" s="34" t="s">
        <v>200</v>
      </c>
      <c r="M78" s="34" t="s">
        <v>200</v>
      </c>
      <c r="N78" s="38">
        <v>0</v>
      </c>
    </row>
    <row r="79" spans="4:14" x14ac:dyDescent="0.25">
      <c r="D79" s="43" t="s">
        <v>1</v>
      </c>
      <c r="E79" s="32" t="s">
        <v>222</v>
      </c>
      <c r="F79" s="32" t="s">
        <v>221</v>
      </c>
      <c r="G79" s="32" t="s">
        <v>221</v>
      </c>
      <c r="H79" s="32" t="s">
        <v>221</v>
      </c>
      <c r="I79" s="32" t="s">
        <v>221</v>
      </c>
      <c r="J79" s="32" t="s">
        <v>222</v>
      </c>
      <c r="K79" s="32" t="s">
        <v>222</v>
      </c>
      <c r="L79" s="32" t="s">
        <v>222</v>
      </c>
      <c r="M79" s="32" t="s">
        <v>195</v>
      </c>
      <c r="N79" s="39" t="s">
        <v>221</v>
      </c>
    </row>
    <row r="80" spans="4:14" ht="15" customHeight="1" x14ac:dyDescent="0.25">
      <c r="D80" s="43" t="s">
        <v>30</v>
      </c>
      <c r="E80" s="32" t="s">
        <v>170</v>
      </c>
      <c r="F80" s="32" t="s">
        <v>170</v>
      </c>
      <c r="G80" s="32" t="s">
        <v>170</v>
      </c>
      <c r="H80" s="32" t="s">
        <v>224</v>
      </c>
      <c r="I80" s="32" t="s">
        <v>280</v>
      </c>
      <c r="J80" s="32" t="s">
        <v>280</v>
      </c>
      <c r="K80" s="32" t="s">
        <v>280</v>
      </c>
      <c r="L80" s="32" t="s">
        <v>280</v>
      </c>
      <c r="M80" s="32" t="s">
        <v>222</v>
      </c>
      <c r="N80" s="39">
        <v>0</v>
      </c>
    </row>
    <row r="81" spans="4:14" ht="15.75" customHeight="1" x14ac:dyDescent="0.25">
      <c r="D81" s="43" t="s">
        <v>2</v>
      </c>
      <c r="E81" s="32" t="s">
        <v>237</v>
      </c>
      <c r="F81" s="32" t="s">
        <v>237</v>
      </c>
      <c r="G81" s="32" t="s">
        <v>237</v>
      </c>
      <c r="H81" s="32" t="s">
        <v>281</v>
      </c>
      <c r="I81" s="32" t="s">
        <v>182</v>
      </c>
      <c r="J81" s="32" t="s">
        <v>282</v>
      </c>
      <c r="K81" s="32" t="s">
        <v>237</v>
      </c>
      <c r="L81" s="32" t="s">
        <v>237</v>
      </c>
      <c r="M81" s="32" t="s">
        <v>237</v>
      </c>
      <c r="N81" s="39" t="s">
        <v>493</v>
      </c>
    </row>
    <row r="82" spans="4:14" ht="15.75" customHeight="1" x14ac:dyDescent="0.25">
      <c r="D82" s="43" t="s">
        <v>3</v>
      </c>
      <c r="E82" s="32" t="s">
        <v>283</v>
      </c>
      <c r="F82" s="32" t="s">
        <v>283</v>
      </c>
      <c r="G82" s="32" t="s">
        <v>283</v>
      </c>
      <c r="H82" s="32" t="s">
        <v>283</v>
      </c>
      <c r="I82" s="32" t="s">
        <v>283</v>
      </c>
      <c r="J82" s="32" t="s">
        <v>283</v>
      </c>
      <c r="K82" s="32" t="s">
        <v>283</v>
      </c>
      <c r="L82" s="32" t="s">
        <v>283</v>
      </c>
      <c r="M82" s="32" t="s">
        <v>283</v>
      </c>
      <c r="N82" s="39">
        <v>0</v>
      </c>
    </row>
    <row r="83" spans="4:14" ht="18" customHeight="1" x14ac:dyDescent="0.25">
      <c r="D83" s="43" t="s">
        <v>4</v>
      </c>
      <c r="E83" s="32" t="s">
        <v>187</v>
      </c>
      <c r="F83" s="32" t="s">
        <v>187</v>
      </c>
      <c r="G83" s="32" t="s">
        <v>187</v>
      </c>
      <c r="H83" s="32" t="s">
        <v>187</v>
      </c>
      <c r="I83" s="32" t="s">
        <v>187</v>
      </c>
      <c r="J83" s="32" t="s">
        <v>187</v>
      </c>
      <c r="K83" s="32" t="s">
        <v>187</v>
      </c>
      <c r="L83" s="32" t="s">
        <v>284</v>
      </c>
      <c r="M83" s="32" t="s">
        <v>284</v>
      </c>
      <c r="N83" s="39" t="s">
        <v>187</v>
      </c>
    </row>
    <row r="84" spans="4:14" ht="17.25" customHeight="1" x14ac:dyDescent="0.25">
      <c r="D84" s="43" t="s">
        <v>5</v>
      </c>
      <c r="E84" s="32" t="s">
        <v>170</v>
      </c>
      <c r="F84" s="32" t="s">
        <v>170</v>
      </c>
      <c r="G84" s="32" t="s">
        <v>170</v>
      </c>
      <c r="H84" s="32" t="s">
        <v>200</v>
      </c>
      <c r="I84" s="32" t="s">
        <v>229</v>
      </c>
      <c r="J84" s="32" t="s">
        <v>229</v>
      </c>
      <c r="K84" s="32" t="s">
        <v>229</v>
      </c>
      <c r="L84" s="32" t="s">
        <v>229</v>
      </c>
      <c r="M84" s="32" t="s">
        <v>229</v>
      </c>
      <c r="N84" s="39" t="s">
        <v>229</v>
      </c>
    </row>
    <row r="85" spans="4:14" ht="16.5" customHeight="1" x14ac:dyDescent="0.25">
      <c r="D85" s="43" t="s">
        <v>6</v>
      </c>
      <c r="E85" s="32" t="s">
        <v>170</v>
      </c>
      <c r="F85" s="32" t="s">
        <v>170</v>
      </c>
      <c r="G85" s="32" t="s">
        <v>170</v>
      </c>
      <c r="H85" s="32" t="s">
        <v>170</v>
      </c>
      <c r="I85" s="32" t="s">
        <v>170</v>
      </c>
      <c r="J85" s="32" t="s">
        <v>170</v>
      </c>
      <c r="K85" s="32" t="s">
        <v>170</v>
      </c>
      <c r="L85" s="32" t="s">
        <v>170</v>
      </c>
      <c r="M85" s="32" t="s">
        <v>170</v>
      </c>
      <c r="N85" s="39">
        <v>0</v>
      </c>
    </row>
    <row r="86" spans="4:14" ht="17.25" customHeight="1" x14ac:dyDescent="0.25">
      <c r="D86" s="43" t="s">
        <v>7</v>
      </c>
      <c r="E86" s="32" t="s">
        <v>232</v>
      </c>
      <c r="F86" s="32" t="s">
        <v>232</v>
      </c>
      <c r="G86" s="32" t="s">
        <v>285</v>
      </c>
      <c r="H86" s="32" t="s">
        <v>286</v>
      </c>
      <c r="I86" s="32" t="s">
        <v>232</v>
      </c>
      <c r="J86" s="32" t="s">
        <v>231</v>
      </c>
      <c r="K86" s="32" t="s">
        <v>287</v>
      </c>
      <c r="L86" s="32" t="s">
        <v>288</v>
      </c>
      <c r="M86" s="32" t="s">
        <v>288</v>
      </c>
      <c r="N86" s="39" t="s">
        <v>288</v>
      </c>
    </row>
    <row r="87" spans="4:14" ht="15" customHeight="1" x14ac:dyDescent="0.25">
      <c r="D87" s="43" t="s">
        <v>8</v>
      </c>
      <c r="E87" s="32" t="s">
        <v>170</v>
      </c>
      <c r="F87" s="32" t="s">
        <v>200</v>
      </c>
      <c r="G87" s="32" t="s">
        <v>187</v>
      </c>
      <c r="H87" s="32" t="s">
        <v>236</v>
      </c>
      <c r="I87" s="32" t="s">
        <v>237</v>
      </c>
      <c r="J87" s="32" t="s">
        <v>238</v>
      </c>
      <c r="K87" s="32" t="s">
        <v>237</v>
      </c>
      <c r="L87" s="32" t="s">
        <v>289</v>
      </c>
      <c r="M87" s="32" t="s">
        <v>290</v>
      </c>
      <c r="N87" s="39" t="s">
        <v>290</v>
      </c>
    </row>
    <row r="88" spans="4:14" ht="16.5" customHeight="1" x14ac:dyDescent="0.25">
      <c r="D88" s="43" t="s">
        <v>9</v>
      </c>
      <c r="E88" s="32" t="s">
        <v>170</v>
      </c>
      <c r="F88" s="32" t="s">
        <v>291</v>
      </c>
      <c r="G88" s="32" t="s">
        <v>291</v>
      </c>
      <c r="H88" s="32" t="s">
        <v>291</v>
      </c>
      <c r="I88" s="32" t="s">
        <v>291</v>
      </c>
      <c r="J88" s="32" t="s">
        <v>291</v>
      </c>
      <c r="K88" s="32" t="s">
        <v>291</v>
      </c>
      <c r="L88" s="32" t="s">
        <v>291</v>
      </c>
      <c r="M88" s="32" t="s">
        <v>292</v>
      </c>
      <c r="N88" s="39" t="s">
        <v>292</v>
      </c>
    </row>
    <row r="89" spans="4:14" ht="18" customHeight="1" x14ac:dyDescent="0.25">
      <c r="D89" s="43" t="s">
        <v>10</v>
      </c>
      <c r="E89" s="32" t="s">
        <v>241</v>
      </c>
      <c r="F89" s="32" t="s">
        <v>241</v>
      </c>
      <c r="G89" s="32" t="s">
        <v>195</v>
      </c>
      <c r="H89" s="32" t="s">
        <v>293</v>
      </c>
      <c r="I89" s="32" t="s">
        <v>293</v>
      </c>
      <c r="J89" s="32" t="s">
        <v>293</v>
      </c>
      <c r="K89" s="32" t="s">
        <v>195</v>
      </c>
      <c r="L89" s="32" t="s">
        <v>293</v>
      </c>
      <c r="M89" s="32" t="s">
        <v>294</v>
      </c>
      <c r="N89" s="39" t="s">
        <v>194</v>
      </c>
    </row>
    <row r="90" spans="4:14" ht="15.75" customHeight="1" x14ac:dyDescent="0.25">
      <c r="D90" s="43" t="s">
        <v>12</v>
      </c>
      <c r="E90" s="32" t="s">
        <v>243</v>
      </c>
      <c r="F90" s="32" t="s">
        <v>242</v>
      </c>
      <c r="G90" s="32" t="s">
        <v>242</v>
      </c>
      <c r="H90" s="32" t="s">
        <v>195</v>
      </c>
      <c r="I90" s="32" t="s">
        <v>195</v>
      </c>
      <c r="J90" s="32" t="s">
        <v>295</v>
      </c>
      <c r="K90" s="32" t="s">
        <v>245</v>
      </c>
      <c r="L90" s="32" t="s">
        <v>245</v>
      </c>
      <c r="M90" s="32" t="s">
        <v>244</v>
      </c>
      <c r="N90" s="39" t="s">
        <v>245</v>
      </c>
    </row>
    <row r="91" spans="4:14" x14ac:dyDescent="0.25">
      <c r="D91" s="43" t="s">
        <v>28</v>
      </c>
      <c r="E91" s="32" t="s">
        <v>187</v>
      </c>
      <c r="F91" s="32" t="s">
        <v>187</v>
      </c>
      <c r="G91" s="32" t="s">
        <v>187</v>
      </c>
      <c r="H91" s="32" t="s">
        <v>246</v>
      </c>
      <c r="I91" s="32" t="s">
        <v>246</v>
      </c>
      <c r="J91" s="32" t="s">
        <v>187</v>
      </c>
      <c r="K91" s="32" t="s">
        <v>187</v>
      </c>
      <c r="L91" s="32" t="s">
        <v>246</v>
      </c>
      <c r="M91" s="32" t="s">
        <v>246</v>
      </c>
      <c r="N91" s="39" t="s">
        <v>246</v>
      </c>
    </row>
    <row r="92" spans="4:14" ht="15" customHeight="1" x14ac:dyDescent="0.25">
      <c r="D92" s="43" t="s">
        <v>13</v>
      </c>
      <c r="E92" s="32" t="s">
        <v>170</v>
      </c>
      <c r="F92" s="32" t="s">
        <v>170</v>
      </c>
      <c r="G92" s="32" t="s">
        <v>170</v>
      </c>
      <c r="H92" s="32" t="s">
        <v>170</v>
      </c>
      <c r="I92" s="32" t="s">
        <v>170</v>
      </c>
      <c r="J92" s="32" t="s">
        <v>170</v>
      </c>
      <c r="K92" s="32" t="s">
        <v>170</v>
      </c>
      <c r="L92" s="32" t="s">
        <v>170</v>
      </c>
      <c r="M92" s="32" t="s">
        <v>170</v>
      </c>
      <c r="N92" s="39" t="s">
        <v>425</v>
      </c>
    </row>
    <row r="93" spans="4:14" x14ac:dyDescent="0.25">
      <c r="D93" s="43" t="s">
        <v>14</v>
      </c>
      <c r="E93" s="32" t="s">
        <v>170</v>
      </c>
      <c r="F93" s="32" t="s">
        <v>170</v>
      </c>
      <c r="G93" s="32" t="s">
        <v>170</v>
      </c>
      <c r="H93" s="32" t="s">
        <v>170</v>
      </c>
      <c r="I93" s="32" t="s">
        <v>170</v>
      </c>
      <c r="J93" s="32" t="s">
        <v>170</v>
      </c>
      <c r="K93" s="32" t="s">
        <v>170</v>
      </c>
      <c r="L93" s="32" t="s">
        <v>170</v>
      </c>
      <c r="M93" s="32" t="s">
        <v>170</v>
      </c>
      <c r="N93" s="39">
        <v>0</v>
      </c>
    </row>
    <row r="94" spans="4:14" ht="15.75" customHeight="1" x14ac:dyDescent="0.25">
      <c r="D94" s="43" t="s">
        <v>15</v>
      </c>
      <c r="E94" s="32" t="s">
        <v>170</v>
      </c>
      <c r="F94" s="32" t="s">
        <v>170</v>
      </c>
      <c r="G94" s="32" t="s">
        <v>170</v>
      </c>
      <c r="H94" s="32" t="s">
        <v>296</v>
      </c>
      <c r="I94" s="32" t="s">
        <v>297</v>
      </c>
      <c r="J94" s="32" t="s">
        <v>297</v>
      </c>
      <c r="K94" s="32" t="s">
        <v>297</v>
      </c>
      <c r="L94" s="32" t="s">
        <v>297</v>
      </c>
      <c r="M94" s="32" t="s">
        <v>170</v>
      </c>
      <c r="N94" s="39" t="s">
        <v>646</v>
      </c>
    </row>
    <row r="95" spans="4:14" ht="17.25" customHeight="1" x14ac:dyDescent="0.25">
      <c r="D95" s="43" t="s">
        <v>16</v>
      </c>
      <c r="E95" s="32" t="s">
        <v>251</v>
      </c>
      <c r="F95" s="32" t="s">
        <v>251</v>
      </c>
      <c r="G95" s="32" t="s">
        <v>249</v>
      </c>
      <c r="H95" s="32" t="s">
        <v>249</v>
      </c>
      <c r="I95" s="32" t="s">
        <v>187</v>
      </c>
      <c r="J95" s="32" t="s">
        <v>249</v>
      </c>
      <c r="K95" s="32" t="s">
        <v>187</v>
      </c>
      <c r="L95" s="32" t="s">
        <v>187</v>
      </c>
      <c r="M95" s="32" t="s">
        <v>298</v>
      </c>
      <c r="N95" s="39" t="s">
        <v>298</v>
      </c>
    </row>
    <row r="96" spans="4:14" x14ac:dyDescent="0.25">
      <c r="D96" s="43" t="s">
        <v>29</v>
      </c>
      <c r="E96" s="32" t="s">
        <v>170</v>
      </c>
      <c r="F96" s="32" t="s">
        <v>170</v>
      </c>
      <c r="G96" s="32" t="s">
        <v>170</v>
      </c>
      <c r="H96" s="32" t="s">
        <v>170</v>
      </c>
      <c r="I96" s="32" t="s">
        <v>170</v>
      </c>
      <c r="J96" s="32" t="s">
        <v>170</v>
      </c>
      <c r="K96" s="32" t="s">
        <v>170</v>
      </c>
      <c r="L96" s="32" t="s">
        <v>170</v>
      </c>
      <c r="M96" s="32" t="s">
        <v>170</v>
      </c>
      <c r="N96" s="39">
        <v>0</v>
      </c>
    </row>
    <row r="97" spans="4:14" ht="15" customHeight="1" x14ac:dyDescent="0.25">
      <c r="D97" s="43" t="s">
        <v>17</v>
      </c>
      <c r="E97" s="32" t="s">
        <v>170</v>
      </c>
      <c r="F97" s="32" t="s">
        <v>170</v>
      </c>
      <c r="G97" s="32" t="s">
        <v>170</v>
      </c>
      <c r="H97" s="32" t="s">
        <v>170</v>
      </c>
      <c r="I97" s="32" t="s">
        <v>252</v>
      </c>
      <c r="J97" s="32" t="s">
        <v>181</v>
      </c>
      <c r="K97" s="32" t="s">
        <v>252</v>
      </c>
      <c r="L97" s="32" t="s">
        <v>299</v>
      </c>
      <c r="M97" s="32" t="s">
        <v>299</v>
      </c>
      <c r="N97" s="39">
        <v>0</v>
      </c>
    </row>
    <row r="98" spans="4:14" x14ac:dyDescent="0.25">
      <c r="D98" s="43" t="s">
        <v>18</v>
      </c>
      <c r="E98" s="32" t="s">
        <v>253</v>
      </c>
      <c r="F98" s="32" t="s">
        <v>253</v>
      </c>
      <c r="G98" s="32" t="s">
        <v>300</v>
      </c>
      <c r="H98" s="32" t="s">
        <v>300</v>
      </c>
      <c r="I98" s="32" t="s">
        <v>254</v>
      </c>
      <c r="J98" s="32" t="s">
        <v>203</v>
      </c>
      <c r="K98" s="32" t="s">
        <v>170</v>
      </c>
      <c r="L98" s="32" t="s">
        <v>170</v>
      </c>
      <c r="M98" s="32" t="s">
        <v>170</v>
      </c>
      <c r="N98" s="39">
        <v>0</v>
      </c>
    </row>
    <row r="99" spans="4:14" x14ac:dyDescent="0.25">
      <c r="D99" s="43" t="s">
        <v>19</v>
      </c>
      <c r="E99" s="32" t="s">
        <v>170</v>
      </c>
      <c r="F99" s="32" t="s">
        <v>170</v>
      </c>
      <c r="G99" s="32" t="s">
        <v>170</v>
      </c>
      <c r="H99" s="32" t="s">
        <v>170</v>
      </c>
      <c r="I99" s="32" t="s">
        <v>170</v>
      </c>
      <c r="J99" s="32" t="s">
        <v>170</v>
      </c>
      <c r="K99" s="32" t="s">
        <v>170</v>
      </c>
      <c r="L99" s="32" t="s">
        <v>170</v>
      </c>
      <c r="M99" s="32" t="s">
        <v>170</v>
      </c>
      <c r="N99" s="39">
        <v>0</v>
      </c>
    </row>
    <row r="100" spans="4:14" x14ac:dyDescent="0.25">
      <c r="D100" s="43" t="s">
        <v>20</v>
      </c>
      <c r="E100" s="32" t="s">
        <v>170</v>
      </c>
      <c r="F100" s="32" t="s">
        <v>175</v>
      </c>
      <c r="G100" s="32" t="s">
        <v>170</v>
      </c>
      <c r="H100" s="32" t="s">
        <v>255</v>
      </c>
      <c r="I100" s="32" t="s">
        <v>65</v>
      </c>
      <c r="J100" s="32" t="s">
        <v>65</v>
      </c>
      <c r="K100" s="32" t="s">
        <v>65</v>
      </c>
      <c r="L100" s="32" t="s">
        <v>65</v>
      </c>
      <c r="M100" s="32" t="s">
        <v>65</v>
      </c>
      <c r="N100" s="39">
        <v>0</v>
      </c>
    </row>
    <row r="101" spans="4:14" x14ac:dyDescent="0.25">
      <c r="D101" s="43" t="s">
        <v>21</v>
      </c>
      <c r="E101" s="32" t="s">
        <v>170</v>
      </c>
      <c r="F101" s="32" t="s">
        <v>170</v>
      </c>
      <c r="G101" s="32" t="s">
        <v>170</v>
      </c>
      <c r="H101" s="32" t="s">
        <v>170</v>
      </c>
      <c r="I101" s="32" t="s">
        <v>170</v>
      </c>
      <c r="J101" s="32" t="s">
        <v>170</v>
      </c>
      <c r="K101" s="32" t="s">
        <v>170</v>
      </c>
      <c r="L101" s="32" t="s">
        <v>170</v>
      </c>
      <c r="M101" s="32" t="s">
        <v>170</v>
      </c>
      <c r="N101" s="39">
        <v>0</v>
      </c>
    </row>
    <row r="102" spans="4:14" ht="18" customHeight="1" x14ac:dyDescent="0.25">
      <c r="D102" s="43" t="s">
        <v>22</v>
      </c>
      <c r="E102" s="32" t="s">
        <v>301</v>
      </c>
      <c r="F102" s="32" t="s">
        <v>301</v>
      </c>
      <c r="G102" s="32" t="s">
        <v>301</v>
      </c>
      <c r="H102" s="32" t="s">
        <v>301</v>
      </c>
      <c r="I102" s="32" t="s">
        <v>218</v>
      </c>
      <c r="J102" s="32" t="s">
        <v>187</v>
      </c>
      <c r="K102" s="32" t="s">
        <v>302</v>
      </c>
      <c r="L102" s="32" t="s">
        <v>303</v>
      </c>
      <c r="M102" s="32" t="s">
        <v>258</v>
      </c>
      <c r="N102" s="39">
        <v>0</v>
      </c>
    </row>
    <row r="103" spans="4:14" ht="19.5" customHeight="1" x14ac:dyDescent="0.25">
      <c r="D103" s="43" t="s">
        <v>23</v>
      </c>
      <c r="E103" s="32" t="s">
        <v>304</v>
      </c>
      <c r="F103" s="32" t="s">
        <v>259</v>
      </c>
      <c r="G103" s="32" t="s">
        <v>259</v>
      </c>
      <c r="H103" s="32" t="s">
        <v>259</v>
      </c>
      <c r="I103" s="32" t="s">
        <v>259</v>
      </c>
      <c r="J103" s="32" t="s">
        <v>261</v>
      </c>
      <c r="K103" s="32" t="s">
        <v>262</v>
      </c>
      <c r="L103" s="32" t="s">
        <v>305</v>
      </c>
      <c r="M103" s="32" t="s">
        <v>262</v>
      </c>
      <c r="N103" s="39" t="s">
        <v>262</v>
      </c>
    </row>
    <row r="104" spans="4:14" ht="19.5" customHeight="1" x14ac:dyDescent="0.25">
      <c r="D104" s="43" t="s">
        <v>31</v>
      </c>
      <c r="E104" s="32" t="s">
        <v>170</v>
      </c>
      <c r="F104" s="32" t="s">
        <v>170</v>
      </c>
      <c r="G104" s="32" t="s">
        <v>170</v>
      </c>
      <c r="H104" s="32" t="s">
        <v>170</v>
      </c>
      <c r="I104" s="32" t="s">
        <v>255</v>
      </c>
      <c r="J104" s="32" t="s">
        <v>306</v>
      </c>
      <c r="K104" s="32" t="s">
        <v>263</v>
      </c>
      <c r="L104" s="32" t="s">
        <v>307</v>
      </c>
      <c r="M104" s="32" t="s">
        <v>187</v>
      </c>
      <c r="N104" s="39">
        <v>0</v>
      </c>
    </row>
    <row r="105" spans="4:14" ht="16.5" customHeight="1" x14ac:dyDescent="0.25">
      <c r="D105" s="43" t="s">
        <v>24</v>
      </c>
      <c r="E105" s="32" t="s">
        <v>170</v>
      </c>
      <c r="F105" s="32" t="s">
        <v>170</v>
      </c>
      <c r="G105" s="32" t="s">
        <v>170</v>
      </c>
      <c r="H105" s="32" t="s">
        <v>170</v>
      </c>
      <c r="I105" s="32" t="s">
        <v>211</v>
      </c>
      <c r="J105" s="32" t="s">
        <v>267</v>
      </c>
      <c r="K105" s="32" t="s">
        <v>308</v>
      </c>
      <c r="L105" s="32" t="s">
        <v>267</v>
      </c>
      <c r="M105" s="32" t="s">
        <v>267</v>
      </c>
      <c r="N105" s="39" t="s">
        <v>267</v>
      </c>
    </row>
    <row r="106" spans="4:14" ht="19.5" customHeight="1" x14ac:dyDescent="0.25">
      <c r="D106" s="43" t="s">
        <v>25</v>
      </c>
      <c r="E106" s="32" t="s">
        <v>270</v>
      </c>
      <c r="F106" s="32" t="s">
        <v>269</v>
      </c>
      <c r="G106" s="32" t="s">
        <v>268</v>
      </c>
      <c r="H106" s="32" t="s">
        <v>270</v>
      </c>
      <c r="I106" s="32" t="s">
        <v>270</v>
      </c>
      <c r="J106" s="32" t="s">
        <v>269</v>
      </c>
      <c r="K106" s="32" t="s">
        <v>270</v>
      </c>
      <c r="L106" s="32" t="s">
        <v>270</v>
      </c>
      <c r="M106" s="32" t="s">
        <v>269</v>
      </c>
      <c r="N106" s="39" t="s">
        <v>651</v>
      </c>
    </row>
    <row r="107" spans="4:14" ht="17.25" customHeight="1" x14ac:dyDescent="0.25">
      <c r="D107" s="43" t="s">
        <v>26</v>
      </c>
      <c r="E107" s="32" t="s">
        <v>310</v>
      </c>
      <c r="F107" s="32" t="s">
        <v>310</v>
      </c>
      <c r="G107" s="32" t="s">
        <v>310</v>
      </c>
      <c r="H107" s="32" t="s">
        <v>311</v>
      </c>
      <c r="I107" s="32" t="s">
        <v>312</v>
      </c>
      <c r="J107" s="32" t="s">
        <v>312</v>
      </c>
      <c r="K107" s="32" t="s">
        <v>313</v>
      </c>
      <c r="L107" s="32" t="s">
        <v>312</v>
      </c>
      <c r="M107" s="32" t="s">
        <v>312</v>
      </c>
      <c r="N107" s="39">
        <v>0</v>
      </c>
    </row>
    <row r="108" spans="4:14" x14ac:dyDescent="0.25">
      <c r="D108" s="43" t="s">
        <v>27</v>
      </c>
      <c r="E108" s="32" t="s">
        <v>170</v>
      </c>
      <c r="F108" s="32" t="s">
        <v>314</v>
      </c>
      <c r="G108" s="32" t="s">
        <v>315</v>
      </c>
      <c r="H108" s="32" t="s">
        <v>315</v>
      </c>
      <c r="I108" s="32" t="s">
        <v>187</v>
      </c>
      <c r="J108" s="32" t="s">
        <v>187</v>
      </c>
      <c r="K108" s="32" t="s">
        <v>187</v>
      </c>
      <c r="L108" s="32" t="s">
        <v>316</v>
      </c>
      <c r="M108" s="32" t="s">
        <v>187</v>
      </c>
      <c r="N108" s="39" t="s">
        <v>187</v>
      </c>
    </row>
    <row r="109" spans="4:14" ht="15" customHeight="1" x14ac:dyDescent="0.25">
      <c r="D109" s="43" t="s">
        <v>11</v>
      </c>
      <c r="E109" s="37" t="s">
        <v>275</v>
      </c>
      <c r="F109" s="37" t="s">
        <v>276</v>
      </c>
      <c r="G109" s="37" t="s">
        <v>275</v>
      </c>
      <c r="H109" s="37" t="s">
        <v>279</v>
      </c>
      <c r="I109" s="37" t="s">
        <v>317</v>
      </c>
      <c r="J109" s="37" t="s">
        <v>318</v>
      </c>
      <c r="K109" s="37" t="s">
        <v>279</v>
      </c>
      <c r="L109" s="37" t="s">
        <v>220</v>
      </c>
      <c r="M109" s="37" t="s">
        <v>319</v>
      </c>
      <c r="N109" s="40">
        <v>0</v>
      </c>
    </row>
    <row r="112" spans="4:14" ht="18.75" x14ac:dyDescent="0.25">
      <c r="D112" s="198" t="s">
        <v>81</v>
      </c>
      <c r="E112" s="199"/>
      <c r="F112" s="199"/>
      <c r="G112" s="199"/>
      <c r="H112" s="199"/>
      <c r="I112" s="199"/>
      <c r="J112" s="199"/>
      <c r="K112" s="199"/>
      <c r="L112" s="199"/>
      <c r="M112" s="199"/>
      <c r="N112" s="200"/>
    </row>
    <row r="113" spans="4:15" x14ac:dyDescent="0.25">
      <c r="D113" s="14">
        <v>1144</v>
      </c>
      <c r="E113" s="18">
        <v>2004</v>
      </c>
      <c r="F113" s="18">
        <f t="shared" ref="F113:O113" si="3">E113+1</f>
        <v>2005</v>
      </c>
      <c r="G113" s="18">
        <f t="shared" si="3"/>
        <v>2006</v>
      </c>
      <c r="H113" s="18">
        <f t="shared" si="3"/>
        <v>2007</v>
      </c>
      <c r="I113" s="18">
        <f t="shared" si="3"/>
        <v>2008</v>
      </c>
      <c r="J113" s="18">
        <f t="shared" si="3"/>
        <v>2009</v>
      </c>
      <c r="K113" s="18">
        <f t="shared" si="3"/>
        <v>2010</v>
      </c>
      <c r="L113" s="18">
        <f t="shared" si="3"/>
        <v>2011</v>
      </c>
      <c r="M113" s="18">
        <f t="shared" si="3"/>
        <v>2012</v>
      </c>
      <c r="N113" s="19">
        <f t="shared" si="3"/>
        <v>2013</v>
      </c>
      <c r="O113" s="147">
        <f t="shared" si="3"/>
        <v>2014</v>
      </c>
    </row>
    <row r="114" spans="4:15" x14ac:dyDescent="0.25">
      <c r="D114" s="43" t="s">
        <v>0</v>
      </c>
      <c r="E114" s="117">
        <v>3075</v>
      </c>
      <c r="F114" s="117">
        <v>3324</v>
      </c>
      <c r="G114" s="117">
        <v>3574</v>
      </c>
      <c r="H114" s="117">
        <v>3846</v>
      </c>
      <c r="I114" s="117">
        <v>3881</v>
      </c>
      <c r="J114" s="117">
        <v>3856</v>
      </c>
      <c r="K114" s="117">
        <v>4041</v>
      </c>
      <c r="L114" s="117">
        <v>4027</v>
      </c>
      <c r="M114" s="117">
        <v>3922</v>
      </c>
      <c r="N114" s="80">
        <v>3969</v>
      </c>
      <c r="O114" s="80">
        <v>0</v>
      </c>
    </row>
    <row r="115" spans="4:15" x14ac:dyDescent="0.25">
      <c r="D115" s="43" t="s">
        <v>1</v>
      </c>
      <c r="E115" s="80">
        <v>5556</v>
      </c>
      <c r="F115" s="80">
        <v>6634</v>
      </c>
      <c r="G115" s="80">
        <v>6933</v>
      </c>
      <c r="H115" s="80">
        <v>7709</v>
      </c>
      <c r="I115" s="80">
        <v>6514</v>
      </c>
      <c r="J115" s="80">
        <v>6868</v>
      </c>
      <c r="K115" s="80">
        <v>6705</v>
      </c>
      <c r="L115" s="80">
        <v>6168</v>
      </c>
      <c r="M115" s="80">
        <v>6879</v>
      </c>
      <c r="N115" s="80">
        <v>5948</v>
      </c>
      <c r="O115" s="80">
        <v>5846.8553410000004</v>
      </c>
    </row>
    <row r="116" spans="4:15" x14ac:dyDescent="0.25">
      <c r="D116" s="43" t="s">
        <v>30</v>
      </c>
      <c r="E116" s="118">
        <v>0</v>
      </c>
      <c r="F116" s="118">
        <v>0</v>
      </c>
      <c r="G116" s="118">
        <v>0</v>
      </c>
      <c r="H116" s="118">
        <v>258.09399999999999</v>
      </c>
      <c r="I116" s="118">
        <v>281.77800000000002</v>
      </c>
      <c r="J116" s="118">
        <v>286.21589999999998</v>
      </c>
      <c r="K116" s="118">
        <v>251.328</v>
      </c>
      <c r="L116" s="118">
        <v>237.82300000000001</v>
      </c>
      <c r="M116" s="118">
        <v>247</v>
      </c>
      <c r="N116" s="119">
        <v>247</v>
      </c>
      <c r="O116" s="119"/>
    </row>
    <row r="117" spans="4:15" x14ac:dyDescent="0.25">
      <c r="D117" s="43" t="s">
        <v>2</v>
      </c>
      <c r="E117" s="39">
        <v>10455</v>
      </c>
      <c r="F117" s="39">
        <v>10397</v>
      </c>
      <c r="G117" s="39">
        <v>10424</v>
      </c>
      <c r="H117" s="39">
        <v>10833</v>
      </c>
      <c r="I117" s="39">
        <v>11229</v>
      </c>
      <c r="J117" s="39">
        <v>10919</v>
      </c>
      <c r="K117" s="39">
        <v>11216</v>
      </c>
      <c r="L117" s="39">
        <v>11870</v>
      </c>
      <c r="M117" s="39">
        <v>12222</v>
      </c>
      <c r="N117" s="39">
        <v>13075</v>
      </c>
      <c r="O117" s="46">
        <v>12531.961294000001</v>
      </c>
    </row>
    <row r="118" spans="4:15" x14ac:dyDescent="0.25">
      <c r="D118" s="43" t="s">
        <v>3</v>
      </c>
      <c r="E118" s="118">
        <v>42.1</v>
      </c>
      <c r="F118" s="118">
        <v>43.6</v>
      </c>
      <c r="G118" s="118">
        <v>47.1</v>
      </c>
      <c r="H118" s="118">
        <v>54.07</v>
      </c>
      <c r="I118" s="118">
        <v>104</v>
      </c>
      <c r="J118" s="118">
        <v>110</v>
      </c>
      <c r="K118" s="118">
        <v>119</v>
      </c>
      <c r="L118" s="118">
        <v>124</v>
      </c>
      <c r="M118" s="118">
        <v>115</v>
      </c>
      <c r="N118" s="119">
        <v>115</v>
      </c>
      <c r="O118" s="119"/>
    </row>
    <row r="119" spans="4:15" x14ac:dyDescent="0.25">
      <c r="D119" s="43" t="s">
        <v>4</v>
      </c>
      <c r="E119" s="118">
        <v>40970</v>
      </c>
      <c r="F119" s="118">
        <v>41546</v>
      </c>
      <c r="G119" s="118">
        <v>39667</v>
      </c>
      <c r="H119" s="118">
        <v>39805</v>
      </c>
      <c r="I119" s="118">
        <v>40386</v>
      </c>
      <c r="J119" s="118">
        <v>38005</v>
      </c>
      <c r="K119" s="118">
        <v>38399</v>
      </c>
      <c r="L119" s="118">
        <v>34666</v>
      </c>
      <c r="M119" s="118">
        <v>33327</v>
      </c>
      <c r="N119" s="81">
        <v>49903</v>
      </c>
      <c r="O119" s="81">
        <v>51361</v>
      </c>
    </row>
    <row r="120" spans="4:15" x14ac:dyDescent="0.25">
      <c r="D120" s="43" t="s">
        <v>5</v>
      </c>
      <c r="E120" s="39">
        <v>0</v>
      </c>
      <c r="F120" s="39">
        <v>0</v>
      </c>
      <c r="G120" s="39">
        <v>0</v>
      </c>
      <c r="H120" s="39">
        <v>28277</v>
      </c>
      <c r="I120" s="39">
        <v>28318</v>
      </c>
      <c r="J120" s="39">
        <v>30253</v>
      </c>
      <c r="K120" s="39">
        <v>30855</v>
      </c>
      <c r="L120" s="39">
        <v>30538</v>
      </c>
      <c r="M120" s="39">
        <v>30865</v>
      </c>
      <c r="N120" s="39">
        <v>33166</v>
      </c>
      <c r="O120" s="39">
        <v>34829</v>
      </c>
    </row>
    <row r="121" spans="4:15" x14ac:dyDescent="0.25">
      <c r="D121" s="43" t="s">
        <v>6</v>
      </c>
      <c r="E121" s="39">
        <v>0</v>
      </c>
      <c r="F121" s="39">
        <v>0</v>
      </c>
      <c r="G121" s="39">
        <v>0</v>
      </c>
      <c r="H121" s="39">
        <v>0</v>
      </c>
      <c r="I121" s="39">
        <v>0</v>
      </c>
      <c r="J121" s="39">
        <v>0</v>
      </c>
      <c r="K121" s="39">
        <v>0</v>
      </c>
      <c r="L121" s="39">
        <v>0</v>
      </c>
      <c r="M121" s="39">
        <v>0</v>
      </c>
      <c r="N121" s="39">
        <v>0</v>
      </c>
      <c r="O121" s="39">
        <v>0</v>
      </c>
    </row>
    <row r="122" spans="4:15" x14ac:dyDescent="0.25">
      <c r="D122" s="43" t="s">
        <v>7</v>
      </c>
      <c r="E122" s="39">
        <v>973.9</v>
      </c>
      <c r="F122" s="39">
        <v>1050.4000000000001</v>
      </c>
      <c r="G122" s="39">
        <v>1130.3</v>
      </c>
      <c r="H122" s="39">
        <v>1239.0999999999999</v>
      </c>
      <c r="I122" s="39">
        <v>1213</v>
      </c>
      <c r="J122" s="39">
        <v>1415.7</v>
      </c>
      <c r="K122" s="39">
        <v>1697.183</v>
      </c>
      <c r="L122" s="39">
        <v>61.7</v>
      </c>
      <c r="M122" s="39">
        <v>62.933999999999997</v>
      </c>
      <c r="N122" s="39">
        <v>63.6</v>
      </c>
      <c r="O122" s="39">
        <v>0</v>
      </c>
    </row>
    <row r="123" spans="4:15" x14ac:dyDescent="0.25">
      <c r="D123" s="43" t="s">
        <v>8</v>
      </c>
      <c r="E123" s="39">
        <v>0</v>
      </c>
      <c r="F123" s="39">
        <v>6982</v>
      </c>
      <c r="G123" s="39">
        <v>7194</v>
      </c>
      <c r="H123" s="39">
        <v>8211</v>
      </c>
      <c r="I123" s="39">
        <v>8216</v>
      </c>
      <c r="J123" s="39">
        <v>7786</v>
      </c>
      <c r="K123" s="39">
        <v>8454</v>
      </c>
      <c r="L123" s="39">
        <v>8524</v>
      </c>
      <c r="M123" s="39">
        <v>7955</v>
      </c>
      <c r="N123" s="39">
        <v>7059</v>
      </c>
      <c r="O123" s="39">
        <v>7266</v>
      </c>
    </row>
    <row r="124" spans="4:15" x14ac:dyDescent="0.25">
      <c r="D124" s="43" t="s">
        <v>9</v>
      </c>
      <c r="E124" s="39">
        <v>0</v>
      </c>
      <c r="F124" s="39">
        <v>4335</v>
      </c>
      <c r="G124" s="39">
        <v>4550</v>
      </c>
      <c r="H124" s="39">
        <v>4581</v>
      </c>
      <c r="I124" s="39">
        <v>5015</v>
      </c>
      <c r="J124" s="39">
        <v>3399.6</v>
      </c>
      <c r="K124" s="39">
        <v>3735.2</v>
      </c>
      <c r="L124" s="39">
        <v>3976.7</v>
      </c>
      <c r="M124" s="39">
        <v>4230.7</v>
      </c>
      <c r="N124" s="39">
        <v>4258</v>
      </c>
      <c r="O124" s="39">
        <v>4343.5999999999995</v>
      </c>
    </row>
    <row r="125" spans="4:15" x14ac:dyDescent="0.25">
      <c r="D125" s="43" t="s">
        <v>10</v>
      </c>
      <c r="E125" s="39">
        <v>20532</v>
      </c>
      <c r="F125" s="39">
        <v>23860</v>
      </c>
      <c r="G125" s="39">
        <v>28348</v>
      </c>
      <c r="H125" s="39">
        <v>27542</v>
      </c>
      <c r="I125" s="39">
        <v>25500</v>
      </c>
      <c r="J125" s="39">
        <v>27045</v>
      </c>
      <c r="K125" s="39">
        <v>26853</v>
      </c>
      <c r="L125" s="39">
        <v>24185</v>
      </c>
      <c r="M125" s="39">
        <v>24413</v>
      </c>
      <c r="N125" s="39">
        <v>25336</v>
      </c>
      <c r="O125" s="39">
        <v>0</v>
      </c>
    </row>
    <row r="126" spans="4:15" x14ac:dyDescent="0.25">
      <c r="D126" s="43" t="s">
        <v>12</v>
      </c>
      <c r="E126" s="39">
        <v>537</v>
      </c>
      <c r="F126" s="39">
        <v>578</v>
      </c>
      <c r="G126" s="39">
        <v>682</v>
      </c>
      <c r="H126" s="39">
        <v>784</v>
      </c>
      <c r="I126" s="39">
        <v>843</v>
      </c>
      <c r="J126" s="39">
        <v>1046</v>
      </c>
      <c r="K126" s="39">
        <v>1077</v>
      </c>
      <c r="L126" s="39">
        <v>831.1</v>
      </c>
      <c r="M126" s="39">
        <v>631</v>
      </c>
      <c r="N126" s="39">
        <v>624</v>
      </c>
      <c r="O126" s="39">
        <v>0</v>
      </c>
    </row>
    <row r="127" spans="4:15" x14ac:dyDescent="0.25">
      <c r="D127" s="43" t="s">
        <v>28</v>
      </c>
      <c r="E127" s="39">
        <v>2734</v>
      </c>
      <c r="F127" s="39">
        <v>2825</v>
      </c>
      <c r="G127" s="39">
        <v>2951</v>
      </c>
      <c r="H127" s="39">
        <v>3096</v>
      </c>
      <c r="I127" s="39">
        <v>3249</v>
      </c>
      <c r="J127" s="39">
        <v>3034</v>
      </c>
      <c r="K127" s="39">
        <v>2900</v>
      </c>
      <c r="L127" s="39">
        <v>2793</v>
      </c>
      <c r="M127" s="39">
        <v>2708</v>
      </c>
      <c r="N127" s="39">
        <v>2625</v>
      </c>
      <c r="O127" s="39">
        <v>0</v>
      </c>
    </row>
    <row r="128" spans="4:15" x14ac:dyDescent="0.25">
      <c r="D128" s="43" t="s">
        <v>13</v>
      </c>
      <c r="E128" s="39">
        <v>155006</v>
      </c>
      <c r="F128" s="39">
        <v>172342</v>
      </c>
      <c r="G128" s="39">
        <v>179147</v>
      </c>
      <c r="H128" s="39">
        <v>183141</v>
      </c>
      <c r="I128" s="39">
        <v>185760</v>
      </c>
      <c r="J128" s="39">
        <v>165502</v>
      </c>
      <c r="K128" s="39">
        <v>167074</v>
      </c>
      <c r="L128" s="39">
        <v>144095</v>
      </c>
      <c r="M128" s="39">
        <v>132285</v>
      </c>
      <c r="N128" s="39">
        <v>129363</v>
      </c>
      <c r="O128" s="39">
        <v>0</v>
      </c>
    </row>
    <row r="129" spans="4:15" x14ac:dyDescent="0.25">
      <c r="D129" s="43" t="s">
        <v>14</v>
      </c>
      <c r="E129" s="39">
        <v>0</v>
      </c>
      <c r="F129" s="39">
        <v>0</v>
      </c>
      <c r="G129" s="39">
        <v>0</v>
      </c>
      <c r="H129" s="39">
        <v>0</v>
      </c>
      <c r="I129" s="39">
        <v>0</v>
      </c>
      <c r="J129" s="39">
        <v>0</v>
      </c>
      <c r="K129" s="39">
        <v>0</v>
      </c>
      <c r="L129" s="39">
        <v>0</v>
      </c>
      <c r="M129" s="39">
        <v>0</v>
      </c>
      <c r="N129" s="39">
        <v>0</v>
      </c>
      <c r="O129" s="39">
        <v>0</v>
      </c>
    </row>
    <row r="130" spans="4:15" x14ac:dyDescent="0.25">
      <c r="D130" s="43" t="s">
        <v>15</v>
      </c>
      <c r="E130" s="39">
        <v>0</v>
      </c>
      <c r="F130" s="39">
        <v>0</v>
      </c>
      <c r="G130" s="39">
        <v>0</v>
      </c>
      <c r="H130" s="39">
        <v>11504</v>
      </c>
      <c r="I130" s="39">
        <v>13146</v>
      </c>
      <c r="J130" s="39">
        <v>14498</v>
      </c>
      <c r="K130" s="39">
        <v>14962</v>
      </c>
      <c r="L130" s="39">
        <v>15706</v>
      </c>
      <c r="M130" s="39">
        <v>15845</v>
      </c>
      <c r="N130" s="39">
        <v>15199</v>
      </c>
      <c r="O130" s="39">
        <v>0</v>
      </c>
    </row>
    <row r="131" spans="4:15" x14ac:dyDescent="0.25">
      <c r="D131" s="43" t="s">
        <v>16</v>
      </c>
      <c r="E131" s="39">
        <v>22344</v>
      </c>
      <c r="F131" s="39">
        <v>24873</v>
      </c>
      <c r="G131" s="39">
        <v>26203</v>
      </c>
      <c r="H131" s="39">
        <v>22840</v>
      </c>
      <c r="I131" s="39">
        <v>22522.951000000001</v>
      </c>
      <c r="J131" s="39">
        <v>24897</v>
      </c>
      <c r="K131" s="39">
        <v>21205</v>
      </c>
      <c r="L131" s="39">
        <v>20105</v>
      </c>
      <c r="M131" s="39">
        <v>20007</v>
      </c>
      <c r="N131" s="39">
        <v>20445</v>
      </c>
      <c r="O131" s="39">
        <v>23897</v>
      </c>
    </row>
    <row r="132" spans="4:15" x14ac:dyDescent="0.25">
      <c r="D132" s="43" t="s">
        <v>29</v>
      </c>
      <c r="E132" s="39">
        <v>0</v>
      </c>
      <c r="F132" s="39">
        <v>0</v>
      </c>
      <c r="G132" s="39">
        <v>0</v>
      </c>
      <c r="H132" s="39">
        <v>0</v>
      </c>
      <c r="I132" s="39">
        <v>0</v>
      </c>
      <c r="J132" s="39" t="s">
        <v>699</v>
      </c>
      <c r="K132" s="39">
        <v>0</v>
      </c>
      <c r="L132" s="39">
        <v>0</v>
      </c>
      <c r="M132" s="39">
        <v>0</v>
      </c>
      <c r="N132" s="39">
        <v>0</v>
      </c>
      <c r="O132" s="39">
        <v>0</v>
      </c>
    </row>
    <row r="133" spans="4:15" x14ac:dyDescent="0.25">
      <c r="D133" s="43" t="s">
        <v>17</v>
      </c>
      <c r="E133" s="32">
        <v>0</v>
      </c>
      <c r="F133" s="32">
        <v>0</v>
      </c>
      <c r="G133" s="32">
        <v>0</v>
      </c>
      <c r="H133" s="32">
        <v>0</v>
      </c>
      <c r="I133" s="118">
        <v>600</v>
      </c>
      <c r="J133" s="118">
        <v>340</v>
      </c>
      <c r="K133" s="118">
        <v>383</v>
      </c>
      <c r="L133" s="118">
        <v>410</v>
      </c>
      <c r="M133" s="118">
        <v>434</v>
      </c>
      <c r="N133" s="119">
        <v>434</v>
      </c>
      <c r="O133" s="119"/>
    </row>
    <row r="134" spans="4:15" x14ac:dyDescent="0.25">
      <c r="D134" s="43" t="s">
        <v>18</v>
      </c>
      <c r="E134" s="39">
        <v>28.1</v>
      </c>
      <c r="F134" s="39">
        <v>33</v>
      </c>
      <c r="G134" s="39">
        <v>44</v>
      </c>
      <c r="H134" s="39">
        <v>65</v>
      </c>
      <c r="I134" s="39">
        <v>73.099999999999994</v>
      </c>
      <c r="J134" s="39">
        <v>48.5</v>
      </c>
      <c r="K134" s="39">
        <v>49.06</v>
      </c>
      <c r="L134" s="39">
        <v>0</v>
      </c>
      <c r="M134" s="39">
        <v>0</v>
      </c>
      <c r="N134" s="39">
        <v>0</v>
      </c>
      <c r="O134" s="39">
        <v>0</v>
      </c>
    </row>
    <row r="135" spans="4:15" x14ac:dyDescent="0.25">
      <c r="D135" s="43" t="s">
        <v>19</v>
      </c>
      <c r="E135" s="39">
        <v>0</v>
      </c>
      <c r="F135" s="39">
        <v>0</v>
      </c>
      <c r="G135" s="39">
        <v>0</v>
      </c>
      <c r="H135" s="39">
        <v>0</v>
      </c>
      <c r="I135" s="39">
        <v>0</v>
      </c>
      <c r="J135" s="39">
        <v>0</v>
      </c>
      <c r="K135" s="39">
        <v>0</v>
      </c>
      <c r="L135" s="39">
        <v>0</v>
      </c>
      <c r="M135" s="39">
        <v>0</v>
      </c>
      <c r="N135" s="39">
        <v>0</v>
      </c>
      <c r="O135" s="39">
        <v>0</v>
      </c>
    </row>
    <row r="136" spans="4:15" x14ac:dyDescent="0.25">
      <c r="D136" s="43" t="s">
        <v>20</v>
      </c>
      <c r="E136" s="118">
        <v>0</v>
      </c>
      <c r="F136" s="118">
        <v>9038</v>
      </c>
      <c r="G136" s="120">
        <f>AVERAGE(F136,H136)</f>
        <v>11447</v>
      </c>
      <c r="H136" s="118">
        <v>13856</v>
      </c>
      <c r="I136" s="118">
        <v>17551</v>
      </c>
      <c r="J136" s="118">
        <v>18408</v>
      </c>
      <c r="K136" s="118">
        <v>17779</v>
      </c>
      <c r="L136" s="118">
        <v>19650</v>
      </c>
      <c r="M136" s="118">
        <v>18763</v>
      </c>
      <c r="N136" s="39">
        <v>18722</v>
      </c>
      <c r="O136" s="39">
        <v>18671</v>
      </c>
    </row>
    <row r="137" spans="4:15" x14ac:dyDescent="0.25">
      <c r="D137" s="43" t="s">
        <v>21</v>
      </c>
      <c r="E137" s="39">
        <v>0</v>
      </c>
      <c r="F137" s="39">
        <v>0</v>
      </c>
      <c r="G137" s="39">
        <v>0</v>
      </c>
      <c r="H137" s="39">
        <v>0</v>
      </c>
      <c r="I137" s="39">
        <v>0</v>
      </c>
      <c r="J137" s="39">
        <v>0</v>
      </c>
      <c r="K137" s="39">
        <v>0</v>
      </c>
      <c r="L137" s="39">
        <v>0</v>
      </c>
      <c r="M137" s="39">
        <v>0</v>
      </c>
      <c r="N137" s="39">
        <v>0</v>
      </c>
      <c r="O137" s="39">
        <v>0</v>
      </c>
    </row>
    <row r="138" spans="4:15" x14ac:dyDescent="0.25">
      <c r="D138" s="43" t="s">
        <v>22</v>
      </c>
      <c r="E138" s="118">
        <v>7485</v>
      </c>
      <c r="F138" s="118">
        <v>7654</v>
      </c>
      <c r="G138" s="118">
        <v>7674</v>
      </c>
      <c r="H138" s="118">
        <v>7982</v>
      </c>
      <c r="I138" s="118">
        <v>13082</v>
      </c>
      <c r="J138" s="118">
        <v>9918</v>
      </c>
      <c r="K138" s="118">
        <v>17084</v>
      </c>
      <c r="L138" s="118">
        <v>18053</v>
      </c>
      <c r="M138" s="118">
        <v>17767</v>
      </c>
      <c r="N138" s="119">
        <v>17767</v>
      </c>
      <c r="O138" s="119"/>
    </row>
    <row r="139" spans="4:15" x14ac:dyDescent="0.25">
      <c r="D139" s="43" t="s">
        <v>23</v>
      </c>
      <c r="E139" s="39">
        <v>2835.4037999999996</v>
      </c>
      <c r="F139" s="39">
        <v>2990.4544000000001</v>
      </c>
      <c r="G139" s="39">
        <v>3175.6566000000003</v>
      </c>
      <c r="H139" s="39">
        <v>3574.1846192200001</v>
      </c>
      <c r="I139" s="39">
        <v>4001.32558036</v>
      </c>
      <c r="J139" s="39">
        <v>4396.1099657400009</v>
      </c>
      <c r="K139" s="39">
        <v>5714.0843175800001</v>
      </c>
      <c r="L139" s="39">
        <v>3894.7066523600001</v>
      </c>
      <c r="M139" s="39">
        <v>3196.0107265199999</v>
      </c>
      <c r="N139" s="39">
        <v>3523.1962372499997</v>
      </c>
      <c r="O139" s="39">
        <v>4005.9222271499998</v>
      </c>
    </row>
    <row r="140" spans="4:15" x14ac:dyDescent="0.25">
      <c r="D140" s="43" t="s">
        <v>31</v>
      </c>
      <c r="E140" s="118">
        <v>0</v>
      </c>
      <c r="F140" s="118">
        <v>0</v>
      </c>
      <c r="G140" s="118">
        <v>0</v>
      </c>
      <c r="H140" s="118">
        <v>0</v>
      </c>
      <c r="I140" s="121">
        <v>2438.718633</v>
      </c>
      <c r="J140" s="118">
        <v>2591</v>
      </c>
      <c r="K140" s="118">
        <v>2276</v>
      </c>
      <c r="L140" s="118">
        <v>2175.1</v>
      </c>
      <c r="M140" s="118">
        <v>2048</v>
      </c>
      <c r="N140" s="119">
        <v>2048</v>
      </c>
      <c r="O140" s="119"/>
    </row>
    <row r="141" spans="4:15" x14ac:dyDescent="0.25">
      <c r="D141" s="43" t="s">
        <v>24</v>
      </c>
      <c r="E141" s="39">
        <v>0</v>
      </c>
      <c r="F141" s="39">
        <v>0</v>
      </c>
      <c r="G141" s="39">
        <v>0</v>
      </c>
      <c r="H141" s="39">
        <v>0</v>
      </c>
      <c r="I141" s="39">
        <v>27826</v>
      </c>
      <c r="J141" s="39">
        <v>29680</v>
      </c>
      <c r="K141" s="39">
        <v>30581</v>
      </c>
      <c r="L141" s="39">
        <v>31573</v>
      </c>
      <c r="M141" s="39">
        <v>37068</v>
      </c>
      <c r="N141" s="39">
        <v>38546</v>
      </c>
      <c r="O141" s="39">
        <v>0</v>
      </c>
    </row>
    <row r="142" spans="4:15" x14ac:dyDescent="0.25">
      <c r="D142" s="43" t="s">
        <v>25</v>
      </c>
      <c r="E142" s="118">
        <v>137207</v>
      </c>
      <c r="F142" s="118">
        <v>147565</v>
      </c>
      <c r="G142" s="118">
        <v>158068</v>
      </c>
      <c r="H142" s="118">
        <v>708</v>
      </c>
      <c r="I142" s="118">
        <v>753</v>
      </c>
      <c r="J142" s="118">
        <v>743</v>
      </c>
      <c r="K142" s="118">
        <v>720</v>
      </c>
      <c r="L142" s="118">
        <v>695</v>
      </c>
      <c r="M142" s="118">
        <v>646</v>
      </c>
      <c r="N142" s="39">
        <v>603.79999999999995</v>
      </c>
      <c r="O142" s="39">
        <v>0</v>
      </c>
    </row>
    <row r="143" spans="4:15" x14ac:dyDescent="0.25">
      <c r="D143" s="43" t="s">
        <v>26</v>
      </c>
      <c r="E143" s="118">
        <v>19511</v>
      </c>
      <c r="F143" s="118">
        <v>17587</v>
      </c>
      <c r="G143" s="118">
        <v>17914</v>
      </c>
      <c r="H143" s="118">
        <v>18768</v>
      </c>
      <c r="I143" s="118">
        <v>19903</v>
      </c>
      <c r="J143" s="118">
        <v>616</v>
      </c>
      <c r="K143" s="118">
        <v>598</v>
      </c>
      <c r="L143" s="118">
        <v>598</v>
      </c>
      <c r="M143" s="118">
        <v>583</v>
      </c>
      <c r="N143" s="119">
        <v>583</v>
      </c>
      <c r="O143" s="39">
        <v>0</v>
      </c>
    </row>
    <row r="144" spans="4:15" x14ac:dyDescent="0.25">
      <c r="D144" s="43" t="s">
        <v>27</v>
      </c>
      <c r="E144" s="39">
        <v>696.42899999999997</v>
      </c>
      <c r="F144" s="39">
        <v>825.93200000000002</v>
      </c>
      <c r="G144" s="39">
        <v>1030.373</v>
      </c>
      <c r="H144" s="39">
        <v>1192.587</v>
      </c>
      <c r="I144" s="39">
        <v>1234.0250000000001</v>
      </c>
      <c r="J144" s="39">
        <v>1277.194</v>
      </c>
      <c r="K144" s="39">
        <v>1518.548</v>
      </c>
      <c r="L144" s="39">
        <v>1997.6089999999999</v>
      </c>
      <c r="M144" s="39">
        <v>2386.25</v>
      </c>
      <c r="N144" s="39">
        <v>3168</v>
      </c>
      <c r="O144" s="39">
        <v>0</v>
      </c>
    </row>
    <row r="145" spans="4:15" x14ac:dyDescent="0.25">
      <c r="D145" s="43" t="s">
        <v>11</v>
      </c>
      <c r="E145" s="122">
        <v>14709</v>
      </c>
      <c r="F145" s="122">
        <v>15997</v>
      </c>
      <c r="G145" s="122">
        <v>16721</v>
      </c>
      <c r="H145" s="122">
        <v>16772</v>
      </c>
      <c r="I145" s="122">
        <v>16538.588</v>
      </c>
      <c r="J145" s="122">
        <v>12603</v>
      </c>
      <c r="K145" s="122">
        <v>13564</v>
      </c>
      <c r="L145" s="122">
        <v>14821</v>
      </c>
      <c r="M145" s="122">
        <v>14299</v>
      </c>
      <c r="N145" s="119">
        <v>14299</v>
      </c>
      <c r="O145" s="39">
        <v>0</v>
      </c>
    </row>
    <row r="146" spans="4:15" x14ac:dyDescent="0.25">
      <c r="E146" s="5"/>
      <c r="F146" s="5"/>
      <c r="G146" s="5"/>
      <c r="H146" s="5"/>
      <c r="I146" s="5"/>
      <c r="J146" s="5"/>
      <c r="K146" s="5"/>
    </row>
    <row r="148" spans="4:15" ht="18.75" x14ac:dyDescent="0.25">
      <c r="D148" s="198" t="s">
        <v>82</v>
      </c>
      <c r="E148" s="199"/>
      <c r="F148" s="199"/>
      <c r="G148" s="199"/>
      <c r="H148" s="199"/>
      <c r="I148" s="199"/>
      <c r="J148" s="199"/>
      <c r="K148" s="199"/>
      <c r="L148" s="199"/>
      <c r="M148" s="199"/>
      <c r="N148" s="200"/>
    </row>
    <row r="149" spans="4:15" x14ac:dyDescent="0.25">
      <c r="D149" s="14">
        <v>1147</v>
      </c>
      <c r="E149" s="18">
        <v>2004</v>
      </c>
      <c r="F149" s="18">
        <f t="shared" ref="F149:O149" si="4">E149+1</f>
        <v>2005</v>
      </c>
      <c r="G149" s="18">
        <f t="shared" si="4"/>
        <v>2006</v>
      </c>
      <c r="H149" s="18">
        <f t="shared" si="4"/>
        <v>2007</v>
      </c>
      <c r="I149" s="18">
        <f t="shared" si="4"/>
        <v>2008</v>
      </c>
      <c r="J149" s="18">
        <f t="shared" si="4"/>
        <v>2009</v>
      </c>
      <c r="K149" s="18">
        <f t="shared" si="4"/>
        <v>2010</v>
      </c>
      <c r="L149" s="18">
        <f t="shared" si="4"/>
        <v>2011</v>
      </c>
      <c r="M149" s="18">
        <f t="shared" si="4"/>
        <v>2012</v>
      </c>
      <c r="N149" s="19">
        <f t="shared" si="4"/>
        <v>2013</v>
      </c>
      <c r="O149" s="147">
        <f t="shared" si="4"/>
        <v>2014</v>
      </c>
    </row>
    <row r="150" spans="4:15" x14ac:dyDescent="0.25">
      <c r="D150" s="43" t="s">
        <v>0</v>
      </c>
      <c r="E150" s="117">
        <v>2938</v>
      </c>
      <c r="F150" s="117">
        <v>3316</v>
      </c>
      <c r="G150" s="117">
        <v>3363</v>
      </c>
      <c r="H150" s="117">
        <v>3458</v>
      </c>
      <c r="I150" s="117">
        <v>3544</v>
      </c>
      <c r="J150" s="117">
        <v>3725</v>
      </c>
      <c r="K150" s="117">
        <v>3799</v>
      </c>
      <c r="L150" s="117">
        <v>3654</v>
      </c>
      <c r="M150" s="117">
        <v>3521</v>
      </c>
      <c r="N150" s="80">
        <v>3677</v>
      </c>
      <c r="O150" s="80">
        <v>0</v>
      </c>
    </row>
    <row r="151" spans="4:15" x14ac:dyDescent="0.25">
      <c r="D151" s="43" t="s">
        <v>1</v>
      </c>
      <c r="E151" s="80">
        <v>4552</v>
      </c>
      <c r="F151" s="80">
        <v>6369</v>
      </c>
      <c r="G151" s="80">
        <v>4994</v>
      </c>
      <c r="H151" s="80">
        <v>5199</v>
      </c>
      <c r="I151" s="80">
        <v>4702</v>
      </c>
      <c r="J151" s="80">
        <v>4655</v>
      </c>
      <c r="K151" s="80">
        <v>4606</v>
      </c>
      <c r="L151" s="80">
        <v>4292</v>
      </c>
      <c r="M151" s="80">
        <v>4785</v>
      </c>
      <c r="N151" s="80">
        <v>4111</v>
      </c>
      <c r="O151" s="80">
        <v>3984.6196049999999</v>
      </c>
    </row>
    <row r="152" spans="4:15" x14ac:dyDescent="0.25">
      <c r="D152" s="43" t="s">
        <v>30</v>
      </c>
      <c r="E152" s="118">
        <v>0</v>
      </c>
      <c r="F152" s="118">
        <v>0</v>
      </c>
      <c r="G152" s="118">
        <v>0</v>
      </c>
      <c r="H152" s="118">
        <v>227.37799999999999</v>
      </c>
      <c r="I152" s="118">
        <v>246.33500000000001</v>
      </c>
      <c r="J152" s="118">
        <v>256.137</v>
      </c>
      <c r="K152" s="118">
        <v>235.79499999999999</v>
      </c>
      <c r="L152" s="118">
        <v>206.02500000000001</v>
      </c>
      <c r="M152" s="118">
        <v>210</v>
      </c>
      <c r="N152" s="119">
        <v>210</v>
      </c>
      <c r="O152" s="119"/>
    </row>
    <row r="153" spans="4:15" x14ac:dyDescent="0.25">
      <c r="D153" s="43" t="s">
        <v>2</v>
      </c>
      <c r="E153" s="39">
        <v>8443</v>
      </c>
      <c r="F153" s="39">
        <v>7951</v>
      </c>
      <c r="G153" s="39">
        <v>7748</v>
      </c>
      <c r="H153" s="39">
        <v>8476</v>
      </c>
      <c r="I153" s="39">
        <v>8045</v>
      </c>
      <c r="J153" s="39">
        <v>7594</v>
      </c>
      <c r="K153" s="39">
        <v>7516</v>
      </c>
      <c r="L153" s="39">
        <v>7443</v>
      </c>
      <c r="M153" s="39">
        <v>7826</v>
      </c>
      <c r="N153" s="39">
        <v>8600</v>
      </c>
      <c r="O153" s="46">
        <v>9508.6860849999994</v>
      </c>
    </row>
    <row r="154" spans="4:15" x14ac:dyDescent="0.25">
      <c r="D154" s="43" t="s">
        <v>3</v>
      </c>
      <c r="E154" s="118">
        <v>41.8</v>
      </c>
      <c r="F154" s="118">
        <v>43.4</v>
      </c>
      <c r="G154" s="118">
        <v>46.8</v>
      </c>
      <c r="H154" s="118">
        <v>53.64</v>
      </c>
      <c r="I154" s="118">
        <v>98</v>
      </c>
      <c r="J154" s="118">
        <v>105</v>
      </c>
      <c r="K154" s="118">
        <v>116</v>
      </c>
      <c r="L154" s="118">
        <v>118</v>
      </c>
      <c r="M154" s="118">
        <v>106</v>
      </c>
      <c r="N154" s="119">
        <v>106</v>
      </c>
      <c r="O154" s="119"/>
    </row>
    <row r="155" spans="4:15" x14ac:dyDescent="0.25">
      <c r="D155" s="43" t="s">
        <v>4</v>
      </c>
      <c r="E155" s="118">
        <v>24167</v>
      </c>
      <c r="F155" s="118">
        <v>26528</v>
      </c>
      <c r="G155" s="118">
        <v>27427</v>
      </c>
      <c r="H155" s="118">
        <v>29107</v>
      </c>
      <c r="I155" s="118">
        <v>30730</v>
      </c>
      <c r="J155" s="118">
        <v>30996</v>
      </c>
      <c r="K155" s="118">
        <v>30895</v>
      </c>
      <c r="L155" s="118">
        <v>30503</v>
      </c>
      <c r="M155" s="118">
        <v>30617</v>
      </c>
      <c r="N155" s="123">
        <v>40705</v>
      </c>
      <c r="O155" s="123">
        <v>42550</v>
      </c>
    </row>
    <row r="156" spans="4:15" x14ac:dyDescent="0.25">
      <c r="D156" s="43" t="s">
        <v>5</v>
      </c>
      <c r="E156" s="39">
        <v>0</v>
      </c>
      <c r="F156" s="39">
        <v>0</v>
      </c>
      <c r="G156" s="39">
        <v>0</v>
      </c>
      <c r="H156" s="39">
        <v>13633</v>
      </c>
      <c r="I156" s="39">
        <v>14068</v>
      </c>
      <c r="J156" s="39">
        <v>14676</v>
      </c>
      <c r="K156" s="39">
        <v>16032</v>
      </c>
      <c r="L156" s="39">
        <v>15845</v>
      </c>
      <c r="M156" s="39">
        <v>17104</v>
      </c>
      <c r="N156" s="39">
        <v>17891</v>
      </c>
      <c r="O156" s="39">
        <v>16719</v>
      </c>
    </row>
    <row r="157" spans="4:15" x14ac:dyDescent="0.25">
      <c r="D157" s="43" t="s">
        <v>6</v>
      </c>
      <c r="E157" s="39">
        <v>0</v>
      </c>
      <c r="F157" s="39">
        <v>0</v>
      </c>
      <c r="G157" s="39">
        <v>0</v>
      </c>
      <c r="H157" s="39">
        <v>0</v>
      </c>
      <c r="I157" s="39">
        <v>0</v>
      </c>
      <c r="J157" s="39">
        <v>0</v>
      </c>
      <c r="K157" s="39">
        <v>0</v>
      </c>
      <c r="L157" s="39">
        <v>0</v>
      </c>
      <c r="M157" s="39">
        <v>0</v>
      </c>
      <c r="N157" s="39">
        <v>0</v>
      </c>
      <c r="O157" s="39">
        <v>0</v>
      </c>
    </row>
    <row r="158" spans="4:15" x14ac:dyDescent="0.25">
      <c r="D158" s="43" t="s">
        <v>7</v>
      </c>
      <c r="E158" s="39">
        <v>612.70000000000005</v>
      </c>
      <c r="F158" s="39">
        <v>709</v>
      </c>
      <c r="G158" s="39">
        <v>820.5</v>
      </c>
      <c r="H158" s="39">
        <v>1012.8</v>
      </c>
      <c r="I158" s="39">
        <v>924</v>
      </c>
      <c r="J158" s="39">
        <v>796.27499999999998</v>
      </c>
      <c r="K158" s="39">
        <v>1306.125</v>
      </c>
      <c r="L158" s="39">
        <v>53.2</v>
      </c>
      <c r="M158" s="39">
        <v>57</v>
      </c>
      <c r="N158" s="39">
        <v>61.9</v>
      </c>
      <c r="O158" s="39">
        <v>0</v>
      </c>
    </row>
    <row r="159" spans="4:15" x14ac:dyDescent="0.25">
      <c r="D159" s="43" t="s">
        <v>8</v>
      </c>
      <c r="E159" s="39">
        <v>0</v>
      </c>
      <c r="F159" s="39">
        <v>2415</v>
      </c>
      <c r="G159" s="39">
        <v>3463</v>
      </c>
      <c r="H159" s="39">
        <v>3025</v>
      </c>
      <c r="I159" s="39">
        <v>4944</v>
      </c>
      <c r="J159" s="39">
        <v>5408</v>
      </c>
      <c r="K159" s="39">
        <v>5639</v>
      </c>
      <c r="L159" s="39">
        <v>5066</v>
      </c>
      <c r="M159" s="39">
        <v>5165</v>
      </c>
      <c r="N159" s="39">
        <v>5298</v>
      </c>
      <c r="O159" s="39">
        <v>5538</v>
      </c>
    </row>
    <row r="160" spans="4:15" x14ac:dyDescent="0.25">
      <c r="D160" s="43" t="s">
        <v>9</v>
      </c>
      <c r="E160" s="39">
        <v>0</v>
      </c>
      <c r="F160" s="39">
        <v>4212</v>
      </c>
      <c r="G160" s="39">
        <v>4482</v>
      </c>
      <c r="H160" s="39">
        <v>4567</v>
      </c>
      <c r="I160" s="39">
        <v>4824</v>
      </c>
      <c r="J160" s="39">
        <v>3184.098</v>
      </c>
      <c r="K160" s="39">
        <v>3383.1909999999998</v>
      </c>
      <c r="L160" s="39">
        <v>3725.47</v>
      </c>
      <c r="M160" s="39">
        <v>4019.2930000000001</v>
      </c>
      <c r="N160" s="39">
        <v>4086.8739999999998</v>
      </c>
      <c r="O160" s="39">
        <v>4167.9979999999996</v>
      </c>
    </row>
    <row r="161" spans="4:15" x14ac:dyDescent="0.25">
      <c r="D161" s="43" t="s">
        <v>10</v>
      </c>
      <c r="E161" s="39">
        <v>17343</v>
      </c>
      <c r="F161" s="39">
        <v>21734</v>
      </c>
      <c r="G161" s="39">
        <v>24391</v>
      </c>
      <c r="H161" s="39">
        <v>24230</v>
      </c>
      <c r="I161" s="39">
        <v>24079</v>
      </c>
      <c r="J161" s="39">
        <v>26297</v>
      </c>
      <c r="K161" s="39">
        <v>25196</v>
      </c>
      <c r="L161" s="39">
        <v>24148</v>
      </c>
      <c r="M161" s="39">
        <v>22291</v>
      </c>
      <c r="N161" s="39">
        <v>22646</v>
      </c>
      <c r="O161" s="39">
        <v>0</v>
      </c>
    </row>
    <row r="162" spans="4:15" x14ac:dyDescent="0.25">
      <c r="D162" s="43" t="s">
        <v>12</v>
      </c>
      <c r="E162" s="39">
        <v>224</v>
      </c>
      <c r="F162" s="39">
        <v>266</v>
      </c>
      <c r="G162" s="39">
        <v>240</v>
      </c>
      <c r="H162" s="39">
        <v>269</v>
      </c>
      <c r="I162" s="39">
        <v>295</v>
      </c>
      <c r="J162" s="39">
        <v>298</v>
      </c>
      <c r="K162" s="39">
        <v>307</v>
      </c>
      <c r="L162" s="39">
        <v>313.7</v>
      </c>
      <c r="M162" s="39">
        <v>307</v>
      </c>
      <c r="N162" s="39">
        <v>249</v>
      </c>
      <c r="O162" s="39">
        <v>0</v>
      </c>
    </row>
    <row r="163" spans="4:15" x14ac:dyDescent="0.25">
      <c r="D163" s="43" t="s">
        <v>28</v>
      </c>
      <c r="E163" s="39">
        <v>728</v>
      </c>
      <c r="F163" s="39">
        <v>841</v>
      </c>
      <c r="G163" s="39">
        <v>921</v>
      </c>
      <c r="H163" s="39">
        <v>1063</v>
      </c>
      <c r="I163" s="39">
        <v>1121</v>
      </c>
      <c r="J163" s="39">
        <v>1044</v>
      </c>
      <c r="K163" s="39">
        <v>1002</v>
      </c>
      <c r="L163" s="39">
        <v>1026</v>
      </c>
      <c r="M163" s="39">
        <v>1089</v>
      </c>
      <c r="N163" s="39">
        <v>1179</v>
      </c>
      <c r="O163" s="39">
        <v>0</v>
      </c>
    </row>
    <row r="164" spans="4:15" x14ac:dyDescent="0.25">
      <c r="D164" s="43" t="s">
        <v>13</v>
      </c>
      <c r="E164" s="39">
        <v>102414</v>
      </c>
      <c r="F164" s="39">
        <v>106499</v>
      </c>
      <c r="G164" s="39">
        <v>123331</v>
      </c>
      <c r="H164" s="39">
        <v>138269</v>
      </c>
      <c r="I164" s="39">
        <v>134117</v>
      </c>
      <c r="J164" s="39">
        <v>127719</v>
      </c>
      <c r="K164" s="39">
        <v>126756</v>
      </c>
      <c r="L164" s="39">
        <v>119481</v>
      </c>
      <c r="M164" s="39">
        <v>109845</v>
      </c>
      <c r="N164" s="39">
        <v>110035</v>
      </c>
      <c r="O164" s="39">
        <v>0</v>
      </c>
    </row>
    <row r="165" spans="4:15" x14ac:dyDescent="0.25">
      <c r="D165" s="43" t="s">
        <v>14</v>
      </c>
      <c r="E165" s="39">
        <v>0</v>
      </c>
      <c r="F165" s="39">
        <v>0</v>
      </c>
      <c r="G165" s="39">
        <v>0</v>
      </c>
      <c r="H165" s="39">
        <v>0</v>
      </c>
      <c r="I165" s="39">
        <v>0</v>
      </c>
      <c r="J165" s="39">
        <v>0</v>
      </c>
      <c r="K165" s="39">
        <v>0</v>
      </c>
      <c r="L165" s="39">
        <v>0</v>
      </c>
      <c r="M165" s="39">
        <v>0</v>
      </c>
      <c r="N165" s="39">
        <v>0</v>
      </c>
      <c r="O165" s="39">
        <v>0</v>
      </c>
    </row>
    <row r="166" spans="4:15" x14ac:dyDescent="0.25">
      <c r="D166" s="43" t="s">
        <v>15</v>
      </c>
      <c r="E166" s="39">
        <v>0</v>
      </c>
      <c r="F166" s="39">
        <v>0</v>
      </c>
      <c r="G166" s="39">
        <v>0</v>
      </c>
      <c r="H166" s="39">
        <v>10307</v>
      </c>
      <c r="I166" s="39">
        <v>10762</v>
      </c>
      <c r="J166" s="39">
        <v>11219</v>
      </c>
      <c r="K166" s="39">
        <v>11325</v>
      </c>
      <c r="L166" s="39">
        <v>11402</v>
      </c>
      <c r="M166" s="39">
        <v>11993</v>
      </c>
      <c r="N166" s="39">
        <v>12359</v>
      </c>
      <c r="O166" s="39">
        <v>0</v>
      </c>
    </row>
    <row r="167" spans="4:15" x14ac:dyDescent="0.25">
      <c r="D167" s="43" t="s">
        <v>16</v>
      </c>
      <c r="E167" s="39">
        <v>13992</v>
      </c>
      <c r="F167" s="39">
        <v>14577</v>
      </c>
      <c r="G167" s="39">
        <v>13788</v>
      </c>
      <c r="H167" s="39">
        <v>13845</v>
      </c>
      <c r="I167" s="39">
        <v>11660.434999999999</v>
      </c>
      <c r="J167" s="39">
        <v>11644</v>
      </c>
      <c r="K167" s="39">
        <v>11693</v>
      </c>
      <c r="L167" s="39">
        <v>10017</v>
      </c>
      <c r="M167" s="39">
        <v>15945</v>
      </c>
      <c r="N167" s="39">
        <v>15693</v>
      </c>
      <c r="O167" s="39">
        <v>17053</v>
      </c>
    </row>
    <row r="168" spans="4:15" x14ac:dyDescent="0.25">
      <c r="D168" s="43" t="s">
        <v>29</v>
      </c>
      <c r="E168" s="39">
        <v>0</v>
      </c>
      <c r="F168" s="39">
        <v>0</v>
      </c>
      <c r="G168" s="39">
        <v>0</v>
      </c>
      <c r="H168" s="39">
        <v>0</v>
      </c>
      <c r="I168" s="39">
        <v>0</v>
      </c>
      <c r="J168" s="39" t="s">
        <v>700</v>
      </c>
      <c r="K168" s="39">
        <v>0</v>
      </c>
      <c r="L168" s="39">
        <v>0</v>
      </c>
      <c r="M168" s="39">
        <v>0</v>
      </c>
      <c r="N168" s="39">
        <v>0</v>
      </c>
      <c r="O168" s="39">
        <v>0</v>
      </c>
    </row>
    <row r="169" spans="4:15" x14ac:dyDescent="0.25">
      <c r="D169" s="43" t="s">
        <v>17</v>
      </c>
      <c r="E169" s="118">
        <v>0</v>
      </c>
      <c r="F169" s="118">
        <v>0</v>
      </c>
      <c r="G169" s="118">
        <v>0</v>
      </c>
      <c r="H169" s="118">
        <v>0</v>
      </c>
      <c r="I169" s="118">
        <v>342</v>
      </c>
      <c r="J169" s="118">
        <v>273</v>
      </c>
      <c r="K169" s="118">
        <v>325</v>
      </c>
      <c r="L169" s="118">
        <v>329</v>
      </c>
      <c r="M169" s="118">
        <v>343</v>
      </c>
      <c r="N169" s="119">
        <v>343</v>
      </c>
      <c r="O169" s="119"/>
    </row>
    <row r="170" spans="4:15" x14ac:dyDescent="0.25">
      <c r="D170" s="43" t="s">
        <v>18</v>
      </c>
      <c r="E170" s="39">
        <v>22.3</v>
      </c>
      <c r="F170" s="39">
        <v>27</v>
      </c>
      <c r="G170" s="39">
        <v>38.9</v>
      </c>
      <c r="H170" s="39">
        <v>54.2</v>
      </c>
      <c r="I170" s="39">
        <v>61</v>
      </c>
      <c r="J170" s="39">
        <v>45.65</v>
      </c>
      <c r="K170" s="39">
        <v>35.340000000000003</v>
      </c>
      <c r="L170" s="39">
        <v>0</v>
      </c>
      <c r="M170" s="39">
        <v>0</v>
      </c>
      <c r="N170" s="39">
        <v>0</v>
      </c>
      <c r="O170" s="39">
        <v>0</v>
      </c>
    </row>
    <row r="171" spans="4:15" x14ac:dyDescent="0.25">
      <c r="D171" s="43" t="s">
        <v>19</v>
      </c>
      <c r="E171" s="39">
        <v>0</v>
      </c>
      <c r="F171" s="39">
        <v>0</v>
      </c>
      <c r="G171" s="39">
        <v>0</v>
      </c>
      <c r="H171" s="39">
        <v>0</v>
      </c>
      <c r="I171" s="39">
        <v>0</v>
      </c>
      <c r="J171" s="39">
        <v>0</v>
      </c>
      <c r="K171" s="39">
        <v>0</v>
      </c>
      <c r="L171" s="39">
        <v>0</v>
      </c>
      <c r="M171" s="39">
        <v>0</v>
      </c>
      <c r="N171" s="39">
        <v>0</v>
      </c>
      <c r="O171" s="39">
        <v>0</v>
      </c>
    </row>
    <row r="172" spans="4:15" x14ac:dyDescent="0.25">
      <c r="D172" s="43" t="s">
        <v>20</v>
      </c>
      <c r="E172" s="118">
        <v>0</v>
      </c>
      <c r="F172" s="118">
        <v>7097</v>
      </c>
      <c r="G172" s="120">
        <f>AVERAGE(F172,H172)</f>
        <v>7553.5</v>
      </c>
      <c r="H172" s="118">
        <v>8010</v>
      </c>
      <c r="I172" s="118">
        <v>8646</v>
      </c>
      <c r="J172" s="118">
        <v>9067</v>
      </c>
      <c r="K172" s="118">
        <v>11055</v>
      </c>
      <c r="L172" s="118">
        <v>10758</v>
      </c>
      <c r="M172" s="118">
        <v>9764</v>
      </c>
      <c r="N172" s="39">
        <v>10525</v>
      </c>
      <c r="O172" s="39">
        <v>10514</v>
      </c>
    </row>
    <row r="173" spans="4:15" x14ac:dyDescent="0.25">
      <c r="D173" s="43" t="s">
        <v>21</v>
      </c>
      <c r="E173" s="39">
        <v>0</v>
      </c>
      <c r="F173" s="39">
        <v>0</v>
      </c>
      <c r="G173" s="39">
        <v>0</v>
      </c>
      <c r="H173" s="39">
        <v>0</v>
      </c>
      <c r="I173" s="39">
        <v>0</v>
      </c>
      <c r="J173" s="39">
        <v>0</v>
      </c>
      <c r="K173" s="39">
        <v>0</v>
      </c>
      <c r="L173" s="39">
        <v>0</v>
      </c>
      <c r="M173" s="39">
        <v>0</v>
      </c>
      <c r="N173" s="39">
        <v>0</v>
      </c>
      <c r="O173" s="39">
        <v>0</v>
      </c>
    </row>
    <row r="174" spans="4:15" x14ac:dyDescent="0.25">
      <c r="D174" s="43" t="s">
        <v>22</v>
      </c>
      <c r="E174" s="118">
        <v>5480</v>
      </c>
      <c r="F174" s="118">
        <v>6096</v>
      </c>
      <c r="G174" s="118">
        <v>7589</v>
      </c>
      <c r="H174" s="118">
        <v>7266</v>
      </c>
      <c r="I174" s="118">
        <v>8218</v>
      </c>
      <c r="J174" s="118">
        <v>4466</v>
      </c>
      <c r="K174" s="118">
        <v>4513</v>
      </c>
      <c r="L174" s="118">
        <v>4768</v>
      </c>
      <c r="M174" s="118">
        <v>6920</v>
      </c>
      <c r="N174" s="119">
        <v>6920</v>
      </c>
      <c r="O174" s="119"/>
    </row>
    <row r="175" spans="4:15" x14ac:dyDescent="0.25">
      <c r="D175" s="43" t="s">
        <v>23</v>
      </c>
      <c r="E175" s="39">
        <v>1360.6751010223754</v>
      </c>
      <c r="F175" s="39">
        <v>2387.7537000000002</v>
      </c>
      <c r="G175" s="39">
        <v>1774.68425</v>
      </c>
      <c r="H175" s="39">
        <v>2082.0131805999999</v>
      </c>
      <c r="I175" s="39">
        <v>2669.0058930399996</v>
      </c>
      <c r="J175" s="39">
        <v>2370.56239409</v>
      </c>
      <c r="K175" s="39">
        <v>1988.0172716399998</v>
      </c>
      <c r="L175" s="39">
        <v>1297.2674546600001</v>
      </c>
      <c r="M175" s="39">
        <v>1966.95954265</v>
      </c>
      <c r="N175" s="39">
        <v>2522.0143652000002</v>
      </c>
      <c r="O175" s="39">
        <v>2236.3205079899999</v>
      </c>
    </row>
    <row r="176" spans="4:15" x14ac:dyDescent="0.25">
      <c r="D176" s="43" t="s">
        <v>31</v>
      </c>
      <c r="E176" s="118">
        <v>0</v>
      </c>
      <c r="F176" s="118">
        <v>0</v>
      </c>
      <c r="G176" s="118">
        <v>0</v>
      </c>
      <c r="H176" s="118">
        <v>0</v>
      </c>
      <c r="I176" s="118">
        <v>1384.3828530000001</v>
      </c>
      <c r="J176" s="118">
        <v>1286</v>
      </c>
      <c r="K176" s="118">
        <v>1083</v>
      </c>
      <c r="L176" s="118">
        <v>1008.5</v>
      </c>
      <c r="M176" s="118">
        <v>1132</v>
      </c>
      <c r="N176" s="118">
        <v>1132</v>
      </c>
      <c r="O176" s="118"/>
    </row>
    <row r="177" spans="4:15" x14ac:dyDescent="0.25">
      <c r="D177" s="43" t="s">
        <v>24</v>
      </c>
      <c r="E177" s="39">
        <v>0</v>
      </c>
      <c r="F177" s="39">
        <v>0</v>
      </c>
      <c r="G177" s="39">
        <v>0</v>
      </c>
      <c r="H177" s="39">
        <v>0</v>
      </c>
      <c r="I177" s="39">
        <v>24610</v>
      </c>
      <c r="J177" s="39">
        <v>26910</v>
      </c>
      <c r="K177" s="39">
        <v>29269</v>
      </c>
      <c r="L177" s="39">
        <v>30904</v>
      </c>
      <c r="M177" s="39">
        <v>32516</v>
      </c>
      <c r="N177" s="39">
        <v>33291</v>
      </c>
      <c r="O177" s="39">
        <v>0</v>
      </c>
    </row>
    <row r="178" spans="4:15" x14ac:dyDescent="0.25">
      <c r="D178" s="43" t="s">
        <v>25</v>
      </c>
      <c r="E178" s="118">
        <v>55948</v>
      </c>
      <c r="F178" s="118">
        <v>55140</v>
      </c>
      <c r="G178" s="118">
        <v>55865</v>
      </c>
      <c r="H178" s="118">
        <v>251</v>
      </c>
      <c r="I178" s="118">
        <v>257</v>
      </c>
      <c r="J178" s="118">
        <v>266</v>
      </c>
      <c r="K178" s="118">
        <v>261</v>
      </c>
      <c r="L178" s="118">
        <v>265</v>
      </c>
      <c r="M178" s="118">
        <v>271</v>
      </c>
      <c r="N178" s="39">
        <v>306.2</v>
      </c>
      <c r="O178" s="39">
        <v>0</v>
      </c>
    </row>
    <row r="179" spans="4:15" x14ac:dyDescent="0.25">
      <c r="D179" s="43" t="s">
        <v>26</v>
      </c>
      <c r="E179" s="118">
        <v>9369</v>
      </c>
      <c r="F179" s="118">
        <v>10552</v>
      </c>
      <c r="G179" s="118">
        <v>11252</v>
      </c>
      <c r="H179" s="118">
        <v>12652</v>
      </c>
      <c r="I179" s="118">
        <v>13889</v>
      </c>
      <c r="J179" s="118">
        <v>468</v>
      </c>
      <c r="K179" s="118">
        <v>472</v>
      </c>
      <c r="L179" s="118">
        <v>486</v>
      </c>
      <c r="M179" s="118">
        <v>491</v>
      </c>
      <c r="N179" s="119">
        <v>491</v>
      </c>
      <c r="O179" s="119"/>
    </row>
    <row r="180" spans="4:15" x14ac:dyDescent="0.25">
      <c r="D180" s="43" t="s">
        <v>27</v>
      </c>
      <c r="E180" s="39">
        <v>666.19200000000001</v>
      </c>
      <c r="F180" s="39">
        <v>759.85400000000004</v>
      </c>
      <c r="G180" s="39">
        <v>917.48500000000001</v>
      </c>
      <c r="H180" s="39">
        <v>1129.7449999999999</v>
      </c>
      <c r="I180" s="39">
        <v>1161.3869999999999</v>
      </c>
      <c r="J180" s="39">
        <v>1243.4770000000001</v>
      </c>
      <c r="K180" s="39">
        <v>1420.4580000000001</v>
      </c>
      <c r="L180" s="39">
        <v>1926.09</v>
      </c>
      <c r="M180" s="39">
        <v>2234.6329999999998</v>
      </c>
      <c r="N180" s="39">
        <v>2750</v>
      </c>
      <c r="O180" s="39">
        <v>0</v>
      </c>
    </row>
    <row r="181" spans="4:15" x14ac:dyDescent="0.25">
      <c r="D181" s="43" t="s">
        <v>11</v>
      </c>
      <c r="E181" s="122">
        <v>11984</v>
      </c>
      <c r="F181" s="122">
        <v>12254</v>
      </c>
      <c r="G181" s="122">
        <v>11841</v>
      </c>
      <c r="H181" s="122">
        <v>13073</v>
      </c>
      <c r="I181" s="122">
        <v>11175</v>
      </c>
      <c r="J181" s="122">
        <v>12037</v>
      </c>
      <c r="K181" s="122">
        <v>9273</v>
      </c>
      <c r="L181" s="122">
        <v>9677</v>
      </c>
      <c r="M181" s="122">
        <v>9768</v>
      </c>
      <c r="N181" s="119">
        <v>9768</v>
      </c>
      <c r="O181" s="39">
        <v>0</v>
      </c>
    </row>
    <row r="182" spans="4:15" x14ac:dyDescent="0.25">
      <c r="E182" s="5"/>
      <c r="F182" s="5"/>
      <c r="G182" s="5"/>
      <c r="H182" s="5"/>
      <c r="I182" s="5"/>
      <c r="J182" s="5"/>
      <c r="K182" s="5"/>
    </row>
    <row r="184" spans="4:15" ht="18.75" x14ac:dyDescent="0.25">
      <c r="D184" s="198" t="s">
        <v>83</v>
      </c>
      <c r="E184" s="199"/>
      <c r="F184" s="199"/>
      <c r="G184" s="199"/>
      <c r="H184" s="199"/>
      <c r="I184" s="199"/>
      <c r="J184" s="199"/>
      <c r="K184" s="199"/>
      <c r="L184" s="199"/>
      <c r="M184" s="199"/>
      <c r="N184" s="200"/>
    </row>
    <row r="185" spans="4:15" x14ac:dyDescent="0.25">
      <c r="D185" s="14">
        <v>1150</v>
      </c>
      <c r="E185" s="18">
        <v>2004</v>
      </c>
      <c r="F185" s="18">
        <f t="shared" ref="F185:O185" si="5">E185+1</f>
        <v>2005</v>
      </c>
      <c r="G185" s="18">
        <f t="shared" si="5"/>
        <v>2006</v>
      </c>
      <c r="H185" s="18">
        <f t="shared" si="5"/>
        <v>2007</v>
      </c>
      <c r="I185" s="18">
        <f t="shared" si="5"/>
        <v>2008</v>
      </c>
      <c r="J185" s="18">
        <f t="shared" si="5"/>
        <v>2009</v>
      </c>
      <c r="K185" s="18">
        <f t="shared" si="5"/>
        <v>2010</v>
      </c>
      <c r="L185" s="18">
        <f t="shared" si="5"/>
        <v>2011</v>
      </c>
      <c r="M185" s="18">
        <f t="shared" si="5"/>
        <v>2012</v>
      </c>
      <c r="N185" s="19">
        <f t="shared" si="5"/>
        <v>2013</v>
      </c>
      <c r="O185" s="147">
        <f t="shared" si="5"/>
        <v>2014</v>
      </c>
    </row>
    <row r="186" spans="4:15" x14ac:dyDescent="0.25">
      <c r="D186" s="43" t="s">
        <v>0</v>
      </c>
      <c r="E186" s="117">
        <v>1952</v>
      </c>
      <c r="F186" s="117">
        <v>2036</v>
      </c>
      <c r="G186" s="117">
        <v>2135</v>
      </c>
      <c r="H186" s="117">
        <v>2171</v>
      </c>
      <c r="I186" s="117">
        <v>2445</v>
      </c>
      <c r="J186" s="117">
        <v>2423</v>
      </c>
      <c r="K186" s="117">
        <v>2480</v>
      </c>
      <c r="L186" s="117">
        <v>2505</v>
      </c>
      <c r="M186" s="117">
        <v>2482</v>
      </c>
      <c r="N186" s="80">
        <v>2523</v>
      </c>
      <c r="O186" s="80">
        <v>0</v>
      </c>
    </row>
    <row r="187" spans="4:15" x14ac:dyDescent="0.25">
      <c r="D187" s="43" t="s">
        <v>1</v>
      </c>
      <c r="E187" s="80">
        <v>3729</v>
      </c>
      <c r="F187" s="80">
        <v>5102</v>
      </c>
      <c r="G187" s="80">
        <v>3981</v>
      </c>
      <c r="H187" s="80">
        <v>4034</v>
      </c>
      <c r="I187" s="80">
        <v>3665</v>
      </c>
      <c r="J187" s="80">
        <v>3684</v>
      </c>
      <c r="K187" s="80">
        <v>3733</v>
      </c>
      <c r="L187" s="80">
        <v>3856</v>
      </c>
      <c r="M187" s="80">
        <v>4226</v>
      </c>
      <c r="N187" s="80">
        <v>2702</v>
      </c>
      <c r="O187" s="80">
        <v>2551.4635859999999</v>
      </c>
    </row>
    <row r="188" spans="4:15" x14ac:dyDescent="0.25">
      <c r="D188" s="43" t="s">
        <v>30</v>
      </c>
      <c r="E188" s="118">
        <v>0</v>
      </c>
      <c r="F188" s="118">
        <v>0</v>
      </c>
      <c r="G188" s="118">
        <v>0</v>
      </c>
      <c r="H188" s="118">
        <v>199.32400000000001</v>
      </c>
      <c r="I188" s="118">
        <v>243.12299999999999</v>
      </c>
      <c r="J188" s="118">
        <v>236.63200000000001</v>
      </c>
      <c r="K188" s="118">
        <v>205.14</v>
      </c>
      <c r="L188" s="118">
        <v>199.18600000000001</v>
      </c>
      <c r="M188" s="118">
        <v>180</v>
      </c>
      <c r="N188" s="119">
        <v>180</v>
      </c>
      <c r="O188" s="119"/>
    </row>
    <row r="189" spans="4:15" x14ac:dyDescent="0.25">
      <c r="D189" s="43" t="s">
        <v>2</v>
      </c>
      <c r="E189" s="39">
        <v>6752</v>
      </c>
      <c r="F189" s="39">
        <v>6056</v>
      </c>
      <c r="G189" s="39">
        <v>5608</v>
      </c>
      <c r="H189" s="39">
        <v>4758</v>
      </c>
      <c r="I189" s="39">
        <v>4806</v>
      </c>
      <c r="J189" s="39">
        <v>4612</v>
      </c>
      <c r="K189" s="39">
        <v>4387</v>
      </c>
      <c r="L189" s="39">
        <v>4470</v>
      </c>
      <c r="M189" s="39">
        <v>4685</v>
      </c>
      <c r="N189" s="39">
        <v>4371</v>
      </c>
      <c r="O189" s="39">
        <v>4482.9110520000004</v>
      </c>
    </row>
    <row r="190" spans="4:15" x14ac:dyDescent="0.25">
      <c r="D190" s="43" t="s">
        <v>3</v>
      </c>
      <c r="E190" s="118">
        <v>36.6</v>
      </c>
      <c r="F190" s="118">
        <v>36.299999999999997</v>
      </c>
      <c r="G190" s="118">
        <v>38.9</v>
      </c>
      <c r="H190" s="118">
        <v>43</v>
      </c>
      <c r="I190" s="118">
        <v>76</v>
      </c>
      <c r="J190" s="118">
        <v>78</v>
      </c>
      <c r="K190" s="118">
        <v>80</v>
      </c>
      <c r="L190" s="118">
        <v>81</v>
      </c>
      <c r="M190" s="118">
        <v>81</v>
      </c>
      <c r="N190" s="119">
        <v>81</v>
      </c>
      <c r="O190" s="119"/>
    </row>
    <row r="191" spans="4:15" x14ac:dyDescent="0.25">
      <c r="D191" s="43" t="s">
        <v>4</v>
      </c>
      <c r="E191" s="118">
        <v>8951</v>
      </c>
      <c r="F191" s="118">
        <v>9236</v>
      </c>
      <c r="G191" s="118">
        <v>9373</v>
      </c>
      <c r="H191" s="118">
        <v>9598</v>
      </c>
      <c r="I191" s="118">
        <v>9862</v>
      </c>
      <c r="J191" s="118">
        <v>10244</v>
      </c>
      <c r="K191" s="118">
        <v>10651</v>
      </c>
      <c r="L191" s="118">
        <v>12212</v>
      </c>
      <c r="M191" s="118">
        <v>13699</v>
      </c>
      <c r="N191" s="81">
        <v>11871</v>
      </c>
      <c r="O191" s="81">
        <v>12247</v>
      </c>
    </row>
    <row r="192" spans="4:15" x14ac:dyDescent="0.25">
      <c r="D192" s="43" t="s">
        <v>5</v>
      </c>
      <c r="E192" s="39">
        <v>0</v>
      </c>
      <c r="F192" s="39">
        <v>0</v>
      </c>
      <c r="G192" s="39">
        <v>0</v>
      </c>
      <c r="H192" s="39">
        <v>13611</v>
      </c>
      <c r="I192" s="39">
        <v>13772</v>
      </c>
      <c r="J192" s="39">
        <v>13999</v>
      </c>
      <c r="K192" s="39">
        <v>14432</v>
      </c>
      <c r="L192" s="39">
        <v>14722</v>
      </c>
      <c r="M192" s="39">
        <v>14419</v>
      </c>
      <c r="N192" s="39">
        <v>13806</v>
      </c>
      <c r="O192" s="39">
        <v>13603</v>
      </c>
    </row>
    <row r="193" spans="4:15" x14ac:dyDescent="0.25">
      <c r="D193" s="43" t="s">
        <v>6</v>
      </c>
      <c r="E193" s="39">
        <v>0</v>
      </c>
      <c r="F193" s="39">
        <v>0</v>
      </c>
      <c r="G193" s="39">
        <v>0</v>
      </c>
      <c r="H193" s="39">
        <v>0</v>
      </c>
      <c r="I193" s="39">
        <v>0</v>
      </c>
      <c r="J193" s="39">
        <v>0</v>
      </c>
      <c r="K193" s="39">
        <v>0</v>
      </c>
      <c r="L193" s="39">
        <v>0</v>
      </c>
      <c r="M193" s="39">
        <v>0</v>
      </c>
      <c r="N193" s="39">
        <v>0</v>
      </c>
      <c r="O193" s="39">
        <v>0</v>
      </c>
    </row>
    <row r="194" spans="4:15" x14ac:dyDescent="0.25">
      <c r="D194" s="43" t="s">
        <v>7</v>
      </c>
      <c r="E194" s="39">
        <v>375.9</v>
      </c>
      <c r="F194" s="39">
        <v>616.9</v>
      </c>
      <c r="G194" s="39">
        <v>582.70000000000005</v>
      </c>
      <c r="H194" s="39">
        <v>1011</v>
      </c>
      <c r="I194" s="39">
        <v>699</v>
      </c>
      <c r="J194" s="39">
        <v>722.75099999999998</v>
      </c>
      <c r="K194" s="39">
        <v>945.48099999999999</v>
      </c>
      <c r="L194" s="39">
        <v>43.6</v>
      </c>
      <c r="M194" s="39">
        <v>46.16</v>
      </c>
      <c r="N194" s="39">
        <v>45.4</v>
      </c>
      <c r="O194" s="39">
        <v>0</v>
      </c>
    </row>
    <row r="195" spans="4:15" x14ac:dyDescent="0.25">
      <c r="D195" s="43" t="s">
        <v>8</v>
      </c>
      <c r="E195" s="39">
        <v>0</v>
      </c>
      <c r="F195" s="39">
        <v>2192</v>
      </c>
      <c r="G195" s="39">
        <v>2628</v>
      </c>
      <c r="H195" s="39">
        <v>2617</v>
      </c>
      <c r="I195" s="39">
        <v>4627</v>
      </c>
      <c r="J195" s="39">
        <v>3487</v>
      </c>
      <c r="K195" s="39">
        <v>4646</v>
      </c>
      <c r="L195" s="39">
        <v>3460</v>
      </c>
      <c r="M195" s="39">
        <v>3644</v>
      </c>
      <c r="N195" s="39">
        <v>3873</v>
      </c>
      <c r="O195" s="39">
        <v>4165</v>
      </c>
    </row>
    <row r="196" spans="4:15" x14ac:dyDescent="0.25">
      <c r="D196" s="43" t="s">
        <v>9</v>
      </c>
      <c r="E196" s="39">
        <v>0</v>
      </c>
      <c r="F196" s="39">
        <v>1924</v>
      </c>
      <c r="G196" s="39">
        <v>2013</v>
      </c>
      <c r="H196" s="39">
        <v>2063</v>
      </c>
      <c r="I196" s="39">
        <v>2214</v>
      </c>
      <c r="J196" s="39">
        <v>1788.777</v>
      </c>
      <c r="K196" s="39">
        <v>2873.4651789700001</v>
      </c>
      <c r="L196" s="39">
        <v>1925.0060000000001</v>
      </c>
      <c r="M196" s="39">
        <v>2092.3270000000002</v>
      </c>
      <c r="N196" s="39">
        <v>2520.6009999999997</v>
      </c>
      <c r="O196" s="39">
        <v>3022.886</v>
      </c>
    </row>
    <row r="197" spans="4:15" x14ac:dyDescent="0.25">
      <c r="D197" s="43" t="s">
        <v>10</v>
      </c>
      <c r="E197" s="39">
        <v>16649</v>
      </c>
      <c r="F197" s="39">
        <v>19920</v>
      </c>
      <c r="G197" s="39">
        <v>23415</v>
      </c>
      <c r="H197" s="39">
        <v>20757</v>
      </c>
      <c r="I197" s="39">
        <v>17931</v>
      </c>
      <c r="J197" s="39">
        <v>21628</v>
      </c>
      <c r="K197" s="39">
        <v>24742</v>
      </c>
      <c r="L197" s="39">
        <v>21447</v>
      </c>
      <c r="M197" s="39">
        <v>19846</v>
      </c>
      <c r="N197" s="39">
        <v>22327</v>
      </c>
      <c r="O197" s="39">
        <v>0</v>
      </c>
    </row>
    <row r="198" spans="4:15" x14ac:dyDescent="0.25">
      <c r="D198" s="43" t="s">
        <v>12</v>
      </c>
      <c r="E198" s="39">
        <v>217</v>
      </c>
      <c r="F198" s="39">
        <v>209</v>
      </c>
      <c r="G198" s="39">
        <v>186</v>
      </c>
      <c r="H198" s="39">
        <v>205</v>
      </c>
      <c r="I198" s="39">
        <v>217</v>
      </c>
      <c r="J198" s="39">
        <v>234</v>
      </c>
      <c r="K198" s="39">
        <v>284</v>
      </c>
      <c r="L198" s="39">
        <v>298.05</v>
      </c>
      <c r="M198" s="39">
        <v>263</v>
      </c>
      <c r="N198" s="39">
        <v>232</v>
      </c>
      <c r="O198" s="39">
        <v>0</v>
      </c>
    </row>
    <row r="199" spans="4:15" x14ac:dyDescent="0.25">
      <c r="D199" s="43" t="s">
        <v>28</v>
      </c>
      <c r="E199" s="39">
        <v>553</v>
      </c>
      <c r="F199" s="39">
        <v>752</v>
      </c>
      <c r="G199" s="39">
        <v>874</v>
      </c>
      <c r="H199" s="39">
        <v>1001</v>
      </c>
      <c r="I199" s="39">
        <v>1087</v>
      </c>
      <c r="J199" s="39">
        <v>986</v>
      </c>
      <c r="K199" s="39">
        <v>984</v>
      </c>
      <c r="L199" s="39">
        <v>1000</v>
      </c>
      <c r="M199" s="39">
        <v>977</v>
      </c>
      <c r="N199" s="39">
        <v>970</v>
      </c>
      <c r="O199" s="39">
        <v>0</v>
      </c>
    </row>
    <row r="200" spans="4:15" x14ac:dyDescent="0.25">
      <c r="D200" s="43" t="s">
        <v>13</v>
      </c>
      <c r="E200" s="39">
        <v>67014</v>
      </c>
      <c r="F200" s="39">
        <v>84813</v>
      </c>
      <c r="G200" s="39">
        <v>116387</v>
      </c>
      <c r="H200" s="39">
        <v>120966</v>
      </c>
      <c r="I200" s="39">
        <v>96272</v>
      </c>
      <c r="J200" s="39">
        <v>87016</v>
      </c>
      <c r="K200" s="39">
        <v>91303</v>
      </c>
      <c r="L200" s="39">
        <v>89330</v>
      </c>
      <c r="M200" s="39">
        <v>84705</v>
      </c>
      <c r="N200" s="39">
        <v>90055</v>
      </c>
      <c r="O200" s="39">
        <v>0</v>
      </c>
    </row>
    <row r="201" spans="4:15" x14ac:dyDescent="0.25">
      <c r="D201" s="43" t="s">
        <v>14</v>
      </c>
      <c r="E201" s="39">
        <v>0</v>
      </c>
      <c r="F201" s="39">
        <v>0</v>
      </c>
      <c r="G201" s="39">
        <v>0</v>
      </c>
      <c r="H201" s="39">
        <v>0</v>
      </c>
      <c r="I201" s="39">
        <v>0</v>
      </c>
      <c r="J201" s="39">
        <v>0</v>
      </c>
      <c r="K201" s="39">
        <v>0</v>
      </c>
      <c r="L201" s="39">
        <v>0</v>
      </c>
      <c r="M201" s="39">
        <v>0</v>
      </c>
      <c r="N201" s="39">
        <v>0</v>
      </c>
      <c r="O201" s="39">
        <v>0</v>
      </c>
    </row>
    <row r="202" spans="4:15" x14ac:dyDescent="0.25">
      <c r="D202" s="43" t="s">
        <v>15</v>
      </c>
      <c r="E202" s="39">
        <v>0</v>
      </c>
      <c r="F202" s="39">
        <v>0</v>
      </c>
      <c r="G202" s="39">
        <v>0</v>
      </c>
      <c r="H202" s="39">
        <v>8783</v>
      </c>
      <c r="I202" s="39">
        <v>10034</v>
      </c>
      <c r="J202" s="39">
        <v>10293</v>
      </c>
      <c r="K202" s="39">
        <v>10610</v>
      </c>
      <c r="L202" s="39">
        <v>10260</v>
      </c>
      <c r="M202" s="39">
        <v>11257</v>
      </c>
      <c r="N202" s="39">
        <v>12178</v>
      </c>
      <c r="O202" s="39">
        <v>0</v>
      </c>
    </row>
    <row r="203" spans="4:15" x14ac:dyDescent="0.25">
      <c r="D203" s="43" t="s">
        <v>16</v>
      </c>
      <c r="E203" s="39">
        <v>9723</v>
      </c>
      <c r="F203" s="39">
        <v>10730</v>
      </c>
      <c r="G203" s="39">
        <v>11185</v>
      </c>
      <c r="H203" s="39">
        <v>12222</v>
      </c>
      <c r="I203" s="39">
        <v>10012.444</v>
      </c>
      <c r="J203" s="39">
        <v>10708</v>
      </c>
      <c r="K203" s="39">
        <v>11404</v>
      </c>
      <c r="L203" s="39">
        <v>9778</v>
      </c>
      <c r="M203" s="39">
        <v>10568</v>
      </c>
      <c r="N203" s="39">
        <v>13244</v>
      </c>
      <c r="O203" s="39">
        <v>15517</v>
      </c>
    </row>
    <row r="204" spans="4:15" x14ac:dyDescent="0.25">
      <c r="D204" s="43" t="s">
        <v>29</v>
      </c>
      <c r="E204" s="39">
        <v>0</v>
      </c>
      <c r="F204" s="39">
        <v>0</v>
      </c>
      <c r="G204" s="39">
        <v>0</v>
      </c>
      <c r="H204" s="39">
        <v>0</v>
      </c>
      <c r="I204" s="39">
        <v>0</v>
      </c>
      <c r="J204" s="39" t="s">
        <v>701</v>
      </c>
      <c r="K204" s="39">
        <v>0</v>
      </c>
      <c r="L204" s="39">
        <v>0</v>
      </c>
      <c r="M204" s="39">
        <v>0</v>
      </c>
      <c r="N204" s="39">
        <v>0</v>
      </c>
      <c r="O204" s="39">
        <v>0</v>
      </c>
    </row>
    <row r="205" spans="4:15" x14ac:dyDescent="0.25">
      <c r="D205" s="43" t="s">
        <v>17</v>
      </c>
      <c r="E205" s="118">
        <v>0</v>
      </c>
      <c r="F205" s="118">
        <v>0</v>
      </c>
      <c r="G205" s="118">
        <v>0</v>
      </c>
      <c r="H205" s="118">
        <v>0</v>
      </c>
      <c r="I205" s="118">
        <v>265</v>
      </c>
      <c r="J205" s="118">
        <v>207</v>
      </c>
      <c r="K205" s="118">
        <v>297</v>
      </c>
      <c r="L205" s="118">
        <v>194</v>
      </c>
      <c r="M205" s="118">
        <v>181</v>
      </c>
      <c r="N205" s="119">
        <v>181</v>
      </c>
      <c r="O205" s="119"/>
    </row>
    <row r="206" spans="4:15" x14ac:dyDescent="0.25">
      <c r="D206" s="43" t="s">
        <v>18</v>
      </c>
      <c r="E206" s="39">
        <v>15</v>
      </c>
      <c r="F206" s="39">
        <v>13.52</v>
      </c>
      <c r="G206" s="39">
        <v>19.2</v>
      </c>
      <c r="H206" s="39">
        <v>37.200000000000003</v>
      </c>
      <c r="I206" s="39">
        <v>45.88</v>
      </c>
      <c r="J206" s="39">
        <v>41.78</v>
      </c>
      <c r="K206" s="39">
        <v>31.48</v>
      </c>
      <c r="L206" s="39">
        <v>0</v>
      </c>
      <c r="M206" s="39">
        <v>0</v>
      </c>
      <c r="N206" s="39">
        <v>0</v>
      </c>
      <c r="O206" s="39">
        <v>0</v>
      </c>
    </row>
    <row r="207" spans="4:15" x14ac:dyDescent="0.25">
      <c r="D207" s="43" t="s">
        <v>19</v>
      </c>
      <c r="E207" s="39">
        <v>0</v>
      </c>
      <c r="F207" s="39">
        <v>0</v>
      </c>
      <c r="G207" s="39">
        <v>0</v>
      </c>
      <c r="H207" s="39">
        <v>0</v>
      </c>
      <c r="I207" s="39">
        <v>0</v>
      </c>
      <c r="J207" s="39">
        <v>0</v>
      </c>
      <c r="K207" s="39">
        <v>0</v>
      </c>
      <c r="L207" s="39">
        <v>0</v>
      </c>
      <c r="M207" s="39">
        <v>0</v>
      </c>
      <c r="N207" s="39">
        <v>0</v>
      </c>
      <c r="O207" s="39">
        <v>0</v>
      </c>
    </row>
    <row r="208" spans="4:15" x14ac:dyDescent="0.25">
      <c r="D208" s="43" t="s">
        <v>20</v>
      </c>
      <c r="E208" s="118">
        <v>0</v>
      </c>
      <c r="F208" s="118">
        <v>5234</v>
      </c>
      <c r="G208" s="120">
        <f>AVERAGE(F208,H208)</f>
        <v>6027</v>
      </c>
      <c r="H208" s="118">
        <v>6820</v>
      </c>
      <c r="I208" s="118">
        <v>7033</v>
      </c>
      <c r="J208" s="118">
        <v>7501</v>
      </c>
      <c r="K208" s="118">
        <v>7533</v>
      </c>
      <c r="L208" s="118">
        <v>8231</v>
      </c>
      <c r="M208" s="118">
        <v>7656</v>
      </c>
      <c r="N208" s="39">
        <v>8345</v>
      </c>
      <c r="O208" s="39">
        <v>8322</v>
      </c>
    </row>
    <row r="209" spans="4:15" x14ac:dyDescent="0.25">
      <c r="D209" s="43" t="s">
        <v>21</v>
      </c>
      <c r="E209" s="39">
        <v>0</v>
      </c>
      <c r="F209" s="39">
        <v>0</v>
      </c>
      <c r="G209" s="39">
        <v>0</v>
      </c>
      <c r="H209" s="39">
        <v>0</v>
      </c>
      <c r="I209" s="39">
        <v>0</v>
      </c>
      <c r="J209" s="39">
        <v>0</v>
      </c>
      <c r="K209" s="39">
        <v>0</v>
      </c>
      <c r="L209" s="39">
        <v>0</v>
      </c>
      <c r="M209" s="39">
        <v>0</v>
      </c>
      <c r="N209" s="39">
        <v>0</v>
      </c>
      <c r="O209" s="39">
        <v>0</v>
      </c>
    </row>
    <row r="210" spans="4:15" x14ac:dyDescent="0.25">
      <c r="D210" s="43" t="s">
        <v>22</v>
      </c>
      <c r="E210" s="118">
        <v>1759</v>
      </c>
      <c r="F210" s="118">
        <v>1897</v>
      </c>
      <c r="G210" s="118">
        <v>2452</v>
      </c>
      <c r="H210" s="118">
        <v>3139</v>
      </c>
      <c r="I210" s="118">
        <v>3994</v>
      </c>
      <c r="J210" s="118">
        <v>3661</v>
      </c>
      <c r="K210" s="118">
        <v>4415</v>
      </c>
      <c r="L210" s="118">
        <v>4218</v>
      </c>
      <c r="M210" s="118">
        <v>6525</v>
      </c>
      <c r="N210" s="119">
        <v>6525</v>
      </c>
      <c r="O210" s="119"/>
    </row>
    <row r="211" spans="4:15" x14ac:dyDescent="0.25">
      <c r="D211" s="43" t="s">
        <v>23</v>
      </c>
      <c r="E211" s="39">
        <v>1294.4821000000002</v>
      </c>
      <c r="F211" s="39">
        <v>2144.7516000000001</v>
      </c>
      <c r="G211" s="39">
        <v>1625.93631</v>
      </c>
      <c r="H211" s="39">
        <v>1925.3912480600002</v>
      </c>
      <c r="I211" s="39">
        <v>2426.29508992</v>
      </c>
      <c r="J211" s="39">
        <v>1782.3998843300001</v>
      </c>
      <c r="K211" s="39">
        <v>1945.52442544</v>
      </c>
      <c r="L211" s="39">
        <v>1129.56203605</v>
      </c>
      <c r="M211" s="39">
        <v>991.33612775000006</v>
      </c>
      <c r="N211" s="39">
        <v>1724.6147685099997</v>
      </c>
      <c r="O211" s="39">
        <v>1601.2326874299999</v>
      </c>
    </row>
    <row r="212" spans="4:15" x14ac:dyDescent="0.25">
      <c r="D212" s="43" t="s">
        <v>31</v>
      </c>
      <c r="E212" s="32">
        <v>0</v>
      </c>
      <c r="F212" s="32">
        <v>0</v>
      </c>
      <c r="G212" s="32">
        <v>0</v>
      </c>
      <c r="H212" s="32">
        <v>0</v>
      </c>
      <c r="I212" s="118">
        <v>668.236177</v>
      </c>
      <c r="J212" s="118">
        <v>846</v>
      </c>
      <c r="K212" s="118">
        <v>1020</v>
      </c>
      <c r="L212" s="118">
        <v>898.4</v>
      </c>
      <c r="M212" s="118">
        <v>900</v>
      </c>
      <c r="N212" s="119">
        <v>900</v>
      </c>
      <c r="O212" s="119"/>
    </row>
    <row r="213" spans="4:15" x14ac:dyDescent="0.25">
      <c r="D213" s="43" t="s">
        <v>24</v>
      </c>
      <c r="E213" s="39">
        <v>0</v>
      </c>
      <c r="F213" s="39">
        <v>0</v>
      </c>
      <c r="G213" s="39">
        <v>0</v>
      </c>
      <c r="H213" s="39">
        <v>0</v>
      </c>
      <c r="I213" s="39">
        <v>24386</v>
      </c>
      <c r="J213" s="39">
        <v>24593</v>
      </c>
      <c r="K213" s="39">
        <v>25000</v>
      </c>
      <c r="L213" s="39">
        <v>26636</v>
      </c>
      <c r="M213" s="39">
        <v>27455</v>
      </c>
      <c r="N213" s="39">
        <v>28652</v>
      </c>
      <c r="O213" s="39">
        <v>0</v>
      </c>
    </row>
    <row r="214" spans="4:15" x14ac:dyDescent="0.25">
      <c r="D214" s="43" t="s">
        <v>25</v>
      </c>
      <c r="E214" s="118">
        <v>42153</v>
      </c>
      <c r="F214" s="118">
        <v>47937</v>
      </c>
      <c r="G214" s="118">
        <v>52435</v>
      </c>
      <c r="H214" s="118">
        <v>234</v>
      </c>
      <c r="I214" s="118">
        <v>252</v>
      </c>
      <c r="J214" s="118">
        <v>261</v>
      </c>
      <c r="K214" s="118">
        <v>260</v>
      </c>
      <c r="L214" s="118">
        <v>263</v>
      </c>
      <c r="M214" s="118">
        <v>269</v>
      </c>
      <c r="N214" s="39">
        <v>267</v>
      </c>
      <c r="O214" s="39">
        <v>0</v>
      </c>
    </row>
    <row r="215" spans="4:15" x14ac:dyDescent="0.25">
      <c r="D215" s="43" t="s">
        <v>26</v>
      </c>
      <c r="E215" s="118">
        <v>3276</v>
      </c>
      <c r="F215" s="118">
        <v>3468</v>
      </c>
      <c r="G215" s="118">
        <v>3613</v>
      </c>
      <c r="H215" s="118">
        <v>3787</v>
      </c>
      <c r="I215" s="118">
        <v>6467</v>
      </c>
      <c r="J215" s="118">
        <v>204</v>
      </c>
      <c r="K215" s="118">
        <v>196</v>
      </c>
      <c r="L215" s="118">
        <v>190</v>
      </c>
      <c r="M215" s="118">
        <v>181</v>
      </c>
      <c r="N215" s="119">
        <v>181</v>
      </c>
      <c r="O215" s="119"/>
    </row>
    <row r="216" spans="4:15" x14ac:dyDescent="0.25">
      <c r="D216" s="43" t="s">
        <v>27</v>
      </c>
      <c r="E216" s="39">
        <v>456.43700000000001</v>
      </c>
      <c r="F216" s="39">
        <v>636.33900000000006</v>
      </c>
      <c r="G216" s="39">
        <v>765.03499999999997</v>
      </c>
      <c r="H216" s="39">
        <v>860.80600000000004</v>
      </c>
      <c r="I216" s="39">
        <v>905.22400000000005</v>
      </c>
      <c r="J216" s="39">
        <v>930.69399999999996</v>
      </c>
      <c r="K216" s="39">
        <v>995.78399999999999</v>
      </c>
      <c r="L216" s="39">
        <v>1136.7370000000001</v>
      </c>
      <c r="M216" s="39">
        <v>1444.877</v>
      </c>
      <c r="N216" s="39">
        <v>1942</v>
      </c>
      <c r="O216" s="39">
        <v>0</v>
      </c>
    </row>
    <row r="217" spans="4:15" x14ac:dyDescent="0.25">
      <c r="D217" s="43" t="s">
        <v>11</v>
      </c>
      <c r="E217" s="37">
        <v>10542</v>
      </c>
      <c r="F217" s="37">
        <v>11993</v>
      </c>
      <c r="G217" s="37">
        <v>11741</v>
      </c>
      <c r="H217" s="37">
        <v>11988</v>
      </c>
      <c r="I217" s="37">
        <v>9986</v>
      </c>
      <c r="J217" s="37">
        <v>9782</v>
      </c>
      <c r="K217" s="37">
        <v>8962</v>
      </c>
      <c r="L217" s="37">
        <v>8409</v>
      </c>
      <c r="M217" s="37">
        <v>8652</v>
      </c>
      <c r="N217" s="39">
        <v>8652</v>
      </c>
      <c r="O217" s="39">
        <v>0</v>
      </c>
    </row>
    <row r="218" spans="4:15" x14ac:dyDescent="0.25">
      <c r="E218" s="5"/>
      <c r="F218" s="5"/>
      <c r="G218" s="5"/>
      <c r="H218" s="5"/>
      <c r="I218" s="5"/>
      <c r="J218" s="5"/>
      <c r="K218" s="5"/>
    </row>
    <row r="220" spans="4:15" ht="18.75" x14ac:dyDescent="0.25">
      <c r="D220" s="198" t="s">
        <v>84</v>
      </c>
      <c r="E220" s="199"/>
      <c r="F220" s="199"/>
      <c r="G220" s="199"/>
      <c r="H220" s="199"/>
      <c r="I220" s="199"/>
      <c r="J220" s="199"/>
      <c r="K220" s="199"/>
      <c r="L220" s="199"/>
      <c r="M220" s="199"/>
      <c r="N220" s="200"/>
    </row>
    <row r="221" spans="4:15" x14ac:dyDescent="0.25">
      <c r="D221" s="14">
        <v>1145</v>
      </c>
      <c r="E221" s="18">
        <v>2004</v>
      </c>
      <c r="F221" s="18">
        <f t="shared" ref="F221:N221" si="6">E221+1</f>
        <v>2005</v>
      </c>
      <c r="G221" s="18">
        <f t="shared" si="6"/>
        <v>2006</v>
      </c>
      <c r="H221" s="18">
        <f t="shared" si="6"/>
        <v>2007</v>
      </c>
      <c r="I221" s="18">
        <f t="shared" si="6"/>
        <v>2008</v>
      </c>
      <c r="J221" s="18">
        <f t="shared" si="6"/>
        <v>2009</v>
      </c>
      <c r="K221" s="18">
        <f t="shared" si="6"/>
        <v>2010</v>
      </c>
      <c r="L221" s="18">
        <f t="shared" si="6"/>
        <v>2011</v>
      </c>
      <c r="M221" s="18">
        <f t="shared" si="6"/>
        <v>2012</v>
      </c>
      <c r="N221" s="19">
        <f t="shared" si="6"/>
        <v>2013</v>
      </c>
    </row>
    <row r="222" spans="4:15" x14ac:dyDescent="0.25">
      <c r="D222" s="43" t="s">
        <v>0</v>
      </c>
      <c r="E222" s="47">
        <v>0.22</v>
      </c>
      <c r="F222" s="47">
        <v>0.21740000000000001</v>
      </c>
      <c r="G222" s="47">
        <v>0.2293</v>
      </c>
      <c r="H222" s="47">
        <v>0.24229999999999999</v>
      </c>
      <c r="I222" s="47">
        <v>0.23930000000000001</v>
      </c>
      <c r="J222" s="47">
        <v>0.23499999999999999</v>
      </c>
      <c r="K222" s="47">
        <v>0.24099999999999999</v>
      </c>
      <c r="L222" s="47">
        <v>0.245</v>
      </c>
      <c r="M222" s="47">
        <v>0.24079999999999999</v>
      </c>
      <c r="N222" s="48"/>
    </row>
    <row r="223" spans="4:15" x14ac:dyDescent="0.25">
      <c r="D223" s="43" t="s">
        <v>1</v>
      </c>
      <c r="E223" s="49">
        <v>0.19550000000000001</v>
      </c>
      <c r="F223" s="49">
        <v>0.1961</v>
      </c>
      <c r="G223" s="49">
        <v>0.2351</v>
      </c>
      <c r="H223" s="49">
        <v>0.24709999999999999</v>
      </c>
      <c r="I223" s="49">
        <v>0.22339999999999999</v>
      </c>
      <c r="J223" s="49">
        <v>0.24199999999999999</v>
      </c>
      <c r="K223" s="49">
        <v>0.22800000000000001</v>
      </c>
      <c r="L223" s="49">
        <v>0.21099999999999999</v>
      </c>
      <c r="M223" s="49">
        <v>0.21299999999999999</v>
      </c>
      <c r="N223" s="50">
        <v>0.214</v>
      </c>
    </row>
    <row r="224" spans="4:15" x14ac:dyDescent="0.25">
      <c r="D224" s="43" t="s">
        <v>30</v>
      </c>
      <c r="E224" s="49">
        <v>0</v>
      </c>
      <c r="F224" s="49">
        <v>0</v>
      </c>
      <c r="G224" s="49">
        <v>0</v>
      </c>
      <c r="H224" s="49">
        <v>0.17100000000000001</v>
      </c>
      <c r="I224" s="49">
        <v>0.156</v>
      </c>
      <c r="J224" s="49">
        <v>0.17</v>
      </c>
      <c r="K224" s="49">
        <v>0.157</v>
      </c>
      <c r="L224" s="49">
        <v>0.15</v>
      </c>
      <c r="M224" s="49">
        <v>0.154</v>
      </c>
      <c r="N224" s="50">
        <v>0</v>
      </c>
    </row>
    <row r="225" spans="4:14" x14ac:dyDescent="0.25">
      <c r="D225" s="43" t="s">
        <v>2</v>
      </c>
      <c r="E225" s="49">
        <v>0.20599999999999999</v>
      </c>
      <c r="F225" s="49">
        <v>0.20599999999999999</v>
      </c>
      <c r="G225" s="49">
        <v>0.21099999999999999</v>
      </c>
      <c r="H225" s="49">
        <v>0.21679999999999999</v>
      </c>
      <c r="I225" s="49">
        <v>0.155</v>
      </c>
      <c r="J225" s="49">
        <v>0.20364809668575265</v>
      </c>
      <c r="K225" s="49">
        <v>0.20366805883421099</v>
      </c>
      <c r="L225" s="49">
        <v>0.219</v>
      </c>
      <c r="M225" s="49">
        <v>0.21433124252819361</v>
      </c>
      <c r="N225" s="50">
        <v>22.2</v>
      </c>
    </row>
    <row r="226" spans="4:14" x14ac:dyDescent="0.25">
      <c r="D226" s="43" t="s">
        <v>3</v>
      </c>
      <c r="E226" s="49">
        <v>0.13100000000000001</v>
      </c>
      <c r="F226" s="49">
        <v>0.13</v>
      </c>
      <c r="G226" s="49">
        <v>0.13</v>
      </c>
      <c r="H226" s="49">
        <v>0.13339999999999999</v>
      </c>
      <c r="I226" s="49">
        <v>0.13800000000000001</v>
      </c>
      <c r="J226" s="49">
        <v>0.14000000000000001</v>
      </c>
      <c r="K226" s="49">
        <v>0.1434</v>
      </c>
      <c r="L226" s="49">
        <v>0.14699999999999999</v>
      </c>
      <c r="M226" s="49">
        <v>0.13950000000000001</v>
      </c>
      <c r="N226" s="50">
        <v>0</v>
      </c>
    </row>
    <row r="227" spans="4:14" x14ac:dyDescent="0.25">
      <c r="D227" s="43" t="s">
        <v>4</v>
      </c>
      <c r="E227" s="49">
        <v>0.3639</v>
      </c>
      <c r="F227" s="49">
        <v>0.35460000000000003</v>
      </c>
      <c r="G227" s="49">
        <v>0.32479999999999998</v>
      </c>
      <c r="H227" s="49">
        <v>0.29949999999999999</v>
      </c>
      <c r="I227" s="49">
        <v>0.2888</v>
      </c>
      <c r="J227" s="49">
        <v>0.26400000000000001</v>
      </c>
      <c r="K227" s="49">
        <v>0.246</v>
      </c>
      <c r="L227" s="49">
        <v>0.224</v>
      </c>
      <c r="M227" s="49">
        <v>0.217</v>
      </c>
      <c r="N227" s="50">
        <v>34</v>
      </c>
    </row>
    <row r="228" spans="4:14" x14ac:dyDescent="0.25">
      <c r="D228" s="43" t="s">
        <v>5</v>
      </c>
      <c r="E228" s="49">
        <v>0</v>
      </c>
      <c r="F228" s="49">
        <v>0</v>
      </c>
      <c r="G228" s="49">
        <v>0</v>
      </c>
      <c r="H228" s="49">
        <v>0.1691</v>
      </c>
      <c r="I228" s="49">
        <v>0.16800000000000001</v>
      </c>
      <c r="J228" s="49">
        <v>0.17100000000000001</v>
      </c>
      <c r="K228" s="49">
        <v>0.1703166637729569</v>
      </c>
      <c r="L228" s="49">
        <v>0.16899999999999998</v>
      </c>
      <c r="M228" s="49">
        <v>0.16600000000000001</v>
      </c>
      <c r="N228" s="50">
        <v>17.239999999999998</v>
      </c>
    </row>
    <row r="229" spans="4:14" x14ac:dyDescent="0.25">
      <c r="D229" s="43" t="s">
        <v>6</v>
      </c>
      <c r="E229" s="49">
        <v>0</v>
      </c>
      <c r="F229" s="49">
        <v>0</v>
      </c>
      <c r="G229" s="49">
        <v>0</v>
      </c>
      <c r="H229" s="49">
        <v>0</v>
      </c>
      <c r="I229" s="49">
        <v>0</v>
      </c>
      <c r="J229" s="49">
        <v>0</v>
      </c>
      <c r="K229" s="49">
        <v>0</v>
      </c>
      <c r="L229" s="49">
        <v>0</v>
      </c>
      <c r="M229" s="49">
        <v>0</v>
      </c>
      <c r="N229" s="50">
        <v>0</v>
      </c>
    </row>
    <row r="230" spans="4:14" x14ac:dyDescent="0.25">
      <c r="D230" s="43" t="s">
        <v>7</v>
      </c>
      <c r="E230" s="49">
        <v>0.307</v>
      </c>
      <c r="F230" s="49">
        <v>0.26400000000000001</v>
      </c>
      <c r="G230" s="49">
        <v>0.254</v>
      </c>
      <c r="H230" s="49">
        <v>0.18243401444085144</v>
      </c>
      <c r="I230" s="49">
        <v>0.193</v>
      </c>
      <c r="J230" s="49">
        <v>0.222</v>
      </c>
      <c r="K230" s="49">
        <v>0.23699999999999999</v>
      </c>
      <c r="L230" s="49">
        <v>0.221</v>
      </c>
      <c r="M230" s="49">
        <v>0.21199999999999999</v>
      </c>
      <c r="N230" s="50">
        <v>0.20100000000000001</v>
      </c>
    </row>
    <row r="231" spans="4:14" x14ac:dyDescent="0.25">
      <c r="D231" s="43" t="s">
        <v>8</v>
      </c>
      <c r="E231" s="49">
        <v>0</v>
      </c>
      <c r="F231" s="49">
        <v>0.14399999999999999</v>
      </c>
      <c r="G231" s="49">
        <v>0.15029999999999999</v>
      </c>
      <c r="H231" s="49">
        <v>0.161</v>
      </c>
      <c r="I231" s="49">
        <v>0.14030000000000001</v>
      </c>
      <c r="J231" s="49">
        <v>0.13</v>
      </c>
      <c r="K231" s="49">
        <v>0.14680000000000001</v>
      </c>
      <c r="L231" s="49">
        <v>0.14299999999999999</v>
      </c>
      <c r="M231" s="49">
        <v>0.1386</v>
      </c>
      <c r="N231" s="50">
        <v>0.12659999999999999</v>
      </c>
    </row>
    <row r="232" spans="4:14" x14ac:dyDescent="0.25">
      <c r="D232" s="43" t="s">
        <v>9</v>
      </c>
      <c r="E232" s="49">
        <v>0</v>
      </c>
      <c r="F232" s="49">
        <v>0.30299999999999999</v>
      </c>
      <c r="G232" s="49">
        <v>0.30099999999999999</v>
      </c>
      <c r="H232" s="49">
        <v>0.30399999999999999</v>
      </c>
      <c r="I232" s="49">
        <v>0.314</v>
      </c>
      <c r="J232" s="49">
        <v>0.308</v>
      </c>
      <c r="K232" s="49">
        <v>0.33200000000000002</v>
      </c>
      <c r="L232" s="49">
        <v>0.311</v>
      </c>
      <c r="M232" s="49">
        <v>0.313</v>
      </c>
      <c r="N232" s="50">
        <v>0.30099999999999999</v>
      </c>
    </row>
    <row r="233" spans="4:14" x14ac:dyDescent="0.25">
      <c r="D233" s="43" t="s">
        <v>10</v>
      </c>
      <c r="E233" s="49">
        <v>0.11799999999999999</v>
      </c>
      <c r="F233" s="49">
        <v>0.124</v>
      </c>
      <c r="G233" s="49">
        <v>0.13</v>
      </c>
      <c r="H233" s="49">
        <v>0.128</v>
      </c>
      <c r="I233" s="49">
        <v>0.125</v>
      </c>
      <c r="J233" s="49">
        <v>0.121</v>
      </c>
      <c r="K233" s="49">
        <v>0.114</v>
      </c>
      <c r="L233" s="49">
        <v>0.112</v>
      </c>
      <c r="M233" s="49">
        <v>0.11600000000000001</v>
      </c>
      <c r="N233" s="50">
        <v>0.11600000000000001</v>
      </c>
    </row>
    <row r="234" spans="4:14" x14ac:dyDescent="0.25">
      <c r="D234" s="43" t="s">
        <v>12</v>
      </c>
      <c r="E234" s="49">
        <v>0.14810000000000001</v>
      </c>
      <c r="F234" s="49">
        <v>0.14729999999999999</v>
      </c>
      <c r="G234" s="49">
        <v>0.1575</v>
      </c>
      <c r="H234" s="49">
        <v>0.1673</v>
      </c>
      <c r="I234" s="49">
        <v>0.17699999999999999</v>
      </c>
      <c r="J234" s="49">
        <v>0.192</v>
      </c>
      <c r="K234" s="49">
        <v>0.20200000000000001</v>
      </c>
      <c r="L234" s="49">
        <v>0.1666</v>
      </c>
      <c r="M234" s="49">
        <v>0.14299999999999999</v>
      </c>
      <c r="N234" s="50">
        <v>0.15542035792284944</v>
      </c>
    </row>
    <row r="235" spans="4:14" x14ac:dyDescent="0.25">
      <c r="D235" s="43" t="s">
        <v>28</v>
      </c>
      <c r="E235" s="49">
        <v>0.41260000000000002</v>
      </c>
      <c r="F235" s="49">
        <v>0.38440000000000002</v>
      </c>
      <c r="G235" s="49">
        <v>0.36080000000000001</v>
      </c>
      <c r="H235" s="49">
        <v>0.34150000000000003</v>
      </c>
      <c r="I235" s="49">
        <v>0.33500000000000002</v>
      </c>
      <c r="J235" s="49">
        <v>0.32200000000000001</v>
      </c>
      <c r="K235" s="49">
        <v>0.314</v>
      </c>
      <c r="L235" s="49">
        <v>0.30499999999999999</v>
      </c>
      <c r="M235" s="49">
        <v>0.3</v>
      </c>
      <c r="N235" s="50">
        <v>28.9</v>
      </c>
    </row>
    <row r="236" spans="4:14" x14ac:dyDescent="0.25">
      <c r="D236" s="43" t="s">
        <v>13</v>
      </c>
      <c r="E236" s="49">
        <v>0</v>
      </c>
      <c r="F236" s="49">
        <v>0</v>
      </c>
      <c r="G236" s="49">
        <v>0</v>
      </c>
      <c r="H236" s="49">
        <v>0</v>
      </c>
      <c r="I236" s="49">
        <v>0</v>
      </c>
      <c r="J236" s="49">
        <v>0</v>
      </c>
      <c r="K236" s="49">
        <v>0</v>
      </c>
      <c r="L236" s="49">
        <v>0</v>
      </c>
      <c r="M236" s="49">
        <v>0</v>
      </c>
      <c r="N236" s="50">
        <v>16</v>
      </c>
    </row>
    <row r="237" spans="4:14" x14ac:dyDescent="0.25">
      <c r="D237" s="43" t="s">
        <v>14</v>
      </c>
      <c r="E237" s="49">
        <v>0</v>
      </c>
      <c r="F237" s="49">
        <v>0</v>
      </c>
      <c r="G237" s="49">
        <v>0</v>
      </c>
      <c r="H237" s="49">
        <v>0</v>
      </c>
      <c r="I237" s="49">
        <v>0</v>
      </c>
      <c r="J237" s="49">
        <v>0</v>
      </c>
      <c r="K237" s="49">
        <v>0</v>
      </c>
      <c r="L237" s="49">
        <v>0</v>
      </c>
      <c r="M237" s="49">
        <v>0</v>
      </c>
      <c r="N237" s="50">
        <v>0</v>
      </c>
    </row>
    <row r="238" spans="4:14" x14ac:dyDescent="0.25">
      <c r="D238" s="43" t="s">
        <v>15</v>
      </c>
      <c r="E238" s="49">
        <v>0</v>
      </c>
      <c r="F238" s="49">
        <v>0</v>
      </c>
      <c r="G238" s="49">
        <v>0</v>
      </c>
      <c r="H238" s="49">
        <v>0.30509999999999998</v>
      </c>
      <c r="I238" s="49">
        <v>0.313</v>
      </c>
      <c r="J238" s="49">
        <v>0.3226</v>
      </c>
      <c r="K238" s="49">
        <v>0.34599999999999997</v>
      </c>
      <c r="L238" s="49">
        <v>0.35499999999999998</v>
      </c>
      <c r="M238" s="49">
        <v>0.33900000000000002</v>
      </c>
      <c r="N238" s="50">
        <v>0.32200000000000001</v>
      </c>
    </row>
    <row r="239" spans="4:14" x14ac:dyDescent="0.25">
      <c r="D239" s="43" t="s">
        <v>16</v>
      </c>
      <c r="E239" s="49">
        <v>0.22109999999999999</v>
      </c>
      <c r="F239" s="49">
        <v>0.2266</v>
      </c>
      <c r="G239" s="49">
        <v>0.24590000000000001</v>
      </c>
      <c r="H239" s="49">
        <v>0.23039999999999999</v>
      </c>
      <c r="I239" s="49">
        <v>0.24479999999999999</v>
      </c>
      <c r="J239" s="49">
        <v>0.2112</v>
      </c>
      <c r="K239" s="49">
        <v>0.16800000000000001</v>
      </c>
      <c r="L239" s="49">
        <v>0.182</v>
      </c>
      <c r="M239" s="49">
        <v>0.17899999999999999</v>
      </c>
      <c r="N239" s="50">
        <v>0.17199999999999999</v>
      </c>
    </row>
    <row r="240" spans="4:14" x14ac:dyDescent="0.25">
      <c r="D240" s="43" t="s">
        <v>29</v>
      </c>
      <c r="E240" s="49">
        <v>0</v>
      </c>
      <c r="F240" s="49">
        <v>0</v>
      </c>
      <c r="G240" s="49">
        <v>0</v>
      </c>
      <c r="H240" s="49">
        <v>0</v>
      </c>
      <c r="I240" s="49">
        <v>0</v>
      </c>
      <c r="J240" s="49">
        <v>0.24</v>
      </c>
      <c r="K240" s="49">
        <v>0.22689999999999999</v>
      </c>
      <c r="L240" s="49">
        <v>0.184</v>
      </c>
      <c r="M240" s="49">
        <v>0.153</v>
      </c>
      <c r="N240" s="50">
        <v>0</v>
      </c>
    </row>
    <row r="241" spans="4:14" x14ac:dyDescent="0.25">
      <c r="D241" s="43" t="s">
        <v>17</v>
      </c>
      <c r="E241" s="49">
        <v>0</v>
      </c>
      <c r="F241" s="49">
        <v>0</v>
      </c>
      <c r="G241" s="49">
        <v>0</v>
      </c>
      <c r="H241" s="49">
        <v>0</v>
      </c>
      <c r="I241" s="49">
        <v>0.32319999999999999</v>
      </c>
      <c r="J241" s="49">
        <v>0.17899999999999999</v>
      </c>
      <c r="K241" s="49">
        <v>0.187</v>
      </c>
      <c r="L241" s="49">
        <v>0.25259999999999999</v>
      </c>
      <c r="M241" s="49">
        <v>0.2331</v>
      </c>
      <c r="N241" s="50">
        <v>0</v>
      </c>
    </row>
    <row r="242" spans="4:14" x14ac:dyDescent="0.25">
      <c r="D242" s="43" t="s">
        <v>18</v>
      </c>
      <c r="E242" s="49">
        <v>0.24099999999999999</v>
      </c>
      <c r="F242" s="49">
        <v>0.23599999999999999</v>
      </c>
      <c r="G242" s="49">
        <v>0.246</v>
      </c>
      <c r="H242" s="49">
        <v>0.24099999999999999</v>
      </c>
      <c r="I242" s="49">
        <v>0.24099999999999999</v>
      </c>
      <c r="J242" s="49">
        <v>0.186</v>
      </c>
      <c r="K242" s="49">
        <v>0</v>
      </c>
      <c r="L242" s="49">
        <v>0</v>
      </c>
      <c r="M242" s="49">
        <v>0</v>
      </c>
      <c r="N242" s="50">
        <v>0</v>
      </c>
    </row>
    <row r="243" spans="4:14" x14ac:dyDescent="0.25">
      <c r="D243" s="43" t="s">
        <v>19</v>
      </c>
      <c r="E243" s="49">
        <v>0</v>
      </c>
      <c r="F243" s="49">
        <v>0</v>
      </c>
      <c r="G243" s="49">
        <v>0</v>
      </c>
      <c r="H243" s="49">
        <v>0</v>
      </c>
      <c r="I243" s="49">
        <v>0</v>
      </c>
      <c r="J243" s="49">
        <v>0</v>
      </c>
      <c r="K243" s="49">
        <v>0</v>
      </c>
      <c r="L243" s="49">
        <v>0</v>
      </c>
      <c r="M243" s="49">
        <v>0</v>
      </c>
      <c r="N243" s="50">
        <v>0</v>
      </c>
    </row>
    <row r="244" spans="4:14" x14ac:dyDescent="0.25">
      <c r="D244" s="43" t="s">
        <v>20</v>
      </c>
      <c r="E244" s="49">
        <v>0</v>
      </c>
      <c r="F244" s="49">
        <v>0.19039393301032231</v>
      </c>
      <c r="G244" s="49">
        <v>0</v>
      </c>
      <c r="H244" s="49">
        <v>0.185</v>
      </c>
      <c r="I244" s="49">
        <v>0.223</v>
      </c>
      <c r="J244" s="49">
        <v>0.23699999999999999</v>
      </c>
      <c r="K244" s="49">
        <v>0.22800000000000001</v>
      </c>
      <c r="L244" s="49">
        <v>0.251</v>
      </c>
      <c r="M244" s="49">
        <v>0.249</v>
      </c>
      <c r="N244" s="50">
        <v>0</v>
      </c>
    </row>
    <row r="245" spans="4:14" x14ac:dyDescent="0.25">
      <c r="D245" s="43" t="s">
        <v>21</v>
      </c>
      <c r="E245" s="49">
        <v>0</v>
      </c>
      <c r="F245" s="49">
        <v>0</v>
      </c>
      <c r="G245" s="49">
        <v>0</v>
      </c>
      <c r="H245" s="49">
        <v>0</v>
      </c>
      <c r="I245" s="49">
        <v>0</v>
      </c>
      <c r="J245" s="49">
        <v>0</v>
      </c>
      <c r="K245" s="49">
        <v>0</v>
      </c>
      <c r="L245" s="49">
        <v>0</v>
      </c>
      <c r="M245" s="49">
        <v>0</v>
      </c>
      <c r="N245" s="50">
        <v>0</v>
      </c>
    </row>
    <row r="246" spans="4:14" x14ac:dyDescent="0.25">
      <c r="D246" s="43" t="s">
        <v>22</v>
      </c>
      <c r="E246" s="49">
        <v>0.27060000000000001</v>
      </c>
      <c r="F246" s="49">
        <v>0.2467</v>
      </c>
      <c r="G246" s="49">
        <v>0.20399999999999999</v>
      </c>
      <c r="H246" s="49">
        <v>0.18222974803485426</v>
      </c>
      <c r="I246" s="49">
        <v>0.22</v>
      </c>
      <c r="J246" s="49">
        <v>0.34499999999999997</v>
      </c>
      <c r="K246" s="49">
        <v>0.315</v>
      </c>
      <c r="L246" s="49">
        <v>0.31588801399825023</v>
      </c>
      <c r="M246" s="49">
        <v>0.28399999999999997</v>
      </c>
      <c r="N246" s="50">
        <v>0</v>
      </c>
    </row>
    <row r="247" spans="4:14" x14ac:dyDescent="0.25">
      <c r="D247" s="43" t="s">
        <v>23</v>
      </c>
      <c r="E247" s="49">
        <v>0.27200000000000002</v>
      </c>
      <c r="F247" s="49">
        <v>0.223</v>
      </c>
      <c r="G247" s="49">
        <v>0.24199423892651839</v>
      </c>
      <c r="H247" s="49">
        <v>0.25992333802144507</v>
      </c>
      <c r="I247" s="49">
        <v>0.26098455404537202</v>
      </c>
      <c r="J247" s="49">
        <v>0.30286171740863199</v>
      </c>
      <c r="K247" s="49">
        <v>0.34790110479213104</v>
      </c>
      <c r="L247" s="49">
        <v>0.33170329752070848</v>
      </c>
      <c r="M247" s="49">
        <v>0.29292746827628829</v>
      </c>
      <c r="N247" s="50">
        <v>0.26884435045384175</v>
      </c>
    </row>
    <row r="248" spans="4:14" x14ac:dyDescent="0.25">
      <c r="D248" s="43" t="s">
        <v>31</v>
      </c>
      <c r="E248" s="49">
        <v>0</v>
      </c>
      <c r="F248" s="49">
        <v>0</v>
      </c>
      <c r="G248" s="49">
        <v>0</v>
      </c>
      <c r="H248" s="49">
        <v>0</v>
      </c>
      <c r="I248" s="49">
        <v>0.27290067654338263</v>
      </c>
      <c r="J248" s="49">
        <v>0.32269999999999999</v>
      </c>
      <c r="K248" s="49">
        <v>0.27410000000000001</v>
      </c>
      <c r="L248" s="49">
        <v>0.2782</v>
      </c>
      <c r="M248" s="49">
        <v>0.248</v>
      </c>
      <c r="N248" s="50">
        <v>0</v>
      </c>
    </row>
    <row r="249" spans="4:14" x14ac:dyDescent="0.25">
      <c r="D249" s="43" t="s">
        <v>24</v>
      </c>
      <c r="E249" s="49">
        <v>0</v>
      </c>
      <c r="F249" s="49">
        <v>0</v>
      </c>
      <c r="G249" s="49">
        <v>0</v>
      </c>
      <c r="H249" s="49">
        <v>0</v>
      </c>
      <c r="I249" s="49">
        <v>0.13</v>
      </c>
      <c r="J249" s="49">
        <v>0.12</v>
      </c>
      <c r="K249" s="49">
        <v>0.112</v>
      </c>
      <c r="L249" s="49">
        <v>0.11700000000000001</v>
      </c>
      <c r="M249" s="49">
        <v>0.14899999999999999</v>
      </c>
      <c r="N249" s="50">
        <v>0.14000000000000001</v>
      </c>
    </row>
    <row r="250" spans="4:14" x14ac:dyDescent="0.25">
      <c r="D250" s="43" t="s">
        <v>25</v>
      </c>
      <c r="E250" s="49">
        <v>0.39379999999999998</v>
      </c>
      <c r="F250" s="49">
        <v>0.39750000000000002</v>
      </c>
      <c r="G250" s="49">
        <v>0.38229999999999997</v>
      </c>
      <c r="H250" s="49">
        <v>0.37359999999999999</v>
      </c>
      <c r="I250" s="49">
        <v>0.37280000000000002</v>
      </c>
      <c r="J250" s="49">
        <v>0.36130000000000001</v>
      </c>
      <c r="K250" s="49">
        <v>0.34799999999999998</v>
      </c>
      <c r="L250" s="49">
        <v>0.34320000000000001</v>
      </c>
      <c r="M250" s="49">
        <v>0.31969999999999998</v>
      </c>
      <c r="N250" s="50">
        <v>30.53</v>
      </c>
    </row>
    <row r="251" spans="4:14" x14ac:dyDescent="0.25">
      <c r="D251" s="43" t="s">
        <v>26</v>
      </c>
      <c r="E251" s="49">
        <v>0.40679999999999999</v>
      </c>
      <c r="F251" s="49">
        <v>0.34810000000000002</v>
      </c>
      <c r="G251" s="49">
        <v>0.3332</v>
      </c>
      <c r="H251" s="49">
        <v>0.32529999999999998</v>
      </c>
      <c r="I251" s="49">
        <v>0.3135</v>
      </c>
      <c r="J251" s="49">
        <v>0.3039</v>
      </c>
      <c r="K251" s="49">
        <v>0.28939999999999999</v>
      </c>
      <c r="L251" s="49">
        <v>0.28349999999999997</v>
      </c>
      <c r="M251" s="49">
        <v>0.27579999999999999</v>
      </c>
      <c r="N251" s="50">
        <v>0</v>
      </c>
    </row>
    <row r="252" spans="4:14" x14ac:dyDescent="0.25">
      <c r="D252" s="43" t="s">
        <v>27</v>
      </c>
      <c r="E252" s="49">
        <v>0</v>
      </c>
      <c r="F252" s="49">
        <v>0.106</v>
      </c>
      <c r="G252" s="49">
        <v>0.109</v>
      </c>
      <c r="H252" s="49">
        <v>0.11269999999999999</v>
      </c>
      <c r="I252" s="49">
        <v>0.1048</v>
      </c>
      <c r="J252" s="49">
        <v>0.1027</v>
      </c>
      <c r="K252" s="49">
        <v>0.108</v>
      </c>
      <c r="L252" s="49">
        <v>0.1164</v>
      </c>
      <c r="M252" s="49">
        <v>0.12039999999999999</v>
      </c>
      <c r="N252" s="50">
        <v>0.13077444245455266</v>
      </c>
    </row>
    <row r="253" spans="4:14" x14ac:dyDescent="0.25">
      <c r="D253" s="43" t="s">
        <v>11</v>
      </c>
      <c r="E253" s="51">
        <v>0.1089</v>
      </c>
      <c r="F253" s="51">
        <v>0.1124</v>
      </c>
      <c r="G253" s="51">
        <v>0.1149</v>
      </c>
      <c r="H253" s="51">
        <v>0.10489999999999999</v>
      </c>
      <c r="I253" s="51">
        <v>0.114</v>
      </c>
      <c r="J253" s="51">
        <v>0.105</v>
      </c>
      <c r="K253" s="51">
        <v>0.122</v>
      </c>
      <c r="L253" s="51">
        <v>0.129</v>
      </c>
      <c r="M253" s="51">
        <v>0.11700000000000001</v>
      </c>
      <c r="N253" s="52">
        <v>0</v>
      </c>
    </row>
    <row r="254" spans="4:14" x14ac:dyDescent="0.25">
      <c r="E254" s="10"/>
      <c r="F254" s="10"/>
      <c r="G254" s="10"/>
      <c r="H254" s="10"/>
      <c r="I254" s="10"/>
      <c r="J254" s="10"/>
      <c r="K254" s="10"/>
      <c r="L254" s="10"/>
      <c r="M254" s="10"/>
      <c r="N254" s="10"/>
    </row>
    <row r="255" spans="4:14" x14ac:dyDescent="0.25">
      <c r="E255" s="10"/>
      <c r="F255" s="10"/>
      <c r="G255" s="10"/>
      <c r="H255" s="10"/>
      <c r="I255" s="10"/>
      <c r="J255" s="10"/>
      <c r="K255" s="10"/>
      <c r="L255" s="10"/>
      <c r="M255" s="10"/>
      <c r="N255" s="10"/>
    </row>
    <row r="256" spans="4:14" ht="18.75" x14ac:dyDescent="0.25">
      <c r="D256" s="198" t="s">
        <v>85</v>
      </c>
      <c r="E256" s="199"/>
      <c r="F256" s="199"/>
      <c r="G256" s="199"/>
      <c r="H256" s="199"/>
      <c r="I256" s="199"/>
      <c r="J256" s="199"/>
      <c r="K256" s="199"/>
      <c r="L256" s="199"/>
      <c r="M256" s="199"/>
      <c r="N256" s="200"/>
    </row>
    <row r="257" spans="4:14" x14ac:dyDescent="0.25">
      <c r="D257" s="14">
        <v>1148</v>
      </c>
      <c r="E257" s="18">
        <v>2004</v>
      </c>
      <c r="F257" s="18">
        <f t="shared" ref="F257:N257" si="7">E257+1</f>
        <v>2005</v>
      </c>
      <c r="G257" s="18">
        <f t="shared" si="7"/>
        <v>2006</v>
      </c>
      <c r="H257" s="18">
        <f t="shared" si="7"/>
        <v>2007</v>
      </c>
      <c r="I257" s="18">
        <f t="shared" si="7"/>
        <v>2008</v>
      </c>
      <c r="J257" s="18">
        <f t="shared" si="7"/>
        <v>2009</v>
      </c>
      <c r="K257" s="18">
        <f t="shared" si="7"/>
        <v>2010</v>
      </c>
      <c r="L257" s="18">
        <f t="shared" si="7"/>
        <v>2011</v>
      </c>
      <c r="M257" s="18">
        <f t="shared" si="7"/>
        <v>2012</v>
      </c>
      <c r="N257" s="19">
        <f t="shared" si="7"/>
        <v>2013</v>
      </c>
    </row>
    <row r="258" spans="4:14" x14ac:dyDescent="0.25">
      <c r="D258" s="43" t="s">
        <v>0</v>
      </c>
      <c r="E258" s="47">
        <v>0.21029999999999999</v>
      </c>
      <c r="F258" s="47">
        <v>0.21679999999999999</v>
      </c>
      <c r="G258" s="47">
        <v>0.2157</v>
      </c>
      <c r="H258" s="47">
        <v>0.21790000000000001</v>
      </c>
      <c r="I258" s="47">
        <v>0.219</v>
      </c>
      <c r="J258" s="47">
        <v>0.22700000000000001</v>
      </c>
      <c r="K258" s="47">
        <v>0.22700000000000001</v>
      </c>
      <c r="L258" s="47">
        <v>0.222</v>
      </c>
      <c r="M258" s="47">
        <v>0.216</v>
      </c>
      <c r="N258" s="48">
        <v>0</v>
      </c>
    </row>
    <row r="259" spans="4:14" x14ac:dyDescent="0.25">
      <c r="D259" s="43" t="s">
        <v>1</v>
      </c>
      <c r="E259" s="49">
        <v>0.16020000000000001</v>
      </c>
      <c r="F259" s="49">
        <v>0.18820000000000001</v>
      </c>
      <c r="G259" s="49">
        <v>0.16930000000000001</v>
      </c>
      <c r="H259" s="49">
        <v>0.16669999999999999</v>
      </c>
      <c r="I259" s="49">
        <v>0.1613</v>
      </c>
      <c r="J259" s="49">
        <v>0.16400000000000001</v>
      </c>
      <c r="K259" s="49">
        <v>0.15659999999999999</v>
      </c>
      <c r="L259" s="49">
        <v>0.14699999999999999</v>
      </c>
      <c r="M259" s="49">
        <v>0.14799999999999999</v>
      </c>
      <c r="N259" s="50">
        <v>0.14799999999999999</v>
      </c>
    </row>
    <row r="260" spans="4:14" x14ac:dyDescent="0.25">
      <c r="D260" s="43" t="s">
        <v>30</v>
      </c>
      <c r="E260" s="49">
        <v>0</v>
      </c>
      <c r="F260" s="49">
        <v>0</v>
      </c>
      <c r="G260" s="49">
        <v>0</v>
      </c>
      <c r="H260" s="49">
        <v>0.151</v>
      </c>
      <c r="I260" s="49">
        <v>0.13700000000000001</v>
      </c>
      <c r="J260" s="49">
        <v>0.152</v>
      </c>
      <c r="K260" s="49">
        <v>0.14699999999999999</v>
      </c>
      <c r="L260" s="49">
        <v>0.13</v>
      </c>
      <c r="M260" s="49">
        <v>0.13100000000000001</v>
      </c>
      <c r="N260" s="50">
        <v>0</v>
      </c>
    </row>
    <row r="261" spans="4:14" x14ac:dyDescent="0.25">
      <c r="D261" s="43" t="s">
        <v>2</v>
      </c>
      <c r="E261" s="49">
        <v>0.16700000000000001</v>
      </c>
      <c r="F261" s="49">
        <v>0.157</v>
      </c>
      <c r="G261" s="49">
        <v>0.157</v>
      </c>
      <c r="H261" s="49">
        <v>0.17</v>
      </c>
      <c r="I261" s="49">
        <v>0.151</v>
      </c>
      <c r="J261" s="49">
        <v>0.14163418318816792</v>
      </c>
      <c r="K261" s="49">
        <v>0.13648084256400944</v>
      </c>
      <c r="L261" s="49">
        <v>0.13700000000000001</v>
      </c>
      <c r="M261" s="49">
        <v>0.13725201318983724</v>
      </c>
      <c r="N261" s="50">
        <v>14.6</v>
      </c>
    </row>
    <row r="262" spans="4:14" x14ac:dyDescent="0.25">
      <c r="D262" s="43" t="s">
        <v>3</v>
      </c>
      <c r="E262" s="49">
        <v>0.13100000000000001</v>
      </c>
      <c r="F262" s="49">
        <v>0.129</v>
      </c>
      <c r="G262" s="49">
        <v>0.129</v>
      </c>
      <c r="H262" s="49">
        <v>0.1323</v>
      </c>
      <c r="I262" s="49">
        <v>0.13100000000000001</v>
      </c>
      <c r="J262" s="49">
        <v>0.13300000000000001</v>
      </c>
      <c r="K262" s="49">
        <v>0.1406</v>
      </c>
      <c r="L262" s="49">
        <v>0.13969999999999999</v>
      </c>
      <c r="M262" s="49">
        <v>0.12870000000000001</v>
      </c>
      <c r="N262" s="50">
        <v>0</v>
      </c>
    </row>
    <row r="263" spans="4:14" x14ac:dyDescent="0.25">
      <c r="D263" s="43" t="s">
        <v>4</v>
      </c>
      <c r="E263" s="49">
        <v>0.2147</v>
      </c>
      <c r="F263" s="49">
        <v>0.22639999999999999</v>
      </c>
      <c r="G263" s="49">
        <v>0.22459999999999999</v>
      </c>
      <c r="H263" s="49">
        <v>0.219</v>
      </c>
      <c r="I263" s="49">
        <v>0.21970000000000001</v>
      </c>
      <c r="J263" s="49">
        <v>0.215</v>
      </c>
      <c r="K263" s="49">
        <v>0.19800000000000001</v>
      </c>
      <c r="L263" s="49">
        <v>0.19700000000000001</v>
      </c>
      <c r="M263" s="49">
        <v>0.1993</v>
      </c>
      <c r="N263" s="50">
        <v>27</v>
      </c>
    </row>
    <row r="264" spans="4:14" x14ac:dyDescent="0.25">
      <c r="D264" s="43" t="s">
        <v>5</v>
      </c>
      <c r="E264" s="49">
        <v>0</v>
      </c>
      <c r="F264" s="49">
        <v>0</v>
      </c>
      <c r="G264" s="49">
        <v>0</v>
      </c>
      <c r="H264" s="49">
        <v>8.2000000000000003E-2</v>
      </c>
      <c r="I264" s="49">
        <v>8.4000000000000005E-2</v>
      </c>
      <c r="J264" s="49">
        <v>8.3000000000000004E-2</v>
      </c>
      <c r="K264" s="49">
        <v>8.8497149855037233E-2</v>
      </c>
      <c r="L264" s="49">
        <v>8.8000000000000009E-2</v>
      </c>
      <c r="M264" s="49">
        <v>9.1999999999999998E-2</v>
      </c>
      <c r="N264" s="50">
        <v>9.3000000000000007</v>
      </c>
    </row>
    <row r="265" spans="4:14" x14ac:dyDescent="0.25">
      <c r="D265" s="43" t="s">
        <v>6</v>
      </c>
      <c r="E265" s="49">
        <v>0</v>
      </c>
      <c r="F265" s="49">
        <v>0</v>
      </c>
      <c r="G265" s="49">
        <v>0</v>
      </c>
      <c r="H265" s="49">
        <v>0</v>
      </c>
      <c r="I265" s="49">
        <v>0</v>
      </c>
      <c r="J265" s="49">
        <v>0</v>
      </c>
      <c r="K265" s="49">
        <v>0</v>
      </c>
      <c r="L265" s="49">
        <v>0</v>
      </c>
      <c r="M265" s="49">
        <v>0</v>
      </c>
      <c r="N265" s="50">
        <v>0</v>
      </c>
    </row>
    <row r="266" spans="4:14" x14ac:dyDescent="0.25">
      <c r="D266" s="43" t="s">
        <v>7</v>
      </c>
      <c r="E266" s="49">
        <v>0.193</v>
      </c>
      <c r="F266" s="49">
        <v>0.17899999999999999</v>
      </c>
      <c r="G266" s="49">
        <v>0.184</v>
      </c>
      <c r="H266" s="49">
        <v>0.14911917316735579</v>
      </c>
      <c r="I266" s="49">
        <v>0.14699999999999999</v>
      </c>
      <c r="J266" s="49">
        <v>0.125</v>
      </c>
      <c r="K266" s="49">
        <v>0.183</v>
      </c>
      <c r="L266" s="49">
        <v>0.19900000000000001</v>
      </c>
      <c r="M266" s="49">
        <v>0.192</v>
      </c>
      <c r="N266" s="50">
        <v>0.19500000000000001</v>
      </c>
    </row>
    <row r="267" spans="4:14" x14ac:dyDescent="0.25">
      <c r="D267" s="43" t="s">
        <v>8</v>
      </c>
      <c r="E267" s="49">
        <v>0</v>
      </c>
      <c r="F267" s="49">
        <v>4.8800000000000003E-2</v>
      </c>
      <c r="G267" s="49">
        <v>7.0099999999999996E-2</v>
      </c>
      <c r="H267" s="49">
        <v>5.8999999999999997E-2</v>
      </c>
      <c r="I267" s="49">
        <v>8.4400000000000003E-2</v>
      </c>
      <c r="J267" s="49">
        <v>9.0300000000000005E-2</v>
      </c>
      <c r="K267" s="49">
        <v>9.7900000000000001E-2</v>
      </c>
      <c r="L267" s="49">
        <v>8.5000000000000006E-2</v>
      </c>
      <c r="M267" s="49">
        <v>0.09</v>
      </c>
      <c r="N267" s="50">
        <v>9.5000000000000001E-2</v>
      </c>
    </row>
    <row r="268" spans="4:14" x14ac:dyDescent="0.25">
      <c r="D268" s="43" t="s">
        <v>9</v>
      </c>
      <c r="E268" s="49">
        <v>0</v>
      </c>
      <c r="F268" s="49">
        <v>0.29499999999999998</v>
      </c>
      <c r="G268" s="49">
        <v>0.29699999999999999</v>
      </c>
      <c r="H268" s="49">
        <v>0.30399999999999999</v>
      </c>
      <c r="I268" s="49">
        <v>0.30199999999999999</v>
      </c>
      <c r="J268" s="49">
        <v>0.30299999999999999</v>
      </c>
      <c r="K268" s="49">
        <v>0.30199999999999999</v>
      </c>
      <c r="L268" s="49">
        <v>0.307</v>
      </c>
      <c r="M268" s="49">
        <v>0.30599999999999999</v>
      </c>
      <c r="N268" s="50">
        <v>0.29199999999999998</v>
      </c>
    </row>
    <row r="269" spans="4:14" x14ac:dyDescent="0.25">
      <c r="D269" s="43" t="s">
        <v>10</v>
      </c>
      <c r="E269" s="49">
        <v>0.1</v>
      </c>
      <c r="F269" s="49">
        <v>0.113</v>
      </c>
      <c r="G269" s="49">
        <v>0.112</v>
      </c>
      <c r="H269" s="49">
        <v>0.113</v>
      </c>
      <c r="I269" s="49">
        <v>0.11799999999999999</v>
      </c>
      <c r="J269" s="49">
        <v>0.11799999999999999</v>
      </c>
      <c r="K269" s="49">
        <v>0.107</v>
      </c>
      <c r="L269" s="49">
        <v>0.112</v>
      </c>
      <c r="M269" s="49">
        <v>0.106</v>
      </c>
      <c r="N269" s="50">
        <v>0.104</v>
      </c>
    </row>
    <row r="270" spans="4:14" x14ac:dyDescent="0.25">
      <c r="D270" s="43" t="s">
        <v>12</v>
      </c>
      <c r="E270" s="49">
        <v>6.1800000000000001E-2</v>
      </c>
      <c r="F270" s="49">
        <v>6.7799999999999999E-2</v>
      </c>
      <c r="G270" s="49">
        <v>5.5399999999999998E-2</v>
      </c>
      <c r="H270" s="49">
        <v>5.7500000000000002E-2</v>
      </c>
      <c r="I270" s="49">
        <v>6.2E-2</v>
      </c>
      <c r="J270" s="49">
        <v>5.5E-2</v>
      </c>
      <c r="K270" s="49">
        <v>5.8000000000000003E-2</v>
      </c>
      <c r="L270" s="49">
        <v>6.3E-2</v>
      </c>
      <c r="M270" s="49">
        <v>7.0000000000000007E-2</v>
      </c>
      <c r="N270" s="50">
        <v>6.2037150505549692E-2</v>
      </c>
    </row>
    <row r="271" spans="4:14" x14ac:dyDescent="0.25">
      <c r="D271" s="43" t="s">
        <v>28</v>
      </c>
      <c r="E271" s="49">
        <v>0.1099</v>
      </c>
      <c r="F271" s="49">
        <v>0.1145</v>
      </c>
      <c r="G271" s="49">
        <v>0.1125</v>
      </c>
      <c r="H271" s="49">
        <v>0.1173</v>
      </c>
      <c r="I271" s="49">
        <v>0.11600000000000001</v>
      </c>
      <c r="J271" s="49">
        <v>0.111</v>
      </c>
      <c r="K271" s="49">
        <v>0.108</v>
      </c>
      <c r="L271" s="49">
        <v>0.112</v>
      </c>
      <c r="M271" s="49">
        <v>0.121</v>
      </c>
      <c r="N271" s="50">
        <v>13</v>
      </c>
    </row>
    <row r="272" spans="4:14" x14ac:dyDescent="0.25">
      <c r="D272" s="43" t="s">
        <v>13</v>
      </c>
      <c r="E272" s="49">
        <v>0</v>
      </c>
      <c r="F272" s="49">
        <v>0</v>
      </c>
      <c r="G272" s="49">
        <v>0</v>
      </c>
      <c r="H272" s="49">
        <v>0</v>
      </c>
      <c r="I272" s="49">
        <v>0</v>
      </c>
      <c r="J272" s="49">
        <v>0</v>
      </c>
      <c r="K272" s="49">
        <v>0</v>
      </c>
      <c r="L272" s="49">
        <v>0</v>
      </c>
      <c r="M272" s="49">
        <v>0</v>
      </c>
      <c r="N272" s="50">
        <v>13.6</v>
      </c>
    </row>
    <row r="273" spans="4:14" x14ac:dyDescent="0.25">
      <c r="D273" s="43" t="s">
        <v>14</v>
      </c>
      <c r="E273" s="49">
        <v>0</v>
      </c>
      <c r="F273" s="49">
        <v>0</v>
      </c>
      <c r="G273" s="49">
        <v>0</v>
      </c>
      <c r="H273" s="49">
        <v>0</v>
      </c>
      <c r="I273" s="49">
        <v>0</v>
      </c>
      <c r="J273" s="49">
        <v>0</v>
      </c>
      <c r="K273" s="49">
        <v>0</v>
      </c>
      <c r="L273" s="49">
        <v>0</v>
      </c>
      <c r="M273" s="49">
        <v>0</v>
      </c>
      <c r="N273" s="50">
        <v>0</v>
      </c>
    </row>
    <row r="274" spans="4:14" x14ac:dyDescent="0.25">
      <c r="D274" s="43" t="s">
        <v>15</v>
      </c>
      <c r="E274" s="49">
        <v>0</v>
      </c>
      <c r="F274" s="49">
        <v>0</v>
      </c>
      <c r="G274" s="49">
        <v>0</v>
      </c>
      <c r="H274" s="49">
        <v>0.27339999999999998</v>
      </c>
      <c r="I274" s="49">
        <v>0.25600000000000001</v>
      </c>
      <c r="J274" s="49">
        <v>0.24959999999999999</v>
      </c>
      <c r="K274" s="49">
        <v>0.26200000000000001</v>
      </c>
      <c r="L274" s="49">
        <v>0.25700000000000001</v>
      </c>
      <c r="M274" s="49">
        <v>0.25700000000000001</v>
      </c>
      <c r="N274" s="50">
        <v>0.26200000000000001</v>
      </c>
    </row>
    <row r="275" spans="4:14" x14ac:dyDescent="0.25">
      <c r="D275" s="43" t="s">
        <v>16</v>
      </c>
      <c r="E275" s="49">
        <v>0.13850000000000001</v>
      </c>
      <c r="F275" s="49">
        <v>0.1328</v>
      </c>
      <c r="G275" s="49">
        <v>0.12939999999999999</v>
      </c>
      <c r="H275" s="49">
        <v>0.13969999999999999</v>
      </c>
      <c r="I275" s="49">
        <v>0.12670000000000001</v>
      </c>
      <c r="J275" s="49">
        <v>9.8799999999999999E-2</v>
      </c>
      <c r="K275" s="49">
        <v>9.2999999999999999E-2</v>
      </c>
      <c r="L275" s="49">
        <v>9.0999999999999998E-2</v>
      </c>
      <c r="M275" s="49">
        <v>0.14299999999999999</v>
      </c>
      <c r="N275" s="50">
        <v>0.13200000000000001</v>
      </c>
    </row>
    <row r="276" spans="4:14" x14ac:dyDescent="0.25">
      <c r="D276" s="43" t="s">
        <v>29</v>
      </c>
      <c r="E276" s="49">
        <v>0</v>
      </c>
      <c r="F276" s="49">
        <v>0</v>
      </c>
      <c r="G276" s="49">
        <v>0</v>
      </c>
      <c r="H276" s="49">
        <v>0</v>
      </c>
      <c r="I276" s="49">
        <v>0</v>
      </c>
      <c r="J276" s="49">
        <v>0.17699999999999999</v>
      </c>
      <c r="K276" s="49">
        <v>0.21129999999999999</v>
      </c>
      <c r="L276" s="49">
        <v>0.17299999999999999</v>
      </c>
      <c r="M276" s="49">
        <v>0.124</v>
      </c>
      <c r="N276" s="50">
        <v>0</v>
      </c>
    </row>
    <row r="277" spans="4:14" x14ac:dyDescent="0.25">
      <c r="D277" s="43" t="s">
        <v>17</v>
      </c>
      <c r="E277" s="49">
        <v>0</v>
      </c>
      <c r="F277" s="49">
        <v>0</v>
      </c>
      <c r="G277" s="49">
        <v>0</v>
      </c>
      <c r="H277" s="49">
        <v>0</v>
      </c>
      <c r="I277" s="49">
        <v>0.1842</v>
      </c>
      <c r="J277" s="49">
        <v>0.14399999999999999</v>
      </c>
      <c r="K277" s="49">
        <v>0.159</v>
      </c>
      <c r="L277" s="49">
        <v>0.20269999999999999</v>
      </c>
      <c r="M277" s="49">
        <v>0.1842</v>
      </c>
      <c r="N277" s="50">
        <v>0</v>
      </c>
    </row>
    <row r="278" spans="4:14" x14ac:dyDescent="0.25">
      <c r="D278" s="43" t="s">
        <v>18</v>
      </c>
      <c r="E278" s="49">
        <v>0.16400000000000001</v>
      </c>
      <c r="F278" s="49">
        <v>0.20799999999999999</v>
      </c>
      <c r="G278" s="49">
        <v>0.218</v>
      </c>
      <c r="H278" s="49">
        <v>0.20100000000000001</v>
      </c>
      <c r="I278" s="49">
        <v>0.20100000000000001</v>
      </c>
      <c r="J278" s="49">
        <v>0.17199999999999999</v>
      </c>
      <c r="K278" s="49">
        <v>0</v>
      </c>
      <c r="L278" s="49">
        <v>0</v>
      </c>
      <c r="M278" s="49">
        <v>0</v>
      </c>
      <c r="N278" s="50">
        <v>0</v>
      </c>
    </row>
    <row r="279" spans="4:14" x14ac:dyDescent="0.25">
      <c r="D279" s="43" t="s">
        <v>19</v>
      </c>
      <c r="E279" s="49">
        <v>0</v>
      </c>
      <c r="F279" s="49">
        <v>0</v>
      </c>
      <c r="G279" s="49">
        <v>0</v>
      </c>
      <c r="H279" s="49">
        <v>0</v>
      </c>
      <c r="I279" s="49">
        <v>0</v>
      </c>
      <c r="J279" s="49">
        <v>0</v>
      </c>
      <c r="K279" s="49">
        <v>0</v>
      </c>
      <c r="L279" s="49">
        <v>0</v>
      </c>
      <c r="M279" s="49">
        <v>0</v>
      </c>
      <c r="N279" s="50">
        <v>0</v>
      </c>
    </row>
    <row r="280" spans="4:14" x14ac:dyDescent="0.25">
      <c r="D280" s="43" t="s">
        <v>20</v>
      </c>
      <c r="E280" s="49">
        <v>0</v>
      </c>
      <c r="F280" s="49">
        <v>0.1495049504950495</v>
      </c>
      <c r="G280" s="49">
        <v>0</v>
      </c>
      <c r="H280" s="49">
        <v>0.107</v>
      </c>
      <c r="I280" s="49">
        <v>0.11</v>
      </c>
      <c r="J280" s="49">
        <v>0.11700000000000001</v>
      </c>
      <c r="K280" s="49">
        <v>0.14199999999999999</v>
      </c>
      <c r="L280" s="49">
        <v>0.13700000000000001</v>
      </c>
      <c r="M280" s="49">
        <v>0.13</v>
      </c>
      <c r="N280" s="50">
        <v>0</v>
      </c>
    </row>
    <row r="281" spans="4:14" x14ac:dyDescent="0.25">
      <c r="D281" s="43" t="s">
        <v>21</v>
      </c>
      <c r="E281" s="49">
        <v>0</v>
      </c>
      <c r="F281" s="49">
        <v>0</v>
      </c>
      <c r="G281" s="49">
        <v>0</v>
      </c>
      <c r="H281" s="49">
        <v>0</v>
      </c>
      <c r="I281" s="49">
        <v>0</v>
      </c>
      <c r="J281" s="49">
        <v>0</v>
      </c>
      <c r="K281" s="49">
        <v>0</v>
      </c>
      <c r="L281" s="49">
        <v>0</v>
      </c>
      <c r="M281" s="49">
        <v>0</v>
      </c>
      <c r="N281" s="50">
        <v>0</v>
      </c>
    </row>
    <row r="282" spans="4:14" x14ac:dyDescent="0.25">
      <c r="D282" s="43" t="s">
        <v>22</v>
      </c>
      <c r="E282" s="49">
        <v>0.1981</v>
      </c>
      <c r="F282" s="49">
        <v>0.19650000000000001</v>
      </c>
      <c r="G282" s="49">
        <v>0.20200000000000001</v>
      </c>
      <c r="H282" s="49">
        <v>0.1658797330194707</v>
      </c>
      <c r="I282" s="49">
        <v>0.13900000000000001</v>
      </c>
      <c r="J282" s="49">
        <v>8.6999999999999994E-2</v>
      </c>
      <c r="K282" s="49">
        <v>8.3000000000000004E-2</v>
      </c>
      <c r="L282" s="49">
        <v>8.3429571303587052E-2</v>
      </c>
      <c r="M282" s="49">
        <v>0.11</v>
      </c>
      <c r="N282" s="50">
        <v>0</v>
      </c>
    </row>
    <row r="283" spans="4:14" x14ac:dyDescent="0.25">
      <c r="D283" s="43" t="s">
        <v>23</v>
      </c>
      <c r="E283" s="49">
        <v>0.13</v>
      </c>
      <c r="F283" s="49">
        <v>0.17799999999999999</v>
      </c>
      <c r="G283" s="49">
        <v>0.13523608391377442</v>
      </c>
      <c r="H283" s="49">
        <v>0.15140902705364356</v>
      </c>
      <c r="I283" s="49">
        <v>0.17408463739080279</v>
      </c>
      <c r="J283" s="49">
        <v>0.16331543193723594</v>
      </c>
      <c r="K283" s="49">
        <v>0.12104011189010787</v>
      </c>
      <c r="L283" s="49">
        <v>0.11048531529743655</v>
      </c>
      <c r="M283" s="49">
        <v>0.18027989526109145</v>
      </c>
      <c r="N283" s="50">
        <v>0.19244721786393654</v>
      </c>
    </row>
    <row r="284" spans="4:14" x14ac:dyDescent="0.25">
      <c r="D284" s="43" t="s">
        <v>31</v>
      </c>
      <c r="E284" s="49">
        <v>0</v>
      </c>
      <c r="F284" s="49">
        <v>0</v>
      </c>
      <c r="G284" s="49">
        <v>0</v>
      </c>
      <c r="H284" s="49">
        <v>0</v>
      </c>
      <c r="I284" s="49">
        <v>0.15491701751341733</v>
      </c>
      <c r="J284" s="49">
        <v>0.16</v>
      </c>
      <c r="K284" s="49">
        <v>0.13039999999999999</v>
      </c>
      <c r="L284" s="49">
        <v>0.12889999999999999</v>
      </c>
      <c r="M284" s="49">
        <v>0.13700000000000001</v>
      </c>
      <c r="N284" s="50">
        <v>0</v>
      </c>
    </row>
    <row r="285" spans="4:14" x14ac:dyDescent="0.25">
      <c r="D285" s="43" t="s">
        <v>24</v>
      </c>
      <c r="E285" s="49">
        <v>0</v>
      </c>
      <c r="F285" s="49">
        <v>0</v>
      </c>
      <c r="G285" s="49">
        <v>0</v>
      </c>
      <c r="H285" s="49">
        <v>0</v>
      </c>
      <c r="I285" s="49">
        <v>0.115</v>
      </c>
      <c r="J285" s="49">
        <v>0.12</v>
      </c>
      <c r="K285" s="49">
        <v>0.108</v>
      </c>
      <c r="L285" s="49">
        <v>0.114</v>
      </c>
      <c r="M285" s="49">
        <v>0.13100000000000001</v>
      </c>
      <c r="N285" s="50">
        <v>0.12</v>
      </c>
    </row>
    <row r="286" spans="4:14" x14ac:dyDescent="0.25">
      <c r="D286" s="43" t="s">
        <v>25</v>
      </c>
      <c r="E286" s="49">
        <v>0.16059999999999999</v>
      </c>
      <c r="F286" s="49">
        <v>0.14849999999999999</v>
      </c>
      <c r="G286" s="49">
        <v>0.1351</v>
      </c>
      <c r="H286" s="49">
        <v>0.13250000000000001</v>
      </c>
      <c r="I286" s="49">
        <v>0.12709999999999999</v>
      </c>
      <c r="J286" s="49">
        <v>0.12939999999999999</v>
      </c>
      <c r="K286" s="49">
        <v>0.12620000000000001</v>
      </c>
      <c r="L286" s="49">
        <v>0.13100000000000001</v>
      </c>
      <c r="M286" s="49">
        <v>0.1341</v>
      </c>
      <c r="N286" s="50">
        <v>15.48</v>
      </c>
    </row>
    <row r="287" spans="4:14" x14ac:dyDescent="0.25">
      <c r="D287" s="43" t="s">
        <v>26</v>
      </c>
      <c r="E287" s="49">
        <v>0.19539999999999999</v>
      </c>
      <c r="F287" s="49">
        <v>0.2089</v>
      </c>
      <c r="G287" s="49">
        <v>0.20930000000000001</v>
      </c>
      <c r="H287" s="49">
        <v>0.21929999999999999</v>
      </c>
      <c r="I287" s="49">
        <v>0.21879999999999999</v>
      </c>
      <c r="J287" s="49">
        <v>0.23080000000000001</v>
      </c>
      <c r="K287" s="49">
        <v>0.2281</v>
      </c>
      <c r="L287" s="49">
        <v>0.23050000000000001</v>
      </c>
      <c r="M287" s="49">
        <v>0.23219999999999999</v>
      </c>
      <c r="N287" s="50">
        <v>0</v>
      </c>
    </row>
    <row r="288" spans="4:14" x14ac:dyDescent="0.25">
      <c r="D288" s="43" t="s">
        <v>27</v>
      </c>
      <c r="E288" s="49">
        <v>0</v>
      </c>
      <c r="F288" s="49">
        <v>9.7199999999999995E-2</v>
      </c>
      <c r="G288" s="49">
        <v>9.7000000000000003E-2</v>
      </c>
      <c r="H288" s="49">
        <v>0.10680000000000001</v>
      </c>
      <c r="I288" s="49">
        <v>9.8599999999999993E-2</v>
      </c>
      <c r="J288" s="49">
        <v>0.1</v>
      </c>
      <c r="K288" s="49">
        <v>0.1</v>
      </c>
      <c r="L288" s="49">
        <v>0.11219999999999999</v>
      </c>
      <c r="M288" s="49">
        <v>0.11269999999999999</v>
      </c>
      <c r="N288" s="50">
        <v>0.11349409868563508</v>
      </c>
    </row>
    <row r="289" spans="4:14" x14ac:dyDescent="0.25">
      <c r="D289" s="43" t="s">
        <v>11</v>
      </c>
      <c r="E289" s="51">
        <v>9.1200000000000003E-2</v>
      </c>
      <c r="F289" s="51">
        <v>9.5899999999999999E-2</v>
      </c>
      <c r="G289" s="51">
        <v>8.14E-2</v>
      </c>
      <c r="H289" s="51">
        <v>8.1699999999999995E-2</v>
      </c>
      <c r="I289" s="51">
        <v>7.6999999999999999E-2</v>
      </c>
      <c r="J289" s="51">
        <v>0.1</v>
      </c>
      <c r="K289" s="51">
        <v>8.3500000000000005E-2</v>
      </c>
      <c r="L289" s="51">
        <v>8.4000000000000005E-2</v>
      </c>
      <c r="M289" s="51">
        <v>7.9000000000000001E-2</v>
      </c>
      <c r="N289" s="52">
        <v>0</v>
      </c>
    </row>
    <row r="292" spans="4:14" ht="18.75" x14ac:dyDescent="0.25">
      <c r="D292" s="198" t="s">
        <v>86</v>
      </c>
      <c r="E292" s="199"/>
      <c r="F292" s="199"/>
      <c r="G292" s="199"/>
      <c r="H292" s="199"/>
      <c r="I292" s="199"/>
      <c r="J292" s="199"/>
      <c r="K292" s="199"/>
      <c r="L292" s="199"/>
      <c r="M292" s="199"/>
      <c r="N292" s="200"/>
    </row>
    <row r="293" spans="4:14" x14ac:dyDescent="0.25">
      <c r="D293" s="14">
        <v>1151</v>
      </c>
      <c r="E293" s="18">
        <v>2004</v>
      </c>
      <c r="F293" s="18">
        <f t="shared" ref="F293:N293" si="8">E293+1</f>
        <v>2005</v>
      </c>
      <c r="G293" s="18">
        <f t="shared" si="8"/>
        <v>2006</v>
      </c>
      <c r="H293" s="18">
        <f t="shared" si="8"/>
        <v>2007</v>
      </c>
      <c r="I293" s="18">
        <f t="shared" si="8"/>
        <v>2008</v>
      </c>
      <c r="J293" s="18">
        <f t="shared" si="8"/>
        <v>2009</v>
      </c>
      <c r="K293" s="18">
        <f t="shared" si="8"/>
        <v>2010</v>
      </c>
      <c r="L293" s="18">
        <f t="shared" si="8"/>
        <v>2011</v>
      </c>
      <c r="M293" s="18">
        <f t="shared" si="8"/>
        <v>2012</v>
      </c>
      <c r="N293" s="19">
        <f t="shared" si="8"/>
        <v>2013</v>
      </c>
    </row>
    <row r="294" spans="4:14" x14ac:dyDescent="0.25">
      <c r="D294" s="43" t="s">
        <v>0</v>
      </c>
      <c r="E294" s="47">
        <v>0.13969999999999999</v>
      </c>
      <c r="F294" s="47">
        <v>0.1331</v>
      </c>
      <c r="G294" s="47">
        <v>0.13700000000000001</v>
      </c>
      <c r="H294" s="47">
        <v>0.13669999999999999</v>
      </c>
      <c r="I294" s="47">
        <v>0.15079999999999999</v>
      </c>
      <c r="J294" s="47">
        <v>0.14799999999999999</v>
      </c>
      <c r="K294" s="47">
        <v>0.14799999999999999</v>
      </c>
      <c r="L294" s="47">
        <v>0.152</v>
      </c>
      <c r="M294" s="47">
        <v>0.152</v>
      </c>
      <c r="N294" s="48">
        <v>0</v>
      </c>
    </row>
    <row r="295" spans="4:14" x14ac:dyDescent="0.25">
      <c r="D295" s="43" t="s">
        <v>1</v>
      </c>
      <c r="E295" s="49">
        <v>0.13120000000000001</v>
      </c>
      <c r="F295" s="49">
        <v>0.15079999999999999</v>
      </c>
      <c r="G295" s="49">
        <v>0.13500000000000001</v>
      </c>
      <c r="H295" s="49">
        <v>0.1293</v>
      </c>
      <c r="I295" s="49">
        <v>0.12570000000000001</v>
      </c>
      <c r="J295" s="49">
        <v>0.13</v>
      </c>
      <c r="K295" s="49">
        <v>0.12690000000000001</v>
      </c>
      <c r="L295" s="49">
        <v>0.13200000000000001</v>
      </c>
      <c r="M295" s="49">
        <v>0.13100000000000001</v>
      </c>
      <c r="N295" s="50">
        <v>9.7000000000000003E-2</v>
      </c>
    </row>
    <row r="296" spans="4:14" x14ac:dyDescent="0.25">
      <c r="D296" s="43" t="s">
        <v>30</v>
      </c>
      <c r="E296" s="49">
        <v>0</v>
      </c>
      <c r="F296" s="49">
        <v>0</v>
      </c>
      <c r="G296" s="49">
        <v>0</v>
      </c>
      <c r="H296" s="49">
        <v>0.13200000000000001</v>
      </c>
      <c r="I296" s="49">
        <v>0.13500000000000001</v>
      </c>
      <c r="J296" s="49">
        <v>0.14099999999999999</v>
      </c>
      <c r="K296" s="49">
        <v>0.128</v>
      </c>
      <c r="L296" s="49">
        <v>0.126</v>
      </c>
      <c r="M296" s="49">
        <v>0.111</v>
      </c>
      <c r="N296" s="50">
        <v>0</v>
      </c>
    </row>
    <row r="297" spans="4:14" x14ac:dyDescent="0.25">
      <c r="D297" s="43" t="s">
        <v>2</v>
      </c>
      <c r="E297" s="49">
        <v>0.13300000000000001</v>
      </c>
      <c r="F297" s="49">
        <v>0.12</v>
      </c>
      <c r="G297" s="49">
        <v>0.114</v>
      </c>
      <c r="H297" s="49">
        <v>9.5000000000000001E-2</v>
      </c>
      <c r="I297" s="49">
        <v>0.06</v>
      </c>
      <c r="J297" s="49">
        <v>8.6017494451386692E-2</v>
      </c>
      <c r="K297" s="49">
        <v>7.9662248047938991E-2</v>
      </c>
      <c r="L297" s="49">
        <v>8.2000000000000003E-2</v>
      </c>
      <c r="M297" s="49">
        <v>8.2163380927837662E-2</v>
      </c>
      <c r="N297" s="50">
        <v>7.4</v>
      </c>
    </row>
    <row r="298" spans="4:14" x14ac:dyDescent="0.25">
      <c r="D298" s="43" t="s">
        <v>3</v>
      </c>
      <c r="E298" s="49">
        <v>0.114</v>
      </c>
      <c r="F298" s="49">
        <v>0.108</v>
      </c>
      <c r="G298" s="49">
        <v>0.107</v>
      </c>
      <c r="H298" s="49">
        <v>0.1061</v>
      </c>
      <c r="I298" s="49">
        <v>0.1</v>
      </c>
      <c r="J298" s="49">
        <v>9.9000000000000005E-2</v>
      </c>
      <c r="K298" s="49">
        <v>9.7000000000000003E-2</v>
      </c>
      <c r="L298" s="49">
        <v>9.6000000000000002E-2</v>
      </c>
      <c r="M298" s="49">
        <v>9.8699999999999996E-2</v>
      </c>
      <c r="N298" s="50">
        <v>0</v>
      </c>
    </row>
    <row r="299" spans="4:14" x14ac:dyDescent="0.25">
      <c r="D299" s="43" t="s">
        <v>4</v>
      </c>
      <c r="E299" s="49">
        <v>7.9500000000000001E-2</v>
      </c>
      <c r="F299" s="49">
        <v>7.8799999999999995E-2</v>
      </c>
      <c r="G299" s="49">
        <v>7.6799999999999993E-2</v>
      </c>
      <c r="H299" s="49">
        <v>7.22E-2</v>
      </c>
      <c r="I299" s="49">
        <v>7.0499999999999993E-2</v>
      </c>
      <c r="J299" s="49">
        <v>7.0999999999999994E-2</v>
      </c>
      <c r="K299" s="49">
        <v>6.8000000000000005E-2</v>
      </c>
      <c r="L299" s="49">
        <v>7.9000000000000001E-2</v>
      </c>
      <c r="M299" s="49">
        <v>8.9200000000000002E-2</v>
      </c>
      <c r="N299" s="50">
        <v>8</v>
      </c>
    </row>
    <row r="300" spans="4:14" x14ac:dyDescent="0.25">
      <c r="D300" s="43" t="s">
        <v>5</v>
      </c>
      <c r="E300" s="49">
        <v>0</v>
      </c>
      <c r="F300" s="49">
        <v>0</v>
      </c>
      <c r="G300" s="49">
        <v>0</v>
      </c>
      <c r="H300" s="49">
        <v>8.14E-2</v>
      </c>
      <c r="I300" s="49">
        <v>8.2000000000000003E-2</v>
      </c>
      <c r="J300" s="49">
        <v>7.9000000000000001E-2</v>
      </c>
      <c r="K300" s="49">
        <v>7.9664919117674912E-2</v>
      </c>
      <c r="L300" s="49">
        <v>8.1000000000000003E-2</v>
      </c>
      <c r="M300" s="49">
        <v>7.6999999999999999E-2</v>
      </c>
      <c r="N300" s="50">
        <v>7.18</v>
      </c>
    </row>
    <row r="301" spans="4:14" x14ac:dyDescent="0.25">
      <c r="D301" s="43" t="s">
        <v>6</v>
      </c>
      <c r="E301" s="49">
        <v>0</v>
      </c>
      <c r="F301" s="49">
        <v>0</v>
      </c>
      <c r="G301" s="49">
        <v>0</v>
      </c>
      <c r="H301" s="49">
        <v>0</v>
      </c>
      <c r="I301" s="49">
        <v>0</v>
      </c>
      <c r="J301" s="49">
        <v>0</v>
      </c>
      <c r="K301" s="49">
        <v>0</v>
      </c>
      <c r="L301" s="49">
        <v>0</v>
      </c>
      <c r="M301" s="49">
        <v>0</v>
      </c>
      <c r="N301" s="50">
        <v>0</v>
      </c>
    </row>
    <row r="302" spans="4:14" x14ac:dyDescent="0.25">
      <c r="D302" s="43" t="s">
        <v>7</v>
      </c>
      <c r="E302" s="49">
        <v>0.11799999999999999</v>
      </c>
      <c r="F302" s="49">
        <v>0.155</v>
      </c>
      <c r="G302" s="49">
        <v>0.13100000000000001</v>
      </c>
      <c r="H302" s="49">
        <v>0.14886070661031697</v>
      </c>
      <c r="I302" s="49">
        <v>0.111</v>
      </c>
      <c r="J302" s="49">
        <v>0.113</v>
      </c>
      <c r="K302" s="49">
        <v>0.13200000000000001</v>
      </c>
      <c r="L302" s="49">
        <v>0.154</v>
      </c>
      <c r="M302" s="49">
        <v>0.156</v>
      </c>
      <c r="N302" s="50">
        <v>0.14299999999999999</v>
      </c>
    </row>
    <row r="303" spans="4:14" x14ac:dyDescent="0.25">
      <c r="D303" s="43" t="s">
        <v>8</v>
      </c>
      <c r="E303" s="49">
        <v>0</v>
      </c>
      <c r="F303" s="49">
        <v>4.4299999999999999E-2</v>
      </c>
      <c r="G303" s="49">
        <v>5.1400000000000001E-2</v>
      </c>
      <c r="H303" s="49">
        <v>5.1299999999999998E-2</v>
      </c>
      <c r="I303" s="49">
        <v>7.9000000000000001E-2</v>
      </c>
      <c r="J303" s="49">
        <v>5.8200000000000002E-2</v>
      </c>
      <c r="K303" s="49">
        <v>8.0699999999999994E-2</v>
      </c>
      <c r="L303" s="49">
        <v>5.08</v>
      </c>
      <c r="M303" s="49">
        <v>6.3500000000000001E-2</v>
      </c>
      <c r="N303" s="50">
        <v>6.9000000000000006E-2</v>
      </c>
    </row>
    <row r="304" spans="4:14" x14ac:dyDescent="0.25">
      <c r="D304" s="43" t="s">
        <v>9</v>
      </c>
      <c r="E304" s="49">
        <v>0</v>
      </c>
      <c r="F304" s="49">
        <v>0.13500000000000001</v>
      </c>
      <c r="G304" s="49">
        <v>0.13300000000000001</v>
      </c>
      <c r="H304" s="49">
        <v>0.13700000000000001</v>
      </c>
      <c r="I304" s="49">
        <v>0.13800000000000001</v>
      </c>
      <c r="J304" s="49">
        <v>0.14199999999999999</v>
      </c>
      <c r="K304" s="49">
        <v>0.128</v>
      </c>
      <c r="L304" s="49">
        <v>0.13200000000000001</v>
      </c>
      <c r="M304" s="49">
        <v>0.14699999999999999</v>
      </c>
      <c r="N304" s="50">
        <v>0.14099999999999999</v>
      </c>
    </row>
    <row r="305" spans="4:14" x14ac:dyDescent="0.25">
      <c r="D305" s="43" t="s">
        <v>10</v>
      </c>
      <c r="E305" s="49">
        <v>9.6000000000000002E-2</v>
      </c>
      <c r="F305" s="49">
        <v>0.10299999999999999</v>
      </c>
      <c r="G305" s="49">
        <v>0.108</v>
      </c>
      <c r="H305" s="49">
        <v>9.6000000000000002E-2</v>
      </c>
      <c r="I305" s="49">
        <v>8.7999999999999995E-2</v>
      </c>
      <c r="J305" s="49">
        <v>9.7000000000000003E-2</v>
      </c>
      <c r="K305" s="49">
        <v>0.105</v>
      </c>
      <c r="L305" s="49">
        <v>0.1</v>
      </c>
      <c r="M305" s="49">
        <v>9.4E-2</v>
      </c>
      <c r="N305" s="50">
        <v>0.10299999999999999</v>
      </c>
    </row>
    <row r="306" spans="4:14" x14ac:dyDescent="0.25">
      <c r="D306" s="43" t="s">
        <v>12</v>
      </c>
      <c r="E306" s="49">
        <v>5.9799999999999999E-2</v>
      </c>
      <c r="F306" s="49">
        <v>5.3199999999999997E-2</v>
      </c>
      <c r="G306" s="49">
        <v>4.2799999999999998E-2</v>
      </c>
      <c r="H306" s="49">
        <v>4.3700000000000003E-2</v>
      </c>
      <c r="I306" s="49">
        <v>4.5999999999999999E-2</v>
      </c>
      <c r="J306" s="49">
        <v>4.2999999999999997E-2</v>
      </c>
      <c r="K306" s="49">
        <v>5.2999999999999999E-2</v>
      </c>
      <c r="L306" s="49">
        <v>5.9799999999999999E-2</v>
      </c>
      <c r="M306" s="49">
        <v>0.06</v>
      </c>
      <c r="N306" s="50">
        <v>5.7860043285366022E-2</v>
      </c>
    </row>
    <row r="307" spans="4:14" x14ac:dyDescent="0.25">
      <c r="D307" s="43" t="s">
        <v>28</v>
      </c>
      <c r="E307" s="49">
        <v>8.3599999999999994E-2</v>
      </c>
      <c r="F307" s="49">
        <v>0.1022</v>
      </c>
      <c r="G307" s="49">
        <v>0.10680000000000001</v>
      </c>
      <c r="H307" s="49">
        <v>0.1105</v>
      </c>
      <c r="I307" s="49">
        <v>0.112</v>
      </c>
      <c r="J307" s="49">
        <v>0.105</v>
      </c>
      <c r="K307" s="49">
        <v>0.106</v>
      </c>
      <c r="L307" s="49">
        <v>0.109</v>
      </c>
      <c r="M307" s="49">
        <v>0.108</v>
      </c>
      <c r="N307" s="50">
        <v>10.7</v>
      </c>
    </row>
    <row r="308" spans="4:14" x14ac:dyDescent="0.25">
      <c r="D308" s="43" t="s">
        <v>13</v>
      </c>
      <c r="E308" s="49">
        <v>0</v>
      </c>
      <c r="F308" s="49">
        <v>0</v>
      </c>
      <c r="G308" s="49">
        <v>0</v>
      </c>
      <c r="H308" s="49">
        <v>0</v>
      </c>
      <c r="I308" s="49">
        <v>0</v>
      </c>
      <c r="J308" s="49">
        <v>0</v>
      </c>
      <c r="K308" s="49">
        <v>0</v>
      </c>
      <c r="L308" s="49">
        <v>0</v>
      </c>
      <c r="M308" s="49">
        <v>0</v>
      </c>
      <c r="N308" s="50">
        <v>11.1</v>
      </c>
    </row>
    <row r="309" spans="4:14" x14ac:dyDescent="0.25">
      <c r="D309" s="43" t="s">
        <v>14</v>
      </c>
      <c r="E309" s="49">
        <v>0</v>
      </c>
      <c r="F309" s="49">
        <v>0</v>
      </c>
      <c r="G309" s="49">
        <v>0</v>
      </c>
      <c r="H309" s="49">
        <v>0</v>
      </c>
      <c r="I309" s="49">
        <v>0</v>
      </c>
      <c r="J309" s="49">
        <v>0</v>
      </c>
      <c r="K309" s="49">
        <v>0</v>
      </c>
      <c r="L309" s="49">
        <v>0</v>
      </c>
      <c r="M309" s="49">
        <v>0</v>
      </c>
      <c r="N309" s="50">
        <v>0</v>
      </c>
    </row>
    <row r="310" spans="4:14" x14ac:dyDescent="0.25">
      <c r="D310" s="43" t="s">
        <v>15</v>
      </c>
      <c r="E310" s="49">
        <v>0</v>
      </c>
      <c r="F310" s="49">
        <v>0</v>
      </c>
      <c r="G310" s="49">
        <v>0</v>
      </c>
      <c r="H310" s="49">
        <v>0.23300000000000001</v>
      </c>
      <c r="I310" s="49">
        <v>0.23899999999999999</v>
      </c>
      <c r="J310" s="49">
        <v>0.22900000000000001</v>
      </c>
      <c r="K310" s="49">
        <v>0.245</v>
      </c>
      <c r="L310" s="49">
        <v>0.23200000000000001</v>
      </c>
      <c r="M310" s="49">
        <v>0.24099999999999999</v>
      </c>
      <c r="N310" s="50">
        <v>0.25800000000000001</v>
      </c>
    </row>
    <row r="311" spans="4:14" x14ac:dyDescent="0.25">
      <c r="D311" s="43" t="s">
        <v>16</v>
      </c>
      <c r="E311" s="49">
        <v>9.6199999999999994E-2</v>
      </c>
      <c r="F311" s="49">
        <v>9.7699999999999995E-2</v>
      </c>
      <c r="G311" s="49">
        <v>0.105</v>
      </c>
      <c r="H311" s="49">
        <v>0.12330000000000001</v>
      </c>
      <c r="I311" s="49">
        <v>0.10879999999999999</v>
      </c>
      <c r="J311" s="49">
        <v>9.0899999999999995E-2</v>
      </c>
      <c r="K311" s="49">
        <v>9.0999999999999998E-2</v>
      </c>
      <c r="L311" s="49">
        <v>8.8999999999999996E-2</v>
      </c>
      <c r="M311" s="49">
        <v>9.5000000000000001E-2</v>
      </c>
      <c r="N311" s="50">
        <v>0.112</v>
      </c>
    </row>
    <row r="312" spans="4:14" x14ac:dyDescent="0.25">
      <c r="D312" s="43" t="s">
        <v>29</v>
      </c>
      <c r="E312" s="49">
        <v>0</v>
      </c>
      <c r="F312" s="49">
        <v>0</v>
      </c>
      <c r="G312" s="49">
        <v>0</v>
      </c>
      <c r="H312" s="49">
        <v>0</v>
      </c>
      <c r="I312" s="49">
        <v>0</v>
      </c>
      <c r="J312" s="49">
        <v>0.16600000000000001</v>
      </c>
      <c r="K312" s="49">
        <v>0.18060000000000001</v>
      </c>
      <c r="L312" s="49">
        <v>0.14299999999999999</v>
      </c>
      <c r="M312" s="49">
        <v>0.114</v>
      </c>
      <c r="N312" s="50">
        <v>0</v>
      </c>
    </row>
    <row r="313" spans="4:14" x14ac:dyDescent="0.25">
      <c r="D313" s="43" t="s">
        <v>17</v>
      </c>
      <c r="E313" s="49">
        <v>0</v>
      </c>
      <c r="F313" s="49">
        <v>0</v>
      </c>
      <c r="G313" s="49">
        <v>0</v>
      </c>
      <c r="H313" s="49">
        <v>0</v>
      </c>
      <c r="I313" s="49">
        <v>0.14280000000000001</v>
      </c>
      <c r="J313" s="49">
        <v>0.1095</v>
      </c>
      <c r="K313" s="49">
        <v>0.14499999999999999</v>
      </c>
      <c r="L313" s="49">
        <v>0.11990000000000001</v>
      </c>
      <c r="M313" s="49">
        <v>9.7600000000000006E-2</v>
      </c>
      <c r="N313" s="50">
        <v>0</v>
      </c>
    </row>
    <row r="314" spans="4:14" x14ac:dyDescent="0.25">
      <c r="D314" s="43" t="s">
        <v>18</v>
      </c>
      <c r="E314" s="49">
        <v>0.127</v>
      </c>
      <c r="F314" s="49">
        <v>9.7000000000000003E-2</v>
      </c>
      <c r="G314" s="49">
        <v>0.108</v>
      </c>
      <c r="H314" s="49">
        <v>0.13800000000000001</v>
      </c>
      <c r="I314" s="49">
        <v>0.151</v>
      </c>
      <c r="J314" s="49">
        <v>0.157</v>
      </c>
      <c r="K314" s="49">
        <v>0</v>
      </c>
      <c r="L314" s="49">
        <v>0</v>
      </c>
      <c r="M314" s="49">
        <v>0</v>
      </c>
      <c r="N314" s="50">
        <v>0</v>
      </c>
    </row>
    <row r="315" spans="4:14" x14ac:dyDescent="0.25">
      <c r="D315" s="43" t="s">
        <v>19</v>
      </c>
      <c r="E315" s="49">
        <v>0</v>
      </c>
      <c r="F315" s="49">
        <v>0</v>
      </c>
      <c r="G315" s="49">
        <v>0</v>
      </c>
      <c r="H315" s="49">
        <v>0</v>
      </c>
      <c r="I315" s="49">
        <v>0</v>
      </c>
      <c r="J315" s="49">
        <v>0</v>
      </c>
      <c r="K315" s="49">
        <v>0</v>
      </c>
      <c r="L315" s="49">
        <v>0</v>
      </c>
      <c r="M315" s="49">
        <v>0</v>
      </c>
      <c r="N315" s="50">
        <v>0</v>
      </c>
    </row>
    <row r="316" spans="4:14" x14ac:dyDescent="0.25">
      <c r="D316" s="43" t="s">
        <v>20</v>
      </c>
      <c r="E316" s="49">
        <v>0</v>
      </c>
      <c r="F316" s="49">
        <v>0.11025911101748473</v>
      </c>
      <c r="G316" s="49">
        <v>0</v>
      </c>
      <c r="H316" s="49">
        <v>9.0999999999999998E-2</v>
      </c>
      <c r="I316" s="49">
        <v>8.8999999999999996E-2</v>
      </c>
      <c r="J316" s="49">
        <v>9.6000000000000002E-2</v>
      </c>
      <c r="K316" s="49">
        <v>9.7000000000000003E-2</v>
      </c>
      <c r="L316" s="49">
        <v>0.105</v>
      </c>
      <c r="M316" s="49">
        <v>0.10199999999999999</v>
      </c>
      <c r="N316" s="50">
        <v>0</v>
      </c>
    </row>
    <row r="317" spans="4:14" x14ac:dyDescent="0.25">
      <c r="D317" s="43" t="s">
        <v>21</v>
      </c>
      <c r="E317" s="49">
        <v>0</v>
      </c>
      <c r="F317" s="49">
        <v>0</v>
      </c>
      <c r="G317" s="49">
        <v>0</v>
      </c>
      <c r="H317" s="49">
        <v>0</v>
      </c>
      <c r="I317" s="49">
        <v>0</v>
      </c>
      <c r="J317" s="49">
        <v>0</v>
      </c>
      <c r="K317" s="49">
        <v>0</v>
      </c>
      <c r="L317" s="49">
        <v>0</v>
      </c>
      <c r="M317" s="49">
        <v>0</v>
      </c>
      <c r="N317" s="50">
        <v>0</v>
      </c>
    </row>
    <row r="318" spans="4:14" x14ac:dyDescent="0.25">
      <c r="D318" s="43" t="s">
        <v>22</v>
      </c>
      <c r="E318" s="49">
        <v>6.3600000000000004E-2</v>
      </c>
      <c r="F318" s="49">
        <v>6.1100000000000002E-2</v>
      </c>
      <c r="G318" s="49">
        <v>6.5000000000000002E-2</v>
      </c>
      <c r="H318" s="49">
        <v>7.1665396956525129E-2</v>
      </c>
      <c r="I318" s="49">
        <v>6.7000000000000004E-2</v>
      </c>
      <c r="J318" s="49">
        <v>6.7000000000000004E-2</v>
      </c>
      <c r="K318" s="49">
        <v>8.2000000000000003E-2</v>
      </c>
      <c r="L318" s="49">
        <v>7.3805774278215219E-2</v>
      </c>
      <c r="M318" s="49">
        <v>0.104</v>
      </c>
      <c r="N318" s="50">
        <v>0</v>
      </c>
    </row>
    <row r="319" spans="4:14" x14ac:dyDescent="0.25">
      <c r="D319" s="43" t="s">
        <v>23</v>
      </c>
      <c r="E319" s="49">
        <v>0.124</v>
      </c>
      <c r="F319" s="49">
        <v>0.16</v>
      </c>
      <c r="G319" s="49">
        <v>0.1239</v>
      </c>
      <c r="H319" s="49">
        <v>0.14001910183986138</v>
      </c>
      <c r="I319" s="49">
        <v>0.15825394092731529</v>
      </c>
      <c r="J319" s="49">
        <v>0.12279508344515726</v>
      </c>
      <c r="K319" s="49">
        <v>0.11845294178250908</v>
      </c>
      <c r="L319" s="49">
        <v>9.6202226651640924E-2</v>
      </c>
      <c r="M319" s="49">
        <v>9.0860014862596997E-2</v>
      </c>
      <c r="N319" s="50">
        <v>0.13160008866979089</v>
      </c>
    </row>
    <row r="320" spans="4:14" x14ac:dyDescent="0.25">
      <c r="D320" s="43" t="s">
        <v>31</v>
      </c>
      <c r="E320" s="49">
        <v>0</v>
      </c>
      <c r="F320" s="49">
        <v>0</v>
      </c>
      <c r="G320" s="49">
        <v>0</v>
      </c>
      <c r="H320" s="49">
        <v>0</v>
      </c>
      <c r="I320" s="49">
        <v>7.4777837150376822E-2</v>
      </c>
      <c r="J320" s="49">
        <v>0.10539999999999999</v>
      </c>
      <c r="K320" s="49">
        <v>0.1229</v>
      </c>
      <c r="L320" s="49">
        <v>0.1149</v>
      </c>
      <c r="M320" s="49">
        <v>0.109</v>
      </c>
      <c r="N320" s="50">
        <v>0</v>
      </c>
    </row>
    <row r="321" spans="4:14" x14ac:dyDescent="0.25">
      <c r="D321" s="43" t="s">
        <v>24</v>
      </c>
      <c r="E321" s="49">
        <v>0</v>
      </c>
      <c r="F321" s="49">
        <v>0</v>
      </c>
      <c r="G321" s="49">
        <v>0</v>
      </c>
      <c r="H321" s="49">
        <v>0</v>
      </c>
      <c r="I321" s="49">
        <v>0.115</v>
      </c>
      <c r="J321" s="49">
        <v>9.9000000000000005E-2</v>
      </c>
      <c r="K321" s="49">
        <v>9.1999999999999998E-2</v>
      </c>
      <c r="L321" s="49">
        <v>9.8000000000000004E-2</v>
      </c>
      <c r="M321" s="49">
        <v>0.11</v>
      </c>
      <c r="N321" s="50">
        <v>0.11</v>
      </c>
    </row>
    <row r="322" spans="4:14" x14ac:dyDescent="0.25">
      <c r="D322" s="43" t="s">
        <v>25</v>
      </c>
      <c r="E322" s="49">
        <v>0.121</v>
      </c>
      <c r="F322" s="49">
        <v>0.12909999999999999</v>
      </c>
      <c r="G322" s="49">
        <v>0.1268</v>
      </c>
      <c r="H322" s="49">
        <v>0.1237</v>
      </c>
      <c r="I322" s="49">
        <v>0.12470000000000001</v>
      </c>
      <c r="J322" s="49">
        <v>0.12670000000000001</v>
      </c>
      <c r="K322" s="49">
        <v>0.1255</v>
      </c>
      <c r="L322" s="49">
        <v>0.13</v>
      </c>
      <c r="M322" s="49">
        <v>0.1331</v>
      </c>
      <c r="N322" s="50">
        <v>13.5</v>
      </c>
    </row>
    <row r="323" spans="4:14" x14ac:dyDescent="0.25">
      <c r="D323" s="43" t="s">
        <v>26</v>
      </c>
      <c r="E323" s="49">
        <v>6.83E-2</v>
      </c>
      <c r="F323" s="49">
        <v>6.8599999999999994E-2</v>
      </c>
      <c r="G323" s="49">
        <v>6.7199999999999996E-2</v>
      </c>
      <c r="H323" s="49">
        <v>6.5600000000000006E-2</v>
      </c>
      <c r="I323" s="49">
        <v>0.1019</v>
      </c>
      <c r="J323" s="49">
        <v>0.1008</v>
      </c>
      <c r="K323" s="49">
        <v>9.4600000000000004E-2</v>
      </c>
      <c r="L323" s="49">
        <v>9.0200000000000002E-2</v>
      </c>
      <c r="M323" s="49">
        <v>8.5699999999999998E-2</v>
      </c>
      <c r="N323" s="50">
        <v>0</v>
      </c>
    </row>
    <row r="324" spans="4:14" x14ac:dyDescent="0.25">
      <c r="D324" s="43" t="s">
        <v>27</v>
      </c>
      <c r="E324" s="49">
        <v>0</v>
      </c>
      <c r="F324" s="49">
        <v>8.14E-2</v>
      </c>
      <c r="G324" s="49">
        <v>8.09E-2</v>
      </c>
      <c r="H324" s="49">
        <v>8.14E-2</v>
      </c>
      <c r="I324" s="49">
        <v>7.6899999999999996E-2</v>
      </c>
      <c r="J324" s="49">
        <v>7.4800000000000005E-2</v>
      </c>
      <c r="K324" s="49">
        <v>7.0000000000000007E-2</v>
      </c>
      <c r="L324" s="49">
        <v>6.6199999999999995E-2</v>
      </c>
      <c r="M324" s="49">
        <v>7.2900000000000006E-2</v>
      </c>
      <c r="N324" s="50">
        <v>8.0165409034188256E-2</v>
      </c>
    </row>
    <row r="325" spans="4:14" x14ac:dyDescent="0.25">
      <c r="D325" s="43" t="s">
        <v>11</v>
      </c>
      <c r="E325" s="51">
        <v>8.2299999999999998E-2</v>
      </c>
      <c r="F325" s="51">
        <v>9.0300000000000005E-2</v>
      </c>
      <c r="G325" s="51">
        <v>8.0699999999999994E-2</v>
      </c>
      <c r="H325" s="51">
        <v>7.4899999999999994E-2</v>
      </c>
      <c r="I325" s="51">
        <v>6.9000000000000006E-2</v>
      </c>
      <c r="J325" s="51">
        <v>8.2000000000000003E-2</v>
      </c>
      <c r="K325" s="51">
        <v>8.1000000000000003E-2</v>
      </c>
      <c r="L325" s="51">
        <v>7.2999999999999995E-2</v>
      </c>
      <c r="M325" s="51">
        <v>7.0999999999999994E-2</v>
      </c>
      <c r="N325" s="52">
        <v>0</v>
      </c>
    </row>
    <row r="328" spans="4:14" s="1" customFormat="1" ht="18.75" x14ac:dyDescent="0.2">
      <c r="D328" s="198" t="s">
        <v>87</v>
      </c>
      <c r="E328" s="199"/>
      <c r="F328" s="199"/>
      <c r="G328" s="199"/>
      <c r="H328" s="199"/>
      <c r="I328" s="199"/>
      <c r="J328" s="199"/>
      <c r="K328" s="199"/>
      <c r="L328" s="199"/>
      <c r="M328" s="199"/>
      <c r="N328" s="200"/>
    </row>
    <row r="329" spans="4:14" s="1" customFormat="1" x14ac:dyDescent="0.2">
      <c r="D329" s="14">
        <v>1159</v>
      </c>
      <c r="E329" s="18">
        <v>2004</v>
      </c>
      <c r="F329" s="18">
        <f t="shared" ref="F329:N329" si="9">E329+1</f>
        <v>2005</v>
      </c>
      <c r="G329" s="18">
        <f t="shared" si="9"/>
        <v>2006</v>
      </c>
      <c r="H329" s="18">
        <f t="shared" si="9"/>
        <v>2007</v>
      </c>
      <c r="I329" s="18">
        <f t="shared" si="9"/>
        <v>2008</v>
      </c>
      <c r="J329" s="18">
        <f t="shared" si="9"/>
        <v>2009</v>
      </c>
      <c r="K329" s="18">
        <f t="shared" si="9"/>
        <v>2010</v>
      </c>
      <c r="L329" s="18">
        <f t="shared" si="9"/>
        <v>2011</v>
      </c>
      <c r="M329" s="18">
        <f t="shared" si="9"/>
        <v>2012</v>
      </c>
      <c r="N329" s="19">
        <f t="shared" si="9"/>
        <v>2013</v>
      </c>
    </row>
    <row r="330" spans="4:14" s="1" customFormat="1" x14ac:dyDescent="0.2">
      <c r="D330" s="43" t="s">
        <v>0</v>
      </c>
      <c r="E330" s="47">
        <v>0.68799999999999994</v>
      </c>
      <c r="F330" s="47">
        <v>0.67830000000000001</v>
      </c>
      <c r="G330" s="47">
        <v>0.69399999999999995</v>
      </c>
      <c r="H330" s="47">
        <v>0.7077</v>
      </c>
      <c r="I330" s="47">
        <v>0.72070000000000001</v>
      </c>
      <c r="J330" s="47">
        <v>0.75</v>
      </c>
      <c r="K330" s="47">
        <v>0.745</v>
      </c>
      <c r="L330" s="47">
        <v>0.745</v>
      </c>
      <c r="M330" s="47">
        <v>0.73129999999999995</v>
      </c>
      <c r="N330" s="48">
        <v>0</v>
      </c>
    </row>
    <row r="331" spans="4:14" s="1" customFormat="1" x14ac:dyDescent="0.2">
      <c r="D331" s="43" t="s">
        <v>1</v>
      </c>
      <c r="E331" s="49">
        <v>0.6865</v>
      </c>
      <c r="F331" s="49">
        <v>0.73260000000000003</v>
      </c>
      <c r="G331" s="49">
        <v>0.74790000000000001</v>
      </c>
      <c r="H331" s="49">
        <v>0.74619999999999997</v>
      </c>
      <c r="I331" s="49">
        <v>0.72750000000000004</v>
      </c>
      <c r="J331" s="49">
        <v>0.69369999999999998</v>
      </c>
      <c r="K331" s="49">
        <v>0.68899999999999995</v>
      </c>
      <c r="L331" s="49">
        <v>0.65300000000000002</v>
      </c>
      <c r="M331" s="49">
        <v>0.64300000000000002</v>
      </c>
      <c r="N331" s="50">
        <v>0.61299999999999999</v>
      </c>
    </row>
    <row r="332" spans="4:14" s="1" customFormat="1" x14ac:dyDescent="0.2">
      <c r="D332" s="43" t="s">
        <v>30</v>
      </c>
      <c r="E332" s="49">
        <v>0</v>
      </c>
      <c r="F332" s="49">
        <v>0</v>
      </c>
      <c r="G332" s="49">
        <v>0</v>
      </c>
      <c r="H332" s="49">
        <v>0.63100000000000001</v>
      </c>
      <c r="I332" s="49">
        <v>0.60199999999999998</v>
      </c>
      <c r="J332" s="49">
        <v>0.65299999999999991</v>
      </c>
      <c r="K332" s="49">
        <v>0.61150000000000004</v>
      </c>
      <c r="L332" s="49">
        <v>0.59619999999999995</v>
      </c>
      <c r="M332" s="49">
        <v>0.60699999999999998</v>
      </c>
      <c r="N332" s="50">
        <v>0</v>
      </c>
    </row>
    <row r="333" spans="4:14" s="1" customFormat="1" x14ac:dyDescent="0.2">
      <c r="D333" s="43" t="s">
        <v>2</v>
      </c>
      <c r="E333" s="49">
        <v>0.65200000000000002</v>
      </c>
      <c r="F333" s="49">
        <v>0.626</v>
      </c>
      <c r="G333" s="49">
        <v>0.624</v>
      </c>
      <c r="H333" s="49">
        <v>0.62319999999999998</v>
      </c>
      <c r="I333" s="49">
        <v>0.46500000000000002</v>
      </c>
      <c r="J333" s="49">
        <v>0.57399705317343375</v>
      </c>
      <c r="K333" s="49">
        <v>0.56328309424368983</v>
      </c>
      <c r="L333" s="49">
        <v>0.59</v>
      </c>
      <c r="M333" s="49">
        <v>0.57436473095183682</v>
      </c>
      <c r="N333" s="50">
        <v>65.45</v>
      </c>
    </row>
    <row r="334" spans="4:14" s="1" customFormat="1" x14ac:dyDescent="0.2">
      <c r="D334" s="43" t="s">
        <v>3</v>
      </c>
      <c r="E334" s="49">
        <v>0.52400000000000002</v>
      </c>
      <c r="F334" s="49">
        <v>0.51900000000000002</v>
      </c>
      <c r="G334" s="49">
        <v>0.51700000000000002</v>
      </c>
      <c r="H334" s="49">
        <v>0.5222</v>
      </c>
      <c r="I334" s="49">
        <v>0.52100000000000002</v>
      </c>
      <c r="J334" s="49">
        <v>0.52300000000000002</v>
      </c>
      <c r="K334" s="49">
        <v>0.53059999999999996</v>
      </c>
      <c r="L334" s="49">
        <v>0.52649999999999997</v>
      </c>
      <c r="M334" s="49">
        <v>0.51800000000000002</v>
      </c>
      <c r="N334" s="50">
        <v>0</v>
      </c>
    </row>
    <row r="335" spans="4:14" s="1" customFormat="1" x14ac:dyDescent="0.2">
      <c r="D335" s="43" t="s">
        <v>4</v>
      </c>
      <c r="E335" s="49">
        <v>0.75919999999999999</v>
      </c>
      <c r="F335" s="49">
        <v>0.76629999999999998</v>
      </c>
      <c r="G335" s="49">
        <v>0.74129999999999996</v>
      </c>
      <c r="H335" s="49">
        <v>0.71599999999999997</v>
      </c>
      <c r="I335" s="49">
        <v>0.70809999999999995</v>
      </c>
      <c r="J335" s="49">
        <v>0.67900000000000005</v>
      </c>
      <c r="K335" s="49">
        <v>0.63700000000000001</v>
      </c>
      <c r="L335" s="49">
        <v>0.63900000000000001</v>
      </c>
      <c r="M335" s="49">
        <v>0.65039999999999998</v>
      </c>
      <c r="N335" s="50">
        <v>81</v>
      </c>
    </row>
    <row r="336" spans="4:14" s="1" customFormat="1" x14ac:dyDescent="0.2">
      <c r="D336" s="43" t="s">
        <v>5</v>
      </c>
      <c r="E336" s="49">
        <v>0</v>
      </c>
      <c r="F336" s="49">
        <v>0</v>
      </c>
      <c r="G336" s="49">
        <v>0</v>
      </c>
      <c r="H336" s="49">
        <v>0.44500000000000001</v>
      </c>
      <c r="I336" s="49">
        <v>0.44900000000000001</v>
      </c>
      <c r="J336" s="49">
        <v>0.439</v>
      </c>
      <c r="K336" s="49">
        <v>0.44203570721197671</v>
      </c>
      <c r="L336" s="49">
        <v>0.44500000000000001</v>
      </c>
      <c r="M336" s="49">
        <v>0.442</v>
      </c>
      <c r="N336" s="50">
        <v>44.28</v>
      </c>
    </row>
    <row r="337" spans="4:14" s="1" customFormat="1" x14ac:dyDescent="0.2">
      <c r="D337" s="43" t="s">
        <v>6</v>
      </c>
      <c r="E337" s="49">
        <v>0</v>
      </c>
      <c r="F337" s="49">
        <v>0</v>
      </c>
      <c r="G337" s="49">
        <v>0</v>
      </c>
      <c r="H337" s="49">
        <v>0</v>
      </c>
      <c r="I337" s="49">
        <v>0</v>
      </c>
      <c r="J337" s="49">
        <v>0</v>
      </c>
      <c r="K337" s="49">
        <v>0</v>
      </c>
      <c r="L337" s="49">
        <v>0</v>
      </c>
      <c r="M337" s="49">
        <v>0</v>
      </c>
      <c r="N337" s="50">
        <v>0</v>
      </c>
    </row>
    <row r="338" spans="4:14" s="1" customFormat="1" x14ac:dyDescent="0.2">
      <c r="D338" s="43" t="s">
        <v>7</v>
      </c>
      <c r="E338" s="49">
        <v>0.77800000000000002</v>
      </c>
      <c r="F338" s="49">
        <v>0.79600000000000004</v>
      </c>
      <c r="G338" s="49">
        <v>0.77800000000000002</v>
      </c>
      <c r="H338" s="49">
        <v>0.70079999999999998</v>
      </c>
      <c r="I338" s="49">
        <v>0.629</v>
      </c>
      <c r="J338" s="49">
        <v>0.67200000000000004</v>
      </c>
      <c r="K338" s="49">
        <v>0.73399999999999999</v>
      </c>
      <c r="L338" s="49">
        <v>0.72399999999999998</v>
      </c>
      <c r="M338" s="49">
        <v>0.72399999999999998</v>
      </c>
      <c r="N338" s="50">
        <v>0.71899999999999997</v>
      </c>
    </row>
    <row r="339" spans="4:14" s="1" customFormat="1" x14ac:dyDescent="0.2">
      <c r="D339" s="43" t="s">
        <v>8</v>
      </c>
      <c r="E339" s="49">
        <v>0</v>
      </c>
      <c r="F339" s="49">
        <v>0.32019999999999998</v>
      </c>
      <c r="G339" s="49">
        <v>0.36869999999999997</v>
      </c>
      <c r="H339" s="49">
        <v>0.36519999999999997</v>
      </c>
      <c r="I339" s="49">
        <v>0.4148</v>
      </c>
      <c r="J339" s="49">
        <v>0.38850000000000001</v>
      </c>
      <c r="K339" s="49">
        <v>0.43090000000000006</v>
      </c>
      <c r="L339" s="49">
        <v>0.38500000000000001</v>
      </c>
      <c r="M339" s="49">
        <v>0.40640000000000004</v>
      </c>
      <c r="N339" s="50">
        <v>0.40050000000000002</v>
      </c>
    </row>
    <row r="340" spans="4:14" s="1" customFormat="1" x14ac:dyDescent="0.2">
      <c r="D340" s="43" t="s">
        <v>9</v>
      </c>
      <c r="E340" s="49">
        <v>0</v>
      </c>
      <c r="F340" s="49">
        <v>0.878</v>
      </c>
      <c r="G340" s="49">
        <v>0.873</v>
      </c>
      <c r="H340" s="49">
        <v>0.879</v>
      </c>
      <c r="I340" s="49">
        <v>0.88400000000000001</v>
      </c>
      <c r="J340" s="49">
        <v>0.88500000000000001</v>
      </c>
      <c r="K340" s="49">
        <v>0.89900000000000002</v>
      </c>
      <c r="L340" s="49">
        <v>0.88300000000000001</v>
      </c>
      <c r="M340" s="49">
        <v>0.91700000000000004</v>
      </c>
      <c r="N340" s="50">
        <v>0.91800000000000004</v>
      </c>
    </row>
    <row r="341" spans="4:14" s="1" customFormat="1" x14ac:dyDescent="0.2">
      <c r="D341" s="43" t="s">
        <v>10</v>
      </c>
      <c r="E341" s="49">
        <v>0.44</v>
      </c>
      <c r="F341" s="49">
        <v>0.47799999999999998</v>
      </c>
      <c r="G341" s="49">
        <v>0.48</v>
      </c>
      <c r="H341" s="49">
        <v>0.47</v>
      </c>
      <c r="I341" s="49">
        <v>0.46700000000000003</v>
      </c>
      <c r="J341" s="49">
        <v>0.47299999999999998</v>
      </c>
      <c r="K341" s="49">
        <v>0.46300000000000002</v>
      </c>
      <c r="L341" s="49">
        <v>0.45900000000000002</v>
      </c>
      <c r="M341" s="49">
        <v>0.45100000000000001</v>
      </c>
      <c r="N341" s="50">
        <v>0.45600000000000002</v>
      </c>
    </row>
    <row r="342" spans="4:14" s="1" customFormat="1" x14ac:dyDescent="0.2">
      <c r="D342" s="43" t="s">
        <v>12</v>
      </c>
      <c r="E342" s="49">
        <v>0.36030000000000001</v>
      </c>
      <c r="F342" s="49">
        <v>0.34770000000000001</v>
      </c>
      <c r="G342" s="49">
        <v>0.3296</v>
      </c>
      <c r="H342" s="49">
        <v>0.3453</v>
      </c>
      <c r="I342" s="49">
        <v>0.3674</v>
      </c>
      <c r="J342" s="49">
        <v>0.37</v>
      </c>
      <c r="K342" s="49">
        <v>0.41199999999999998</v>
      </c>
      <c r="L342" s="49">
        <v>0.3861</v>
      </c>
      <c r="M342" s="49">
        <v>0.377</v>
      </c>
      <c r="N342" s="50">
        <v>0.37956413489770324</v>
      </c>
    </row>
    <row r="343" spans="4:14" s="1" customFormat="1" x14ac:dyDescent="0.2">
      <c r="D343" s="43" t="s">
        <v>28</v>
      </c>
      <c r="E343" s="49">
        <v>0.73409999999999997</v>
      </c>
      <c r="F343" s="49">
        <v>0.73470000000000002</v>
      </c>
      <c r="G343" s="49">
        <v>0.70899999999999996</v>
      </c>
      <c r="H343" s="49">
        <v>0.69240000000000002</v>
      </c>
      <c r="I343" s="49">
        <v>0.68899999999999995</v>
      </c>
      <c r="J343" s="49">
        <v>0.66500000000000004</v>
      </c>
      <c r="K343" s="49">
        <v>0.65300000000000002</v>
      </c>
      <c r="L343" s="49">
        <v>0.64600000000000002</v>
      </c>
      <c r="M343" s="49">
        <v>0.64300000000000002</v>
      </c>
      <c r="N343" s="50">
        <v>65.599999999999994</v>
      </c>
    </row>
    <row r="344" spans="4:14" s="1" customFormat="1" x14ac:dyDescent="0.2">
      <c r="D344" s="43" t="s">
        <v>13</v>
      </c>
      <c r="E344" s="49">
        <v>0</v>
      </c>
      <c r="F344" s="49">
        <v>0</v>
      </c>
      <c r="G344" s="49">
        <v>0</v>
      </c>
      <c r="H344" s="49">
        <v>0</v>
      </c>
      <c r="I344" s="49">
        <v>0</v>
      </c>
      <c r="J344" s="49">
        <v>0</v>
      </c>
      <c r="K344" s="49">
        <v>0</v>
      </c>
      <c r="L344" s="49">
        <v>0</v>
      </c>
      <c r="M344" s="49">
        <v>0</v>
      </c>
      <c r="N344" s="50">
        <v>60</v>
      </c>
    </row>
    <row r="345" spans="4:14" s="1" customFormat="1" x14ac:dyDescent="0.2">
      <c r="D345" s="43" t="s">
        <v>14</v>
      </c>
      <c r="E345" s="49">
        <v>0</v>
      </c>
      <c r="F345" s="49">
        <v>0</v>
      </c>
      <c r="G345" s="49">
        <v>0</v>
      </c>
      <c r="H345" s="49">
        <v>0</v>
      </c>
      <c r="I345" s="49">
        <v>0</v>
      </c>
      <c r="J345" s="49">
        <v>0</v>
      </c>
      <c r="K345" s="49">
        <v>0</v>
      </c>
      <c r="L345" s="49">
        <v>0</v>
      </c>
      <c r="M345" s="49">
        <v>0</v>
      </c>
      <c r="N345" s="50">
        <v>0</v>
      </c>
    </row>
    <row r="346" spans="4:14" s="1" customFormat="1" x14ac:dyDescent="0.2">
      <c r="D346" s="43" t="s">
        <v>15</v>
      </c>
      <c r="E346" s="49">
        <v>0</v>
      </c>
      <c r="F346" s="49">
        <v>0</v>
      </c>
      <c r="G346" s="49">
        <v>0</v>
      </c>
      <c r="H346" s="49">
        <v>0.90990000000000004</v>
      </c>
      <c r="I346" s="49">
        <v>0.91799999999999993</v>
      </c>
      <c r="J346" s="49">
        <v>0.92510000000000003</v>
      </c>
      <c r="K346" s="49">
        <v>0.99199999999999999</v>
      </c>
      <c r="L346" s="49">
        <v>0.97199999999999998</v>
      </c>
      <c r="M346" s="49">
        <v>0.98099999999999998</v>
      </c>
      <c r="N346" s="50">
        <v>0</v>
      </c>
    </row>
    <row r="347" spans="4:14" s="1" customFormat="1" x14ac:dyDescent="0.2">
      <c r="D347" s="43" t="s">
        <v>16</v>
      </c>
      <c r="E347" s="49">
        <v>0.61129999999999995</v>
      </c>
      <c r="F347" s="49">
        <v>0.60320000000000007</v>
      </c>
      <c r="G347" s="49">
        <v>0.63759999999999994</v>
      </c>
      <c r="H347" s="49">
        <v>0.63939999999999997</v>
      </c>
      <c r="I347" s="49">
        <v>0.62690000000000001</v>
      </c>
      <c r="J347" s="49">
        <v>0.55489999999999995</v>
      </c>
      <c r="K347" s="49">
        <v>0.503</v>
      </c>
      <c r="L347" s="49">
        <v>0.53200000000000003</v>
      </c>
      <c r="M347" s="49">
        <v>0.59399999999999997</v>
      </c>
      <c r="N347" s="50">
        <v>0.59799999999999998</v>
      </c>
    </row>
    <row r="348" spans="4:14" s="1" customFormat="1" x14ac:dyDescent="0.2">
      <c r="D348" s="43" t="s">
        <v>29</v>
      </c>
      <c r="E348" s="49">
        <v>0</v>
      </c>
      <c r="F348" s="49">
        <v>0</v>
      </c>
      <c r="G348" s="49">
        <v>0</v>
      </c>
      <c r="H348" s="49">
        <v>0</v>
      </c>
      <c r="I348" s="49">
        <v>0</v>
      </c>
      <c r="J348" s="49">
        <v>0.74099999999999999</v>
      </c>
      <c r="K348" s="49">
        <v>0.81899999999999995</v>
      </c>
      <c r="L348" s="49">
        <v>0.746</v>
      </c>
      <c r="M348" s="49">
        <v>0.54900000000000004</v>
      </c>
      <c r="N348" s="50">
        <v>0</v>
      </c>
    </row>
    <row r="349" spans="4:14" s="1" customFormat="1" x14ac:dyDescent="0.2">
      <c r="D349" s="43" t="s">
        <v>17</v>
      </c>
      <c r="E349" s="49">
        <v>0</v>
      </c>
      <c r="F349" s="49">
        <v>0</v>
      </c>
      <c r="G349" s="49">
        <v>0</v>
      </c>
      <c r="H349" s="49">
        <v>0</v>
      </c>
      <c r="I349" s="49">
        <v>0.80900000000000005</v>
      </c>
      <c r="J349" s="49">
        <v>0.60799999999999998</v>
      </c>
      <c r="K349" s="49">
        <v>0.62870000000000004</v>
      </c>
      <c r="L349" s="49">
        <v>0.75149999999999995</v>
      </c>
      <c r="M349" s="49">
        <v>0.68079999999999996</v>
      </c>
      <c r="N349" s="50">
        <v>0</v>
      </c>
    </row>
    <row r="350" spans="4:14" s="1" customFormat="1" x14ac:dyDescent="0.2">
      <c r="D350" s="43" t="s">
        <v>18</v>
      </c>
      <c r="E350" s="49">
        <v>0.71899999999999997</v>
      </c>
      <c r="F350" s="49">
        <v>0.71799999999999997</v>
      </c>
      <c r="G350" s="49">
        <v>0.75</v>
      </c>
      <c r="H350" s="49">
        <v>0.755</v>
      </c>
      <c r="I350" s="49">
        <v>0.748</v>
      </c>
      <c r="J350" s="49">
        <v>0.64600000000000002</v>
      </c>
      <c r="K350" s="49">
        <v>0</v>
      </c>
      <c r="L350" s="49">
        <v>0</v>
      </c>
      <c r="M350" s="49">
        <v>0</v>
      </c>
      <c r="N350" s="50">
        <v>0</v>
      </c>
    </row>
    <row r="351" spans="4:14" s="1" customFormat="1" x14ac:dyDescent="0.2">
      <c r="D351" s="43" t="s">
        <v>19</v>
      </c>
      <c r="E351" s="49">
        <v>0.75739999999999996</v>
      </c>
      <c r="F351" s="49">
        <v>0.76690000000000003</v>
      </c>
      <c r="G351" s="49">
        <v>0.81469999999999998</v>
      </c>
      <c r="H351" s="49">
        <v>0.81979999999999997</v>
      </c>
      <c r="I351" s="49">
        <v>0.78300000000000003</v>
      </c>
      <c r="J351" s="49">
        <v>0.77700000000000002</v>
      </c>
      <c r="K351" s="49">
        <v>0.79500000000000004</v>
      </c>
      <c r="L351" s="49">
        <v>0.79345728154573847</v>
      </c>
      <c r="M351" s="49">
        <v>0.76983492584633861</v>
      </c>
      <c r="N351" s="50">
        <v>0</v>
      </c>
    </row>
    <row r="352" spans="4:14" s="1" customFormat="1" x14ac:dyDescent="0.2">
      <c r="D352" s="43" t="s">
        <v>20</v>
      </c>
      <c r="E352" s="49">
        <v>0</v>
      </c>
      <c r="F352" s="49">
        <v>0.62178217821782178</v>
      </c>
      <c r="G352" s="49">
        <v>0</v>
      </c>
      <c r="H352" s="49">
        <v>0.53700000000000003</v>
      </c>
      <c r="I352" s="49">
        <v>0.58499999999999996</v>
      </c>
      <c r="J352" s="49">
        <v>0.59799999999999998</v>
      </c>
      <c r="K352" s="49">
        <v>0.60899999999999999</v>
      </c>
      <c r="L352" s="49">
        <v>0.63700000000000001</v>
      </c>
      <c r="M352" s="49">
        <v>0.62399999999999989</v>
      </c>
      <c r="N352" s="50">
        <v>0</v>
      </c>
    </row>
    <row r="353" spans="4:14" s="1" customFormat="1" x14ac:dyDescent="0.2">
      <c r="D353" s="43" t="s">
        <v>21</v>
      </c>
      <c r="E353" s="49">
        <v>0</v>
      </c>
      <c r="F353" s="49">
        <v>0</v>
      </c>
      <c r="G353" s="49">
        <v>0</v>
      </c>
      <c r="H353" s="49">
        <v>0</v>
      </c>
      <c r="I353" s="49">
        <v>0</v>
      </c>
      <c r="J353" s="49">
        <v>0</v>
      </c>
      <c r="K353" s="49">
        <v>0</v>
      </c>
      <c r="L353" s="49">
        <v>0</v>
      </c>
      <c r="M353" s="49">
        <v>0</v>
      </c>
      <c r="N353" s="50">
        <v>0</v>
      </c>
    </row>
    <row r="354" spans="4:14" s="1" customFormat="1" x14ac:dyDescent="0.2">
      <c r="D354" s="43" t="s">
        <v>22</v>
      </c>
      <c r="E354" s="49">
        <v>0.66710000000000003</v>
      </c>
      <c r="F354" s="49">
        <v>0.60150000000000003</v>
      </c>
      <c r="G354" s="49">
        <v>0.56599999999999995</v>
      </c>
      <c r="H354" s="49">
        <v>0.52652846901967942</v>
      </c>
      <c r="I354" s="49">
        <v>0.54</v>
      </c>
      <c r="J354" s="49">
        <v>0.61599999999999999</v>
      </c>
      <c r="K354" s="49">
        <v>0.6120000000000001</v>
      </c>
      <c r="L354" s="49">
        <v>0.60656167979002618</v>
      </c>
      <c r="M354" s="49">
        <v>0.626</v>
      </c>
      <c r="N354" s="50">
        <v>0</v>
      </c>
    </row>
    <row r="355" spans="4:14" s="1" customFormat="1" x14ac:dyDescent="0.2">
      <c r="D355" s="43" t="s">
        <v>23</v>
      </c>
      <c r="E355" s="49">
        <v>0.69899999999999995</v>
      </c>
      <c r="F355" s="49">
        <v>0.74399999999999999</v>
      </c>
      <c r="G355" s="49">
        <v>0.6813701902749193</v>
      </c>
      <c r="H355" s="49">
        <v>0.69608739527876795</v>
      </c>
      <c r="I355" s="49">
        <v>0.74850453883444934</v>
      </c>
      <c r="J355" s="49">
        <v>0.70253878746803888</v>
      </c>
      <c r="K355" s="49">
        <v>0.73375180356750869</v>
      </c>
      <c r="L355" s="49">
        <v>0.6540308605473899</v>
      </c>
      <c r="M355" s="49">
        <v>0.67424243715148957</v>
      </c>
      <c r="N355" s="50">
        <v>0.70028425527169236</v>
      </c>
    </row>
    <row r="356" spans="4:14" s="1" customFormat="1" x14ac:dyDescent="0.2">
      <c r="D356" s="43" t="s">
        <v>31</v>
      </c>
      <c r="E356" s="49">
        <v>0</v>
      </c>
      <c r="F356" s="49">
        <v>0</v>
      </c>
      <c r="G356" s="49">
        <v>0</v>
      </c>
      <c r="H356" s="49">
        <v>0</v>
      </c>
      <c r="I356" s="49">
        <v>0.64321161891843348</v>
      </c>
      <c r="J356" s="49">
        <v>0.75579686098654708</v>
      </c>
      <c r="K356" s="49">
        <v>0.70039999999999991</v>
      </c>
      <c r="L356" s="49">
        <v>0.67789999999999995</v>
      </c>
      <c r="M356" s="49">
        <v>0.65759999999999996</v>
      </c>
      <c r="N356" s="50">
        <v>0</v>
      </c>
    </row>
    <row r="357" spans="4:14" s="1" customFormat="1" x14ac:dyDescent="0.2">
      <c r="D357" s="43" t="s">
        <v>24</v>
      </c>
      <c r="E357" s="49">
        <v>0</v>
      </c>
      <c r="F357" s="49">
        <v>0</v>
      </c>
      <c r="G357" s="49">
        <v>0</v>
      </c>
      <c r="H357" s="49">
        <v>0</v>
      </c>
      <c r="I357" s="49">
        <v>0</v>
      </c>
      <c r="J357" s="49">
        <v>0</v>
      </c>
      <c r="K357" s="49">
        <v>0</v>
      </c>
      <c r="L357" s="49">
        <v>0</v>
      </c>
      <c r="M357" s="49">
        <v>0</v>
      </c>
      <c r="N357" s="50">
        <v>0.55000000000000004</v>
      </c>
    </row>
    <row r="358" spans="4:14" s="1" customFormat="1" x14ac:dyDescent="0.2">
      <c r="D358" s="43" t="s">
        <v>25</v>
      </c>
      <c r="E358" s="49">
        <v>0.84060000000000001</v>
      </c>
      <c r="F358" s="49">
        <v>0.86429999999999996</v>
      </c>
      <c r="G358" s="49">
        <v>0.83069999999999999</v>
      </c>
      <c r="H358" s="49">
        <v>0.81210000000000004</v>
      </c>
      <c r="I358" s="49">
        <v>0.80649999999999999</v>
      </c>
      <c r="J358" s="49">
        <v>0.80589999999999995</v>
      </c>
      <c r="K358" s="49">
        <v>0.78710000000000002</v>
      </c>
      <c r="L358" s="49">
        <v>0.77710000000000001</v>
      </c>
      <c r="M358" s="49">
        <v>0.77329999999999999</v>
      </c>
      <c r="N358" s="50">
        <v>77.510000000000005</v>
      </c>
    </row>
    <row r="359" spans="4:14" s="1" customFormat="1" x14ac:dyDescent="0.2">
      <c r="D359" s="43" t="s">
        <v>26</v>
      </c>
      <c r="E359" s="49">
        <v>0.77729999999999999</v>
      </c>
      <c r="F359" s="49">
        <v>0.73629999999999995</v>
      </c>
      <c r="G359" s="49">
        <v>0.72489999999999999</v>
      </c>
      <c r="H359" s="49">
        <v>0.72039999999999993</v>
      </c>
      <c r="I359" s="49">
        <v>0.75039999999999996</v>
      </c>
      <c r="J359" s="49">
        <v>0.76419999999999999</v>
      </c>
      <c r="K359" s="49">
        <v>0.74560000000000004</v>
      </c>
      <c r="L359" s="49">
        <v>0.73860000000000003</v>
      </c>
      <c r="M359" s="49">
        <v>0.73080000000000001</v>
      </c>
      <c r="N359" s="50">
        <v>0</v>
      </c>
    </row>
    <row r="360" spans="4:14" s="1" customFormat="1" x14ac:dyDescent="0.2">
      <c r="D360" s="43" t="s">
        <v>27</v>
      </c>
      <c r="E360" s="49">
        <v>0</v>
      </c>
      <c r="F360" s="49">
        <v>0.41069999999999995</v>
      </c>
      <c r="G360" s="49">
        <v>0.41660000000000003</v>
      </c>
      <c r="H360" s="49">
        <v>0.43609999999999999</v>
      </c>
      <c r="I360" s="49">
        <v>0.41099999999999998</v>
      </c>
      <c r="J360" s="49">
        <v>0.40439999999999998</v>
      </c>
      <c r="K360" s="49">
        <v>0.39500000000000002</v>
      </c>
      <c r="L360" s="49">
        <v>0.41699999999999998</v>
      </c>
      <c r="M360" s="49">
        <v>0.434</v>
      </c>
      <c r="N360" s="50">
        <v>0.44</v>
      </c>
    </row>
    <row r="361" spans="4:14" s="1" customFormat="1" x14ac:dyDescent="0.2">
      <c r="D361" s="43" t="s">
        <v>11</v>
      </c>
      <c r="E361" s="51">
        <v>0.41420000000000001</v>
      </c>
      <c r="F361" s="51">
        <v>0.42949999999999999</v>
      </c>
      <c r="G361" s="51">
        <v>0.38640000000000002</v>
      </c>
      <c r="H361" s="51">
        <v>0.36270000000000002</v>
      </c>
      <c r="I361" s="51">
        <v>0.39500000000000002</v>
      </c>
      <c r="J361" s="51">
        <v>0.433</v>
      </c>
      <c r="K361" s="51">
        <v>0.40799999999999997</v>
      </c>
      <c r="L361" s="51">
        <v>0.40699999999999997</v>
      </c>
      <c r="M361" s="51">
        <v>0.39400000000000002</v>
      </c>
      <c r="N361" s="52">
        <v>0</v>
      </c>
    </row>
    <row r="362" spans="4:14" s="1" customFormat="1" ht="12.75" x14ac:dyDescent="0.2">
      <c r="D362" s="44"/>
      <c r="N362" s="7"/>
    </row>
    <row r="363" spans="4:14" s="1" customFormat="1" ht="12.75" x14ac:dyDescent="0.2">
      <c r="D363" s="44"/>
      <c r="N363" s="7"/>
    </row>
    <row r="364" spans="4:14" s="1" customFormat="1" ht="18.75" x14ac:dyDescent="0.2">
      <c r="D364" s="198" t="s">
        <v>88</v>
      </c>
      <c r="E364" s="199"/>
      <c r="F364" s="199"/>
      <c r="G364" s="199"/>
      <c r="H364" s="199"/>
      <c r="I364" s="199"/>
      <c r="J364" s="199"/>
      <c r="K364" s="199"/>
      <c r="L364" s="199"/>
      <c r="M364" s="199"/>
      <c r="N364" s="200"/>
    </row>
    <row r="365" spans="4:14" s="1" customFormat="1" x14ac:dyDescent="0.2">
      <c r="D365" s="14">
        <v>1160</v>
      </c>
      <c r="E365" s="18">
        <v>2004</v>
      </c>
      <c r="F365" s="18">
        <f t="shared" ref="F365:N365" si="10">E365+1</f>
        <v>2005</v>
      </c>
      <c r="G365" s="18">
        <f t="shared" si="10"/>
        <v>2006</v>
      </c>
      <c r="H365" s="18">
        <f t="shared" si="10"/>
        <v>2007</v>
      </c>
      <c r="I365" s="18">
        <f t="shared" si="10"/>
        <v>2008</v>
      </c>
      <c r="J365" s="18">
        <f t="shared" si="10"/>
        <v>2009</v>
      </c>
      <c r="K365" s="18">
        <f t="shared" si="10"/>
        <v>2010</v>
      </c>
      <c r="L365" s="18">
        <f t="shared" si="10"/>
        <v>2011</v>
      </c>
      <c r="M365" s="18">
        <f t="shared" si="10"/>
        <v>2012</v>
      </c>
      <c r="N365" s="19">
        <f t="shared" si="10"/>
        <v>2013</v>
      </c>
    </row>
    <row r="366" spans="4:14" s="1" customFormat="1" x14ac:dyDescent="0.2">
      <c r="D366" s="43" t="s">
        <v>0</v>
      </c>
      <c r="E366" s="47">
        <v>0</v>
      </c>
      <c r="F366" s="47">
        <v>0</v>
      </c>
      <c r="G366" s="47">
        <v>0</v>
      </c>
      <c r="H366" s="47">
        <v>0</v>
      </c>
      <c r="I366" s="47">
        <v>0</v>
      </c>
      <c r="J366" s="47">
        <v>0</v>
      </c>
      <c r="K366" s="47">
        <v>0</v>
      </c>
      <c r="L366" s="47">
        <v>0</v>
      </c>
      <c r="M366" s="47">
        <v>0</v>
      </c>
      <c r="N366" s="48">
        <v>0</v>
      </c>
    </row>
    <row r="367" spans="4:14" s="1" customFormat="1" x14ac:dyDescent="0.2">
      <c r="D367" s="43" t="s">
        <v>1</v>
      </c>
      <c r="E367" s="49">
        <v>0.85840000000000005</v>
      </c>
      <c r="F367" s="49">
        <v>0.86409999999999998</v>
      </c>
      <c r="G367" s="49">
        <v>0.90410000000000001</v>
      </c>
      <c r="H367" s="49">
        <v>0.90190000000000003</v>
      </c>
      <c r="I367" s="49">
        <v>0.89229999999999998</v>
      </c>
      <c r="J367" s="49">
        <v>0.87009999999999998</v>
      </c>
      <c r="K367" s="49">
        <v>0.86860000000000004</v>
      </c>
      <c r="L367" s="49">
        <v>0.84899999999999998</v>
      </c>
      <c r="M367" s="49">
        <v>0.82599999999999996</v>
      </c>
      <c r="N367" s="50">
        <v>0.82799999999999996</v>
      </c>
    </row>
    <row r="368" spans="4:14" s="1" customFormat="1" x14ac:dyDescent="0.2">
      <c r="D368" s="43" t="s">
        <v>30</v>
      </c>
      <c r="E368" s="49">
        <v>0</v>
      </c>
      <c r="F368" s="49">
        <v>0</v>
      </c>
      <c r="G368" s="49">
        <v>0</v>
      </c>
      <c r="H368" s="49">
        <v>0.9</v>
      </c>
      <c r="I368" s="49">
        <v>0.879</v>
      </c>
      <c r="J368" s="49">
        <v>0.89500000000000002</v>
      </c>
      <c r="K368" s="49">
        <v>0.86870000000000003</v>
      </c>
      <c r="L368" s="49">
        <v>0.87219999999999998</v>
      </c>
      <c r="M368" s="49">
        <v>0.86699999999999999</v>
      </c>
      <c r="N368" s="50">
        <v>0</v>
      </c>
    </row>
    <row r="369" spans="4:14" s="1" customFormat="1" x14ac:dyDescent="0.2">
      <c r="D369" s="43" t="s">
        <v>2</v>
      </c>
      <c r="E369" s="49">
        <v>0.878</v>
      </c>
      <c r="F369" s="49">
        <v>0.82799999999999996</v>
      </c>
      <c r="G369" s="49">
        <v>0.82199999999999995</v>
      </c>
      <c r="H369" s="49">
        <v>0.81120000000000003</v>
      </c>
      <c r="I369" s="49">
        <v>0.65500000000000003</v>
      </c>
      <c r="J369" s="49">
        <v>0.82299999999999995</v>
      </c>
      <c r="K369" s="49">
        <v>0.74908298529144723</v>
      </c>
      <c r="L369" s="49">
        <v>0.80700000000000005</v>
      </c>
      <c r="M369" s="49">
        <v>0.78059999999999996</v>
      </c>
      <c r="N369" s="50">
        <v>83.1</v>
      </c>
    </row>
    <row r="370" spans="4:14" s="1" customFormat="1" x14ac:dyDescent="0.2">
      <c r="D370" s="43" t="s">
        <v>3</v>
      </c>
      <c r="E370" s="49">
        <v>0.72799999999999998</v>
      </c>
      <c r="F370" s="49">
        <v>0.72399999999999998</v>
      </c>
      <c r="G370" s="49">
        <v>0.72399999999999998</v>
      </c>
      <c r="H370" s="49">
        <v>0.72899999999999998</v>
      </c>
      <c r="I370" s="49">
        <v>0.72699999999999998</v>
      </c>
      <c r="J370" s="49">
        <v>0.72499999999999998</v>
      </c>
      <c r="K370" s="49">
        <v>0.73019999999999996</v>
      </c>
      <c r="L370" s="49">
        <v>0.72189999999999999</v>
      </c>
      <c r="M370" s="49">
        <v>0.72389999999999999</v>
      </c>
      <c r="N370" s="50">
        <v>0</v>
      </c>
    </row>
    <row r="371" spans="4:14" s="1" customFormat="1" x14ac:dyDescent="0.2">
      <c r="D371" s="43" t="s">
        <v>4</v>
      </c>
      <c r="E371" s="49">
        <v>0.92269999999999996</v>
      </c>
      <c r="F371" s="49">
        <v>0.91700000000000004</v>
      </c>
      <c r="G371" s="49">
        <v>0.9093</v>
      </c>
      <c r="H371" s="49">
        <v>0.9002</v>
      </c>
      <c r="I371" s="49">
        <v>0.89800000000000002</v>
      </c>
      <c r="J371" s="49">
        <v>0.879</v>
      </c>
      <c r="K371" s="49">
        <v>0.86299999999999999</v>
      </c>
      <c r="L371" s="49">
        <v>0.85599999999999998</v>
      </c>
      <c r="M371" s="49">
        <v>0.86240000000000006</v>
      </c>
      <c r="N371" s="50">
        <v>96</v>
      </c>
    </row>
    <row r="372" spans="4:14" s="1" customFormat="1" x14ac:dyDescent="0.2">
      <c r="D372" s="43" t="s">
        <v>5</v>
      </c>
      <c r="E372" s="49">
        <v>0</v>
      </c>
      <c r="F372" s="49">
        <v>0</v>
      </c>
      <c r="G372" s="49">
        <v>0</v>
      </c>
      <c r="H372" s="49">
        <v>0.63300000000000001</v>
      </c>
      <c r="I372" s="49">
        <v>0.64100000000000001</v>
      </c>
      <c r="J372" s="49">
        <v>0.63500000000000001</v>
      </c>
      <c r="K372" s="49">
        <v>0.63428653277484282</v>
      </c>
      <c r="L372" s="49">
        <v>0.63800000000000001</v>
      </c>
      <c r="M372" s="49">
        <v>0.63800000000000001</v>
      </c>
      <c r="N372" s="50">
        <v>63.94</v>
      </c>
    </row>
    <row r="373" spans="4:14" s="1" customFormat="1" x14ac:dyDescent="0.2">
      <c r="D373" s="43" t="s">
        <v>6</v>
      </c>
      <c r="E373" s="49">
        <v>0</v>
      </c>
      <c r="F373" s="49">
        <v>0</v>
      </c>
      <c r="G373" s="49">
        <v>0</v>
      </c>
      <c r="H373" s="49">
        <v>0</v>
      </c>
      <c r="I373" s="49">
        <v>0</v>
      </c>
      <c r="J373" s="49">
        <v>0</v>
      </c>
      <c r="K373" s="49">
        <v>0</v>
      </c>
      <c r="L373" s="49">
        <v>0</v>
      </c>
      <c r="M373" s="49">
        <v>0</v>
      </c>
      <c r="N373" s="50">
        <v>0</v>
      </c>
    </row>
    <row r="374" spans="4:14" s="1" customFormat="1" x14ac:dyDescent="0.2">
      <c r="D374" s="43" t="s">
        <v>7</v>
      </c>
      <c r="E374" s="49">
        <v>0.97199999999999998</v>
      </c>
      <c r="F374" s="49">
        <v>0.97699999999999998</v>
      </c>
      <c r="G374" s="49">
        <v>0.97499999999999998</v>
      </c>
      <c r="H374" s="49">
        <v>0.93459999999999999</v>
      </c>
      <c r="I374" s="49">
        <v>0.90400000000000003</v>
      </c>
      <c r="J374" s="49">
        <v>0.89300000000000002</v>
      </c>
      <c r="K374" s="49">
        <v>0.93100000000000005</v>
      </c>
      <c r="L374" s="49">
        <v>0.92600000000000005</v>
      </c>
      <c r="M374" s="49">
        <v>0.94499999999999995</v>
      </c>
      <c r="N374" s="50">
        <v>0.94099999999999995</v>
      </c>
    </row>
    <row r="375" spans="4:14" s="1" customFormat="1" x14ac:dyDescent="0.2">
      <c r="D375" s="43" t="s">
        <v>8</v>
      </c>
      <c r="E375" s="49">
        <v>0</v>
      </c>
      <c r="F375" s="49">
        <v>0.51319999999999999</v>
      </c>
      <c r="G375" s="49">
        <v>0.54669999999999996</v>
      </c>
      <c r="H375" s="49">
        <v>0.53239999999999998</v>
      </c>
      <c r="I375" s="49">
        <v>0.60740000000000005</v>
      </c>
      <c r="J375" s="49">
        <v>0.58899999999999997</v>
      </c>
      <c r="K375" s="49">
        <v>0.61950000000000005</v>
      </c>
      <c r="L375" s="49">
        <v>0.58399999999999996</v>
      </c>
      <c r="M375" s="49">
        <v>0.60299999999999998</v>
      </c>
      <c r="N375" s="50">
        <v>0.60199999999999998</v>
      </c>
    </row>
    <row r="376" spans="4:14" s="1" customFormat="1" x14ac:dyDescent="0.2">
      <c r="D376" s="43" t="s">
        <v>9</v>
      </c>
      <c r="E376" s="49">
        <v>0</v>
      </c>
      <c r="F376" s="49">
        <v>0.98799999999999999</v>
      </c>
      <c r="G376" s="49">
        <v>0.98799999999999999</v>
      </c>
      <c r="H376" s="49">
        <v>0.98799999999999999</v>
      </c>
      <c r="I376" s="49">
        <v>0.98399999999999999</v>
      </c>
      <c r="J376" s="49">
        <v>0.98799999999999999</v>
      </c>
      <c r="K376" s="49">
        <v>0.98499999999999999</v>
      </c>
      <c r="L376" s="49">
        <v>0.97199999999999998</v>
      </c>
      <c r="M376" s="49">
        <v>0.99099999999999999</v>
      </c>
      <c r="N376" s="50">
        <v>0.98399999999999999</v>
      </c>
    </row>
    <row r="377" spans="4:14" s="1" customFormat="1" x14ac:dyDescent="0.2">
      <c r="D377" s="43" t="s">
        <v>10</v>
      </c>
      <c r="E377" s="49">
        <v>0.66600000000000004</v>
      </c>
      <c r="F377" s="49">
        <v>0.72299999999999998</v>
      </c>
      <c r="G377" s="49">
        <v>0.746</v>
      </c>
      <c r="H377" s="49">
        <v>0.73099999999999998</v>
      </c>
      <c r="I377" s="49">
        <v>0.73599999999999999</v>
      </c>
      <c r="J377" s="49">
        <v>0.745</v>
      </c>
      <c r="K377" s="49">
        <v>0.746</v>
      </c>
      <c r="L377" s="49">
        <v>0.75</v>
      </c>
      <c r="M377" s="49">
        <v>0.73699999999999999</v>
      </c>
      <c r="N377" s="50">
        <v>0.73499999999999999</v>
      </c>
    </row>
    <row r="378" spans="4:14" s="1" customFormat="1" x14ac:dyDescent="0.2">
      <c r="D378" s="43" t="s">
        <v>12</v>
      </c>
      <c r="E378" s="49">
        <v>0.46139999999999998</v>
      </c>
      <c r="F378" s="49">
        <v>0.43290000000000001</v>
      </c>
      <c r="G378" s="49">
        <v>0.42749999999999999</v>
      </c>
      <c r="H378" s="49">
        <v>0.47670000000000001</v>
      </c>
      <c r="I378" s="49">
        <v>0.499</v>
      </c>
      <c r="J378" s="49">
        <v>0.48799999999999999</v>
      </c>
      <c r="K378" s="49">
        <v>0.61799999999999999</v>
      </c>
      <c r="L378" s="49">
        <v>0.59899999999999998</v>
      </c>
      <c r="M378" s="49">
        <v>0.59</v>
      </c>
      <c r="N378" s="50">
        <v>0.59930978280009028</v>
      </c>
    </row>
    <row r="379" spans="4:14" s="1" customFormat="1" x14ac:dyDescent="0.2">
      <c r="D379" s="43" t="s">
        <v>28</v>
      </c>
      <c r="E379" s="49">
        <v>0.91090000000000004</v>
      </c>
      <c r="F379" s="49">
        <v>0.91769999999999996</v>
      </c>
      <c r="G379" s="49">
        <v>0.90329999999999999</v>
      </c>
      <c r="H379" s="49">
        <v>0.89200000000000002</v>
      </c>
      <c r="I379" s="49">
        <v>0.872</v>
      </c>
      <c r="J379" s="49">
        <v>0.85199999999999998</v>
      </c>
      <c r="K379" s="49">
        <v>0.84899999999999998</v>
      </c>
      <c r="L379" s="49">
        <v>0.84399999999999997</v>
      </c>
      <c r="M379" s="49">
        <v>0.83899999999999997</v>
      </c>
      <c r="N379" s="50">
        <v>85.4</v>
      </c>
    </row>
    <row r="380" spans="4:14" s="1" customFormat="1" x14ac:dyDescent="0.2">
      <c r="D380" s="43" t="s">
        <v>13</v>
      </c>
      <c r="E380" s="49">
        <v>0</v>
      </c>
      <c r="F380" s="49">
        <v>0</v>
      </c>
      <c r="G380" s="49">
        <v>0</v>
      </c>
      <c r="H380" s="49">
        <v>0</v>
      </c>
      <c r="I380" s="49">
        <v>0</v>
      </c>
      <c r="J380" s="49">
        <v>0</v>
      </c>
      <c r="K380" s="49">
        <v>0</v>
      </c>
      <c r="L380" s="49">
        <v>0</v>
      </c>
      <c r="M380" s="49">
        <v>0</v>
      </c>
      <c r="N380" s="50">
        <v>83.4</v>
      </c>
    </row>
    <row r="381" spans="4:14" s="1" customFormat="1" x14ac:dyDescent="0.2">
      <c r="D381" s="43" t="s">
        <v>14</v>
      </c>
      <c r="E381" s="49">
        <v>0</v>
      </c>
      <c r="F381" s="49">
        <v>0</v>
      </c>
      <c r="G381" s="49">
        <v>0</v>
      </c>
      <c r="H381" s="49">
        <v>0</v>
      </c>
      <c r="I381" s="49">
        <v>0</v>
      </c>
      <c r="J381" s="49">
        <v>0</v>
      </c>
      <c r="K381" s="49">
        <v>0</v>
      </c>
      <c r="L381" s="49">
        <v>0</v>
      </c>
      <c r="M381" s="49">
        <v>0</v>
      </c>
      <c r="N381" s="50">
        <v>0</v>
      </c>
    </row>
    <row r="382" spans="4:14" s="1" customFormat="1" x14ac:dyDescent="0.2">
      <c r="D382" s="43" t="s">
        <v>15</v>
      </c>
      <c r="E382" s="49">
        <v>0</v>
      </c>
      <c r="F382" s="49">
        <v>0</v>
      </c>
      <c r="G382" s="49">
        <v>0</v>
      </c>
      <c r="H382" s="49">
        <v>1</v>
      </c>
      <c r="I382" s="49">
        <v>1</v>
      </c>
      <c r="J382" s="49">
        <v>1</v>
      </c>
      <c r="K382" s="49">
        <v>0</v>
      </c>
      <c r="L382" s="49">
        <v>0</v>
      </c>
      <c r="M382" s="49">
        <v>0</v>
      </c>
      <c r="N382" s="50">
        <v>0</v>
      </c>
    </row>
    <row r="383" spans="4:14" s="1" customFormat="1" x14ac:dyDescent="0.2">
      <c r="D383" s="43" t="s">
        <v>16</v>
      </c>
      <c r="E383" s="49">
        <v>0.78549999999999998</v>
      </c>
      <c r="F383" s="49">
        <v>0.78369999999999995</v>
      </c>
      <c r="G383" s="49">
        <v>0.79890000000000005</v>
      </c>
      <c r="H383" s="49">
        <v>0.80930000000000002</v>
      </c>
      <c r="I383" s="49">
        <v>0.7661</v>
      </c>
      <c r="J383" s="49">
        <v>0.75370000000000004</v>
      </c>
      <c r="K383" s="49">
        <v>0.72699999999999998</v>
      </c>
      <c r="L383" s="49">
        <v>0.76900000000000002</v>
      </c>
      <c r="M383" s="49">
        <v>0.78200000000000003</v>
      </c>
      <c r="N383" s="50">
        <v>0.78029999999999999</v>
      </c>
    </row>
    <row r="384" spans="4:14" s="1" customFormat="1" x14ac:dyDescent="0.2">
      <c r="D384" s="43" t="s">
        <v>29</v>
      </c>
      <c r="E384" s="49">
        <v>0</v>
      </c>
      <c r="F384" s="49">
        <v>0</v>
      </c>
      <c r="G384" s="49">
        <v>0</v>
      </c>
      <c r="H384" s="49">
        <v>0</v>
      </c>
      <c r="I384" s="49">
        <v>0</v>
      </c>
      <c r="J384" s="49">
        <v>0</v>
      </c>
      <c r="K384" s="49">
        <v>0</v>
      </c>
      <c r="L384" s="49">
        <v>0</v>
      </c>
      <c r="M384" s="49">
        <v>0</v>
      </c>
      <c r="N384" s="50">
        <v>0</v>
      </c>
    </row>
    <row r="385" spans="4:14" s="1" customFormat="1" x14ac:dyDescent="0.2">
      <c r="D385" s="43" t="s">
        <v>17</v>
      </c>
      <c r="E385" s="49">
        <v>0</v>
      </c>
      <c r="F385" s="49">
        <v>0</v>
      </c>
      <c r="G385" s="49">
        <v>0</v>
      </c>
      <c r="H385" s="49">
        <v>0</v>
      </c>
      <c r="I385" s="49">
        <v>0.95250000000000001</v>
      </c>
      <c r="J385" s="49">
        <v>0.87760000000000005</v>
      </c>
      <c r="K385" s="49">
        <v>0.80520000000000003</v>
      </c>
      <c r="L385" s="49">
        <v>0.9123</v>
      </c>
      <c r="M385" s="49">
        <v>0.88519999999999999</v>
      </c>
      <c r="N385" s="50">
        <v>0</v>
      </c>
    </row>
    <row r="386" spans="4:14" s="1" customFormat="1" x14ac:dyDescent="0.2">
      <c r="D386" s="43" t="s">
        <v>18</v>
      </c>
      <c r="E386" s="49">
        <v>0.97599999999999998</v>
      </c>
      <c r="F386" s="49">
        <v>0.99199999999999999</v>
      </c>
      <c r="G386" s="49">
        <v>0.999</v>
      </c>
      <c r="H386" s="49">
        <v>0.999</v>
      </c>
      <c r="I386" s="49">
        <v>1</v>
      </c>
      <c r="J386" s="49">
        <v>0.86</v>
      </c>
      <c r="K386" s="49">
        <v>0</v>
      </c>
      <c r="L386" s="49">
        <v>0</v>
      </c>
      <c r="M386" s="49">
        <v>0</v>
      </c>
      <c r="N386" s="50">
        <v>0</v>
      </c>
    </row>
    <row r="387" spans="4:14" s="1" customFormat="1" x14ac:dyDescent="0.2">
      <c r="D387" s="43" t="s">
        <v>19</v>
      </c>
      <c r="E387" s="49">
        <v>0.9375</v>
      </c>
      <c r="F387" s="49">
        <v>0.93479999999999996</v>
      </c>
      <c r="G387" s="49">
        <v>0.9587</v>
      </c>
      <c r="H387" s="49">
        <v>0.95950000000000002</v>
      </c>
      <c r="I387" s="49">
        <v>0.93</v>
      </c>
      <c r="J387" s="49">
        <v>0.92700000000000005</v>
      </c>
      <c r="K387" s="49">
        <v>0.93500000000000005</v>
      </c>
      <c r="L387" s="49">
        <v>0.93841037904707592</v>
      </c>
      <c r="M387" s="49">
        <v>0.92479236553212296</v>
      </c>
      <c r="N387" s="50">
        <v>0</v>
      </c>
    </row>
    <row r="388" spans="4:14" s="1" customFormat="1" x14ac:dyDescent="0.2">
      <c r="D388" s="43" t="s">
        <v>20</v>
      </c>
      <c r="E388" s="49">
        <v>0</v>
      </c>
      <c r="F388" s="49">
        <v>0</v>
      </c>
      <c r="G388" s="49">
        <v>0</v>
      </c>
      <c r="H388" s="49">
        <v>0.81699999999999995</v>
      </c>
      <c r="I388" s="49">
        <v>0.82699999999999996</v>
      </c>
      <c r="J388" s="49">
        <v>0.83399999999999996</v>
      </c>
      <c r="K388" s="49">
        <v>0.83799999999999997</v>
      </c>
      <c r="L388" s="49">
        <v>0.86299999999999999</v>
      </c>
      <c r="M388" s="49">
        <v>0.84499999999999997</v>
      </c>
      <c r="N388" s="50">
        <v>0</v>
      </c>
    </row>
    <row r="389" spans="4:14" s="1" customFormat="1" x14ac:dyDescent="0.2">
      <c r="D389" s="43" t="s">
        <v>21</v>
      </c>
      <c r="E389" s="49">
        <v>0</v>
      </c>
      <c r="F389" s="49">
        <v>0</v>
      </c>
      <c r="G389" s="49">
        <v>0</v>
      </c>
      <c r="H389" s="49">
        <v>0</v>
      </c>
      <c r="I389" s="49">
        <v>0</v>
      </c>
      <c r="J389" s="49">
        <v>0</v>
      </c>
      <c r="K389" s="49">
        <v>0</v>
      </c>
      <c r="L389" s="49">
        <v>0</v>
      </c>
      <c r="M389" s="49">
        <v>0</v>
      </c>
      <c r="N389" s="50">
        <v>0</v>
      </c>
    </row>
    <row r="390" spans="4:14" s="1" customFormat="1" x14ac:dyDescent="0.2">
      <c r="D390" s="43" t="s">
        <v>22</v>
      </c>
      <c r="E390" s="49">
        <v>0.7742</v>
      </c>
      <c r="F390" s="49">
        <v>0.75019999999999998</v>
      </c>
      <c r="G390" s="49">
        <v>0.71360000000000001</v>
      </c>
      <c r="H390" s="49">
        <v>0.70305908995385658</v>
      </c>
      <c r="I390" s="49">
        <v>0.70599999999999996</v>
      </c>
      <c r="J390" s="49">
        <v>0.64500000000000002</v>
      </c>
      <c r="K390" s="49">
        <v>0.65400000000000003</v>
      </c>
      <c r="L390" s="49">
        <v>0.76537182852143482</v>
      </c>
      <c r="M390" s="49">
        <v>0.83099999999999996</v>
      </c>
      <c r="N390" s="50">
        <v>0</v>
      </c>
    </row>
    <row r="391" spans="4:14" s="1" customFormat="1" x14ac:dyDescent="0.2">
      <c r="D391" s="43" t="s">
        <v>23</v>
      </c>
      <c r="E391" s="49">
        <v>0.86199999999999999</v>
      </c>
      <c r="F391" s="49">
        <v>0.89</v>
      </c>
      <c r="G391" s="49">
        <v>0.84743716682899417</v>
      </c>
      <c r="H391" s="49">
        <v>0.85590261257834632</v>
      </c>
      <c r="I391" s="49">
        <v>0.87950453883444935</v>
      </c>
      <c r="J391" s="49">
        <v>0.85442036495106699</v>
      </c>
      <c r="K391" s="49">
        <v>0.8772207260548377</v>
      </c>
      <c r="L391" s="49">
        <v>0.83593541535948024</v>
      </c>
      <c r="M391" s="49">
        <v>0.84512634359699235</v>
      </c>
      <c r="N391" s="50">
        <v>0.86670681660972193</v>
      </c>
    </row>
    <row r="392" spans="4:14" s="1" customFormat="1" x14ac:dyDescent="0.2">
      <c r="D392" s="43" t="s">
        <v>31</v>
      </c>
      <c r="E392" s="49">
        <v>0</v>
      </c>
      <c r="F392" s="49">
        <v>0</v>
      </c>
      <c r="G392" s="49">
        <v>0</v>
      </c>
      <c r="H392" s="49">
        <v>0</v>
      </c>
      <c r="I392" s="49">
        <v>0.82537435912256485</v>
      </c>
      <c r="J392" s="49">
        <v>0</v>
      </c>
      <c r="K392" s="49">
        <v>0.91400000000000003</v>
      </c>
      <c r="L392" s="49">
        <v>0</v>
      </c>
      <c r="M392" s="49">
        <v>0.89</v>
      </c>
      <c r="N392" s="50">
        <v>0</v>
      </c>
    </row>
    <row r="393" spans="4:14" s="1" customFormat="1" x14ac:dyDescent="0.2">
      <c r="D393" s="43" t="s">
        <v>24</v>
      </c>
      <c r="E393" s="49">
        <v>0</v>
      </c>
      <c r="F393" s="49">
        <v>0</v>
      </c>
      <c r="G393" s="49">
        <v>0</v>
      </c>
      <c r="H393" s="49">
        <v>0</v>
      </c>
      <c r="I393" s="49">
        <v>0</v>
      </c>
      <c r="J393" s="49">
        <v>0</v>
      </c>
      <c r="K393" s="49">
        <v>0</v>
      </c>
      <c r="L393" s="49">
        <v>0</v>
      </c>
      <c r="M393" s="49">
        <v>0</v>
      </c>
      <c r="N393" s="50">
        <v>0.79</v>
      </c>
    </row>
    <row r="394" spans="4:14" s="1" customFormat="1" x14ac:dyDescent="0.2">
      <c r="D394" s="43" t="s">
        <v>25</v>
      </c>
      <c r="E394" s="49">
        <v>0.97719999999999996</v>
      </c>
      <c r="F394" s="49">
        <v>0.97640000000000005</v>
      </c>
      <c r="G394" s="49">
        <v>0.95369999999999999</v>
      </c>
      <c r="H394" s="49">
        <v>0.95099999999999996</v>
      </c>
      <c r="I394" s="49">
        <v>0.95650000000000002</v>
      </c>
      <c r="J394" s="49">
        <v>0.9627</v>
      </c>
      <c r="K394" s="49">
        <v>0.95350000000000001</v>
      </c>
      <c r="L394" s="49">
        <v>0.9526</v>
      </c>
      <c r="M394" s="49">
        <v>0.95189999999999997</v>
      </c>
      <c r="N394" s="50">
        <v>94.95</v>
      </c>
    </row>
    <row r="395" spans="4:14" s="1" customFormat="1" x14ac:dyDescent="0.2">
      <c r="D395" s="43" t="s">
        <v>26</v>
      </c>
      <c r="E395" s="49">
        <v>0.92090000000000005</v>
      </c>
      <c r="F395" s="49">
        <v>0.90159999999999996</v>
      </c>
      <c r="G395" s="49">
        <v>0.90139999999999998</v>
      </c>
      <c r="H395" s="49">
        <v>0.90859999999999996</v>
      </c>
      <c r="I395" s="49">
        <v>0.87649999999999995</v>
      </c>
      <c r="J395" s="49">
        <v>0.9365</v>
      </c>
      <c r="K395" s="49">
        <v>0.92349999999999999</v>
      </c>
      <c r="L395" s="49">
        <v>0.9093</v>
      </c>
      <c r="M395" s="49">
        <v>0.90620000000000001</v>
      </c>
      <c r="N395" s="50">
        <v>0</v>
      </c>
    </row>
    <row r="396" spans="4:14" s="1" customFormat="1" x14ac:dyDescent="0.2">
      <c r="D396" s="43" t="s">
        <v>27</v>
      </c>
      <c r="E396" s="49">
        <v>0</v>
      </c>
      <c r="F396" s="49">
        <v>0.65200000000000002</v>
      </c>
      <c r="G396" s="49">
        <v>0.64319999999999999</v>
      </c>
      <c r="H396" s="49">
        <v>0.67110000000000003</v>
      </c>
      <c r="I396" s="49">
        <v>0.63849999999999996</v>
      </c>
      <c r="J396" s="49">
        <v>0.64970000000000006</v>
      </c>
      <c r="K396" s="49">
        <v>0.63100000000000001</v>
      </c>
      <c r="L396" s="49">
        <v>0.64200000000000002</v>
      </c>
      <c r="M396" s="49">
        <v>0.63600000000000001</v>
      </c>
      <c r="N396" s="50">
        <v>0.64564913661712486</v>
      </c>
    </row>
    <row r="397" spans="4:14" s="1" customFormat="1" x14ac:dyDescent="0.2">
      <c r="D397" s="43" t="s">
        <v>11</v>
      </c>
      <c r="E397" s="51">
        <v>0.64870000000000005</v>
      </c>
      <c r="F397" s="51">
        <v>0.63019999999999998</v>
      </c>
      <c r="G397" s="51">
        <v>0.58609999999999995</v>
      </c>
      <c r="H397" s="51">
        <v>0.60299999999999998</v>
      </c>
      <c r="I397" s="51">
        <v>0.72799999999999998</v>
      </c>
      <c r="J397" s="51">
        <v>0.66400000000000003</v>
      </c>
      <c r="K397" s="51">
        <v>0.62409999999999999</v>
      </c>
      <c r="L397" s="51">
        <v>0.61799999999999999</v>
      </c>
      <c r="M397" s="51">
        <v>0.60499999999999998</v>
      </c>
      <c r="N397" s="52">
        <v>0</v>
      </c>
    </row>
    <row r="398" spans="4:14" s="1" customFormat="1" ht="12.75" x14ac:dyDescent="0.2">
      <c r="D398" s="44"/>
      <c r="N398" s="7"/>
    </row>
    <row r="399" spans="4:14" s="1" customFormat="1" ht="12.75" x14ac:dyDescent="0.2">
      <c r="D399" s="44"/>
      <c r="N399" s="7"/>
    </row>
    <row r="400" spans="4:14" s="1" customFormat="1" ht="18.75" x14ac:dyDescent="0.2">
      <c r="D400" s="198" t="s">
        <v>89</v>
      </c>
      <c r="E400" s="199"/>
      <c r="F400" s="199"/>
      <c r="G400" s="199"/>
      <c r="H400" s="199"/>
      <c r="I400" s="199"/>
      <c r="J400" s="199"/>
      <c r="K400" s="199"/>
      <c r="L400" s="199"/>
      <c r="M400" s="199"/>
      <c r="N400" s="200"/>
    </row>
    <row r="401" spans="4:14" s="1" customFormat="1" x14ac:dyDescent="0.2">
      <c r="D401" s="14">
        <v>1161</v>
      </c>
      <c r="E401" s="18">
        <v>2004</v>
      </c>
      <c r="F401" s="18">
        <f t="shared" ref="F401:N401" si="11">E401+1</f>
        <v>2005</v>
      </c>
      <c r="G401" s="18">
        <f t="shared" si="11"/>
        <v>2006</v>
      </c>
      <c r="H401" s="18">
        <f t="shared" si="11"/>
        <v>2007</v>
      </c>
      <c r="I401" s="18">
        <f t="shared" si="11"/>
        <v>2008</v>
      </c>
      <c r="J401" s="18">
        <f t="shared" si="11"/>
        <v>2009</v>
      </c>
      <c r="K401" s="18">
        <f t="shared" si="11"/>
        <v>2010</v>
      </c>
      <c r="L401" s="18">
        <f t="shared" si="11"/>
        <v>2011</v>
      </c>
      <c r="M401" s="18">
        <f t="shared" si="11"/>
        <v>2012</v>
      </c>
      <c r="N401" s="19">
        <f t="shared" si="11"/>
        <v>2013</v>
      </c>
    </row>
    <row r="402" spans="4:14" s="1" customFormat="1" x14ac:dyDescent="0.2">
      <c r="D402" s="43" t="s">
        <v>0</v>
      </c>
      <c r="E402" s="47">
        <v>0</v>
      </c>
      <c r="F402" s="47">
        <v>0</v>
      </c>
      <c r="G402" s="47">
        <v>0</v>
      </c>
      <c r="H402" s="47">
        <v>0</v>
      </c>
      <c r="I402" s="47">
        <v>0</v>
      </c>
      <c r="J402" s="47">
        <v>0</v>
      </c>
      <c r="K402" s="47">
        <v>0</v>
      </c>
      <c r="L402" s="47">
        <v>0</v>
      </c>
      <c r="M402" s="47">
        <v>0</v>
      </c>
      <c r="N402" s="48">
        <v>0</v>
      </c>
    </row>
    <row r="403" spans="4:14" s="1" customFormat="1" x14ac:dyDescent="0.2">
      <c r="D403" s="43" t="s">
        <v>1</v>
      </c>
      <c r="E403" s="49">
        <v>0.93799999999999994</v>
      </c>
      <c r="F403" s="49">
        <v>0.94430000000000003</v>
      </c>
      <c r="G403" s="49">
        <v>0.95950000000000002</v>
      </c>
      <c r="H403" s="49">
        <v>0.95899999999999996</v>
      </c>
      <c r="I403" s="49">
        <v>0.95589999999999997</v>
      </c>
      <c r="J403" s="49">
        <v>0.94079999999999997</v>
      </c>
      <c r="K403" s="49">
        <v>0.93889999999999996</v>
      </c>
      <c r="L403" s="49">
        <v>0.93600000000000005</v>
      </c>
      <c r="M403" s="49">
        <v>0.92200000000000004</v>
      </c>
      <c r="N403" s="50">
        <v>0.91200000000000003</v>
      </c>
    </row>
    <row r="404" spans="4:14" s="1" customFormat="1" x14ac:dyDescent="0.2">
      <c r="D404" s="43" t="s">
        <v>30</v>
      </c>
      <c r="E404" s="49">
        <v>0</v>
      </c>
      <c r="F404" s="49">
        <v>0</v>
      </c>
      <c r="G404" s="49">
        <v>0</v>
      </c>
      <c r="H404" s="49">
        <v>0.96699999999999997</v>
      </c>
      <c r="I404" s="49">
        <v>0.95299999999999996</v>
      </c>
      <c r="J404" s="49">
        <v>0.97299999999999998</v>
      </c>
      <c r="K404" s="49">
        <v>0.95699999999999996</v>
      </c>
      <c r="L404" s="49">
        <v>0.95579999999999998</v>
      </c>
      <c r="M404" s="49">
        <v>0.97</v>
      </c>
      <c r="N404" s="50">
        <v>0</v>
      </c>
    </row>
    <row r="405" spans="4:14" s="1" customFormat="1" x14ac:dyDescent="0.2">
      <c r="D405" s="43" t="s">
        <v>2</v>
      </c>
      <c r="E405" s="49">
        <v>0.94299999999999995</v>
      </c>
      <c r="F405" s="49">
        <v>0.91700000000000004</v>
      </c>
      <c r="G405" s="49">
        <v>0.90100000000000002</v>
      </c>
      <c r="H405" s="49">
        <v>0.85519999999999996</v>
      </c>
      <c r="I405" s="49">
        <v>0.76100000000000001</v>
      </c>
      <c r="J405" s="49">
        <v>0.89600000000000002</v>
      </c>
      <c r="K405" s="49">
        <v>0.83562738333030684</v>
      </c>
      <c r="L405" s="49">
        <v>0.89300000000000002</v>
      </c>
      <c r="M405" s="49">
        <v>0.86199999999999999</v>
      </c>
      <c r="N405" s="50">
        <v>89.9</v>
      </c>
    </row>
    <row r="406" spans="4:14" s="1" customFormat="1" x14ac:dyDescent="0.2">
      <c r="D406" s="43" t="s">
        <v>3</v>
      </c>
      <c r="E406" s="49">
        <v>0.85399999999999998</v>
      </c>
      <c r="F406" s="49">
        <v>0.85</v>
      </c>
      <c r="G406" s="49">
        <v>0.84899999999999998</v>
      </c>
      <c r="H406" s="49">
        <v>0.85329999999999995</v>
      </c>
      <c r="I406" s="49">
        <v>0.84699999999999998</v>
      </c>
      <c r="J406" s="49">
        <v>0.84399999999999997</v>
      </c>
      <c r="K406" s="49">
        <v>0.84009999999999996</v>
      </c>
      <c r="L406" s="49">
        <v>0.8337</v>
      </c>
      <c r="M406" s="49">
        <v>0.83960000000000001</v>
      </c>
      <c r="N406" s="50">
        <v>0</v>
      </c>
    </row>
    <row r="407" spans="4:14" s="1" customFormat="1" x14ac:dyDescent="0.2">
      <c r="D407" s="43" t="s">
        <v>4</v>
      </c>
      <c r="E407" s="49">
        <v>0.97019999999999995</v>
      </c>
      <c r="F407" s="49">
        <v>0.96830000000000005</v>
      </c>
      <c r="G407" s="49">
        <v>0.96189999999999998</v>
      </c>
      <c r="H407" s="49">
        <v>0.95779999999999998</v>
      </c>
      <c r="I407" s="49">
        <v>0.95150000000000001</v>
      </c>
      <c r="J407" s="49">
        <v>0.94199999999999995</v>
      </c>
      <c r="K407" s="49">
        <v>0.93500000000000005</v>
      </c>
      <c r="L407" s="49">
        <v>0.92700000000000005</v>
      </c>
      <c r="M407" s="49">
        <v>0.91010000000000002</v>
      </c>
      <c r="N407" s="50">
        <v>99</v>
      </c>
    </row>
    <row r="408" spans="4:14" s="1" customFormat="1" x14ac:dyDescent="0.2">
      <c r="D408" s="43" t="s">
        <v>5</v>
      </c>
      <c r="E408" s="49">
        <v>0</v>
      </c>
      <c r="F408" s="49">
        <v>0</v>
      </c>
      <c r="G408" s="49">
        <v>0</v>
      </c>
      <c r="H408" s="49">
        <v>0.74099999999999999</v>
      </c>
      <c r="I408" s="49">
        <v>0.751</v>
      </c>
      <c r="J408" s="49">
        <v>0.74399999999999999</v>
      </c>
      <c r="K408" s="49">
        <v>0.7424596137051469</v>
      </c>
      <c r="L408" s="49">
        <v>0.74099999999999999</v>
      </c>
      <c r="M408" s="49">
        <v>0.74</v>
      </c>
      <c r="N408" s="50">
        <v>73.819999999999993</v>
      </c>
    </row>
    <row r="409" spans="4:14" s="1" customFormat="1" x14ac:dyDescent="0.2">
      <c r="D409" s="43" t="s">
        <v>6</v>
      </c>
      <c r="E409" s="49">
        <v>0</v>
      </c>
      <c r="F409" s="49">
        <v>0</v>
      </c>
      <c r="G409" s="49">
        <v>0</v>
      </c>
      <c r="H409" s="49">
        <v>0</v>
      </c>
      <c r="I409" s="49">
        <v>0</v>
      </c>
      <c r="J409" s="49">
        <v>0</v>
      </c>
      <c r="K409" s="49">
        <v>0</v>
      </c>
      <c r="L409" s="49">
        <v>0</v>
      </c>
      <c r="M409" s="49">
        <v>0</v>
      </c>
      <c r="N409" s="50">
        <v>0</v>
      </c>
    </row>
    <row r="410" spans="4:14" s="1" customFormat="1" x14ac:dyDescent="0.2">
      <c r="D410" s="43" t="s">
        <v>7</v>
      </c>
      <c r="E410" s="49">
        <v>1</v>
      </c>
      <c r="F410" s="49">
        <v>1</v>
      </c>
      <c r="G410" s="49">
        <v>1</v>
      </c>
      <c r="H410" s="49">
        <v>0.996</v>
      </c>
      <c r="I410" s="49">
        <v>0.98299999999999998</v>
      </c>
      <c r="J410" s="49">
        <v>0.98599999999999999</v>
      </c>
      <c r="K410" s="49">
        <v>0.99299999999999999</v>
      </c>
      <c r="L410" s="49">
        <v>0.999</v>
      </c>
      <c r="M410" s="49">
        <v>1</v>
      </c>
      <c r="N410" s="50">
        <v>1</v>
      </c>
    </row>
    <row r="411" spans="4:14" s="1" customFormat="1" x14ac:dyDescent="0.2">
      <c r="D411" s="43" t="s">
        <v>8</v>
      </c>
      <c r="E411" s="49">
        <v>0</v>
      </c>
      <c r="F411" s="49">
        <v>0.64100000000000001</v>
      </c>
      <c r="G411" s="49">
        <v>0.67949999999999999</v>
      </c>
      <c r="H411" s="49">
        <v>0.61060000000000003</v>
      </c>
      <c r="I411" s="49">
        <v>0.70389999999999997</v>
      </c>
      <c r="J411" s="49">
        <v>0.69899999999999995</v>
      </c>
      <c r="K411" s="49">
        <v>0.72650000000000003</v>
      </c>
      <c r="L411" s="49">
        <v>0.71</v>
      </c>
      <c r="M411" s="49">
        <v>0.68200000000000005</v>
      </c>
      <c r="N411" s="50">
        <v>0.71499999999999997</v>
      </c>
    </row>
    <row r="412" spans="4:14" s="1" customFormat="1" x14ac:dyDescent="0.2">
      <c r="D412" s="43" t="s">
        <v>9</v>
      </c>
      <c r="E412" s="49">
        <v>0</v>
      </c>
      <c r="F412" s="49">
        <v>0.999</v>
      </c>
      <c r="G412" s="49">
        <v>0.999</v>
      </c>
      <c r="H412" s="49">
        <v>0.997</v>
      </c>
      <c r="I412" s="49">
        <v>0.999</v>
      </c>
      <c r="J412" s="49">
        <v>0.999</v>
      </c>
      <c r="K412" s="49">
        <v>0.996</v>
      </c>
      <c r="L412" s="49">
        <v>0.99199999999999999</v>
      </c>
      <c r="M412" s="49">
        <v>1</v>
      </c>
      <c r="N412" s="50">
        <v>0.998</v>
      </c>
    </row>
    <row r="413" spans="4:14" s="1" customFormat="1" x14ac:dyDescent="0.2">
      <c r="D413" s="43" t="s">
        <v>10</v>
      </c>
      <c r="E413" s="49">
        <v>0.77300000000000002</v>
      </c>
      <c r="F413" s="49">
        <v>0.84299999999999997</v>
      </c>
      <c r="G413" s="49">
        <v>0.872</v>
      </c>
      <c r="H413" s="49">
        <v>0.85199999999999998</v>
      </c>
      <c r="I413" s="49">
        <v>0.86599999999999999</v>
      </c>
      <c r="J413" s="49">
        <v>0.874</v>
      </c>
      <c r="K413" s="49">
        <v>0.877</v>
      </c>
      <c r="L413" s="49">
        <v>0.88</v>
      </c>
      <c r="M413" s="49">
        <v>0.871</v>
      </c>
      <c r="N413" s="50">
        <v>0.876</v>
      </c>
    </row>
    <row r="414" spans="4:14" s="1" customFormat="1" x14ac:dyDescent="0.2">
      <c r="D414" s="43" t="s">
        <v>12</v>
      </c>
      <c r="E414" s="49">
        <v>0.47439999999999999</v>
      </c>
      <c r="F414" s="49">
        <v>0.44440000000000002</v>
      </c>
      <c r="G414" s="49">
        <v>0.43790000000000001</v>
      </c>
      <c r="H414" s="49">
        <v>0.49340000000000001</v>
      </c>
      <c r="I414" s="49">
        <v>0.51559999999999995</v>
      </c>
      <c r="J414" s="49">
        <v>0.52500000000000002</v>
      </c>
      <c r="K414" s="49">
        <v>0.75800000000000001</v>
      </c>
      <c r="L414" s="49">
        <v>0.75819999999999999</v>
      </c>
      <c r="M414" s="49">
        <v>0.76100000000000001</v>
      </c>
      <c r="N414" s="50">
        <v>0.77796512861246303</v>
      </c>
    </row>
    <row r="415" spans="4:14" s="1" customFormat="1" x14ac:dyDescent="0.2">
      <c r="D415" s="43" t="s">
        <v>28</v>
      </c>
      <c r="E415" s="49">
        <v>0.97560000000000002</v>
      </c>
      <c r="F415" s="49">
        <v>0.97599999999999998</v>
      </c>
      <c r="G415" s="49">
        <v>0.97860000000000003</v>
      </c>
      <c r="H415" s="49">
        <v>0.97170000000000001</v>
      </c>
      <c r="I415" s="49">
        <v>0.95799999999999996</v>
      </c>
      <c r="J415" s="49">
        <v>0.94699999999999995</v>
      </c>
      <c r="K415" s="49">
        <v>0.95299999999999996</v>
      </c>
      <c r="L415" s="49">
        <v>0.94899999999999995</v>
      </c>
      <c r="M415" s="49">
        <v>0.94499999999999995</v>
      </c>
      <c r="N415" s="50">
        <v>95.8</v>
      </c>
    </row>
    <row r="416" spans="4:14" s="1" customFormat="1" x14ac:dyDescent="0.2">
      <c r="D416" s="43" t="s">
        <v>13</v>
      </c>
      <c r="E416" s="49">
        <v>0</v>
      </c>
      <c r="F416" s="49">
        <v>0</v>
      </c>
      <c r="G416" s="49">
        <v>0</v>
      </c>
      <c r="H416" s="49">
        <v>0</v>
      </c>
      <c r="I416" s="49">
        <v>0</v>
      </c>
      <c r="J416" s="49">
        <v>0</v>
      </c>
      <c r="K416" s="49">
        <v>0</v>
      </c>
      <c r="L416" s="49">
        <v>0</v>
      </c>
      <c r="M416" s="49">
        <v>0</v>
      </c>
      <c r="N416" s="50">
        <v>92.22</v>
      </c>
    </row>
    <row r="417" spans="4:14" s="1" customFormat="1" x14ac:dyDescent="0.2">
      <c r="D417" s="43" t="s">
        <v>14</v>
      </c>
      <c r="E417" s="49">
        <v>0</v>
      </c>
      <c r="F417" s="49">
        <v>0</v>
      </c>
      <c r="G417" s="49">
        <v>0</v>
      </c>
      <c r="H417" s="49">
        <v>0</v>
      </c>
      <c r="I417" s="49">
        <v>0</v>
      </c>
      <c r="J417" s="49">
        <v>0</v>
      </c>
      <c r="K417" s="49">
        <v>0</v>
      </c>
      <c r="L417" s="49">
        <v>0</v>
      </c>
      <c r="M417" s="49">
        <v>0</v>
      </c>
      <c r="N417" s="50">
        <v>0</v>
      </c>
    </row>
    <row r="418" spans="4:14" s="1" customFormat="1" x14ac:dyDescent="0.2">
      <c r="D418" s="43" t="s">
        <v>15</v>
      </c>
      <c r="E418" s="49">
        <v>0</v>
      </c>
      <c r="F418" s="49">
        <v>0</v>
      </c>
      <c r="G418" s="49">
        <v>0</v>
      </c>
      <c r="H418" s="49">
        <v>0</v>
      </c>
      <c r="I418" s="49">
        <v>0</v>
      </c>
      <c r="J418" s="49">
        <v>0</v>
      </c>
      <c r="K418" s="49">
        <v>0</v>
      </c>
      <c r="L418" s="49">
        <v>0</v>
      </c>
      <c r="M418" s="49">
        <v>0</v>
      </c>
      <c r="N418" s="50">
        <v>0</v>
      </c>
    </row>
    <row r="419" spans="4:14" s="1" customFormat="1" x14ac:dyDescent="0.2">
      <c r="D419" s="43" t="s">
        <v>16</v>
      </c>
      <c r="E419" s="49">
        <v>0.88639999999999997</v>
      </c>
      <c r="F419" s="49">
        <v>0.88300000000000001</v>
      </c>
      <c r="G419" s="49">
        <v>0.8852000000000001</v>
      </c>
      <c r="H419" s="49">
        <v>0.89649999999999996</v>
      </c>
      <c r="I419" s="49">
        <v>0.85240000000000005</v>
      </c>
      <c r="J419" s="49">
        <v>0.85990000000000011</v>
      </c>
      <c r="K419" s="49">
        <v>0.84199999999999997</v>
      </c>
      <c r="L419" s="49">
        <v>0.86</v>
      </c>
      <c r="M419" s="49">
        <v>0.872</v>
      </c>
      <c r="N419" s="50">
        <v>0.88200000000000001</v>
      </c>
    </row>
    <row r="420" spans="4:14" s="1" customFormat="1" x14ac:dyDescent="0.2">
      <c r="D420" s="43" t="s">
        <v>29</v>
      </c>
      <c r="E420" s="49">
        <v>0</v>
      </c>
      <c r="F420" s="49">
        <v>0</v>
      </c>
      <c r="G420" s="49">
        <v>0</v>
      </c>
      <c r="H420" s="49">
        <v>0</v>
      </c>
      <c r="I420" s="49">
        <v>0</v>
      </c>
      <c r="J420" s="49">
        <v>0</v>
      </c>
      <c r="K420" s="49">
        <v>0</v>
      </c>
      <c r="L420" s="49">
        <v>0</v>
      </c>
      <c r="M420" s="49">
        <v>0</v>
      </c>
      <c r="N420" s="50">
        <v>0</v>
      </c>
    </row>
    <row r="421" spans="4:14" s="1" customFormat="1" x14ac:dyDescent="0.2">
      <c r="D421" s="43" t="s">
        <v>17</v>
      </c>
      <c r="E421" s="49">
        <v>0</v>
      </c>
      <c r="F421" s="49">
        <v>0</v>
      </c>
      <c r="G421" s="49">
        <v>0</v>
      </c>
      <c r="H421" s="49">
        <v>0</v>
      </c>
      <c r="I421" s="49">
        <v>0.9869</v>
      </c>
      <c r="J421" s="49">
        <v>0.96130000000000004</v>
      </c>
      <c r="K421" s="49">
        <v>0.8992</v>
      </c>
      <c r="L421" s="49">
        <v>0.96460000000000001</v>
      </c>
      <c r="M421" s="49">
        <v>0.94889999999999997</v>
      </c>
      <c r="N421" s="50">
        <v>0</v>
      </c>
    </row>
    <row r="422" spans="4:14" s="1" customFormat="1" x14ac:dyDescent="0.2">
      <c r="D422" s="43" t="s">
        <v>18</v>
      </c>
      <c r="E422" s="49">
        <v>1</v>
      </c>
      <c r="F422" s="49">
        <v>1</v>
      </c>
      <c r="G422" s="49">
        <v>1</v>
      </c>
      <c r="H422" s="49">
        <v>1</v>
      </c>
      <c r="I422" s="49">
        <v>1</v>
      </c>
      <c r="J422" s="49">
        <v>0.97899999999999998</v>
      </c>
      <c r="K422" s="49">
        <v>0</v>
      </c>
      <c r="L422" s="49">
        <v>0</v>
      </c>
      <c r="M422" s="49">
        <v>0</v>
      </c>
      <c r="N422" s="50">
        <v>0</v>
      </c>
    </row>
    <row r="423" spans="4:14" s="1" customFormat="1" x14ac:dyDescent="0.2">
      <c r="D423" s="43" t="s">
        <v>19</v>
      </c>
      <c r="E423" s="49">
        <v>0.98939999999999995</v>
      </c>
      <c r="F423" s="49">
        <v>0.9859</v>
      </c>
      <c r="G423" s="49">
        <v>0.99329999999999996</v>
      </c>
      <c r="H423" s="49">
        <v>0.99339999999999995</v>
      </c>
      <c r="I423" s="49">
        <v>0.98699999999999999</v>
      </c>
      <c r="J423" s="49">
        <v>0.98799999999999999</v>
      </c>
      <c r="K423" s="49">
        <v>0.99</v>
      </c>
      <c r="L423" s="49">
        <v>0.99299680472840079</v>
      </c>
      <c r="M423" s="49">
        <v>0.99251679166576035</v>
      </c>
      <c r="N423" s="50">
        <v>0</v>
      </c>
    </row>
    <row r="424" spans="4:14" s="1" customFormat="1" x14ac:dyDescent="0.2">
      <c r="D424" s="43" t="s">
        <v>20</v>
      </c>
      <c r="E424" s="49">
        <v>0</v>
      </c>
      <c r="F424" s="49">
        <v>0</v>
      </c>
      <c r="G424" s="49">
        <v>0</v>
      </c>
      <c r="H424" s="49">
        <v>0.88300000000000001</v>
      </c>
      <c r="I424" s="49">
        <v>0.88600000000000001</v>
      </c>
      <c r="J424" s="49">
        <v>0.89200000000000002</v>
      </c>
      <c r="K424" s="49">
        <v>0.89800000000000002</v>
      </c>
      <c r="L424" s="49">
        <v>0</v>
      </c>
      <c r="M424" s="49">
        <v>0</v>
      </c>
      <c r="N424" s="50">
        <v>0</v>
      </c>
    </row>
    <row r="425" spans="4:14" s="1" customFormat="1" x14ac:dyDescent="0.2">
      <c r="D425" s="43" t="s">
        <v>21</v>
      </c>
      <c r="E425" s="49">
        <v>0</v>
      </c>
      <c r="F425" s="49">
        <v>0</v>
      </c>
      <c r="G425" s="49">
        <v>0</v>
      </c>
      <c r="H425" s="49">
        <v>0</v>
      </c>
      <c r="I425" s="49">
        <v>0</v>
      </c>
      <c r="J425" s="49">
        <v>0</v>
      </c>
      <c r="K425" s="49">
        <v>0</v>
      </c>
      <c r="L425" s="49">
        <v>0</v>
      </c>
      <c r="M425" s="49">
        <v>0</v>
      </c>
      <c r="N425" s="50">
        <v>0</v>
      </c>
    </row>
    <row r="426" spans="4:14" s="1" customFormat="1" x14ac:dyDescent="0.2">
      <c r="D426" s="43" t="s">
        <v>22</v>
      </c>
      <c r="E426" s="49">
        <v>0.83430000000000004</v>
      </c>
      <c r="F426" s="49">
        <v>0.81530000000000002</v>
      </c>
      <c r="G426" s="49">
        <v>0.8105</v>
      </c>
      <c r="H426" s="49">
        <v>0.80758310675893408</v>
      </c>
      <c r="I426" s="49">
        <v>0.81799999999999995</v>
      </c>
      <c r="J426" s="49">
        <v>0.75900000000000001</v>
      </c>
      <c r="K426" s="49">
        <v>0.76100000000000001</v>
      </c>
      <c r="L426" s="49">
        <v>0.8568678915135608</v>
      </c>
      <c r="M426" s="49">
        <v>0.93500000000000005</v>
      </c>
      <c r="N426" s="50">
        <v>0</v>
      </c>
    </row>
    <row r="427" spans="4:14" s="1" customFormat="1" x14ac:dyDescent="0.2">
      <c r="D427" s="43" t="s">
        <v>23</v>
      </c>
      <c r="E427" s="49">
        <v>0.93799999999999994</v>
      </c>
      <c r="F427" s="49">
        <v>0.95299999999999996</v>
      </c>
      <c r="G427" s="49">
        <v>0.92322149717533264</v>
      </c>
      <c r="H427" s="49">
        <v>0.92644874909054054</v>
      </c>
      <c r="I427" s="49">
        <v>0.94120453883444932</v>
      </c>
      <c r="J427" s="49">
        <v>0.94266831215918168</v>
      </c>
      <c r="K427" s="49">
        <v>0.949799950539571</v>
      </c>
      <c r="L427" s="49">
        <v>0.93938696296656476</v>
      </c>
      <c r="M427" s="49">
        <v>0.93911207458316337</v>
      </c>
      <c r="N427" s="50">
        <v>0.94990891752474171</v>
      </c>
    </row>
    <row r="428" spans="4:14" s="1" customFormat="1" x14ac:dyDescent="0.2">
      <c r="D428" s="43" t="s">
        <v>31</v>
      </c>
      <c r="E428" s="49">
        <v>0</v>
      </c>
      <c r="F428" s="49">
        <v>0</v>
      </c>
      <c r="G428" s="49">
        <v>0</v>
      </c>
      <c r="H428" s="49">
        <v>0</v>
      </c>
      <c r="I428" s="49">
        <v>0.91577182987823191</v>
      </c>
      <c r="J428" s="49">
        <v>0</v>
      </c>
      <c r="K428" s="49">
        <v>0.95779999999999998</v>
      </c>
      <c r="L428" s="49">
        <v>0</v>
      </c>
      <c r="M428" s="49">
        <v>0.97</v>
      </c>
      <c r="N428" s="50">
        <v>0</v>
      </c>
    </row>
    <row r="429" spans="4:14" s="1" customFormat="1" x14ac:dyDescent="0.2">
      <c r="D429" s="43" t="s">
        <v>24</v>
      </c>
      <c r="E429" s="49">
        <v>0</v>
      </c>
      <c r="F429" s="49">
        <v>0</v>
      </c>
      <c r="G429" s="49">
        <v>0</v>
      </c>
      <c r="H429" s="49">
        <v>0</v>
      </c>
      <c r="I429" s="49">
        <v>0</v>
      </c>
      <c r="J429" s="49">
        <v>0</v>
      </c>
      <c r="K429" s="49">
        <v>0</v>
      </c>
      <c r="L429" s="49">
        <v>0</v>
      </c>
      <c r="M429" s="49">
        <v>0</v>
      </c>
      <c r="N429" s="50">
        <v>0.93</v>
      </c>
    </row>
    <row r="430" spans="4:14" s="1" customFormat="1" x14ac:dyDescent="0.2">
      <c r="D430" s="43" t="s">
        <v>25</v>
      </c>
      <c r="E430" s="49">
        <v>1</v>
      </c>
      <c r="F430" s="49">
        <v>1</v>
      </c>
      <c r="G430" s="49">
        <v>1</v>
      </c>
      <c r="H430" s="49">
        <v>0.99970000000000003</v>
      </c>
      <c r="I430" s="49">
        <v>1</v>
      </c>
      <c r="J430" s="49">
        <v>1</v>
      </c>
      <c r="K430" s="49">
        <v>0.999</v>
      </c>
      <c r="L430" s="49">
        <v>0.99890000000000001</v>
      </c>
      <c r="M430" s="49">
        <v>1</v>
      </c>
      <c r="N430" s="50">
        <v>99.52</v>
      </c>
    </row>
    <row r="431" spans="4:14" s="1" customFormat="1" x14ac:dyDescent="0.2">
      <c r="D431" s="43" t="s">
        <v>26</v>
      </c>
      <c r="E431" s="49">
        <v>0.98950000000000005</v>
      </c>
      <c r="F431" s="49">
        <v>0.97719999999999996</v>
      </c>
      <c r="G431" s="49">
        <v>0.97399999999999998</v>
      </c>
      <c r="H431" s="49">
        <v>0.97370000000000001</v>
      </c>
      <c r="I431" s="49">
        <v>0.9345</v>
      </c>
      <c r="J431" s="49">
        <v>0.9899</v>
      </c>
      <c r="K431" s="49">
        <v>0.9849</v>
      </c>
      <c r="L431" s="49">
        <v>0.97860000000000003</v>
      </c>
      <c r="M431" s="49">
        <v>0.98019999999999996</v>
      </c>
      <c r="N431" s="50">
        <v>0</v>
      </c>
    </row>
    <row r="432" spans="4:14" s="1" customFormat="1" x14ac:dyDescent="0.2">
      <c r="D432" s="43" t="s">
        <v>27</v>
      </c>
      <c r="E432" s="49">
        <v>0</v>
      </c>
      <c r="F432" s="49">
        <v>0.76829999999999998</v>
      </c>
      <c r="G432" s="49">
        <v>0.75919999999999999</v>
      </c>
      <c r="H432" s="49">
        <v>0.79669999999999996</v>
      </c>
      <c r="I432" s="49">
        <v>0.76419999999999999</v>
      </c>
      <c r="J432" s="49">
        <v>0.77500000000000002</v>
      </c>
      <c r="K432" s="49">
        <v>0.746</v>
      </c>
      <c r="L432" s="49">
        <v>0.751</v>
      </c>
      <c r="M432" s="49">
        <v>0.74760000000000004</v>
      </c>
      <c r="N432" s="50">
        <v>0.75437296402173026</v>
      </c>
    </row>
    <row r="433" spans="4:14" s="1" customFormat="1" x14ac:dyDescent="0.2">
      <c r="D433" s="43" t="s">
        <v>11</v>
      </c>
      <c r="E433" s="51">
        <v>0.78400000000000003</v>
      </c>
      <c r="F433" s="51">
        <v>0.77139999999999997</v>
      </c>
      <c r="G433" s="51">
        <v>0.77780000000000005</v>
      </c>
      <c r="H433" s="51">
        <v>0.78400000000000003</v>
      </c>
      <c r="I433" s="51">
        <v>0.83799999999999997</v>
      </c>
      <c r="J433" s="51">
        <v>0.76700000000000002</v>
      </c>
      <c r="K433" s="51">
        <v>0.72760000000000002</v>
      </c>
      <c r="L433" s="51">
        <v>0.73399999999999999</v>
      </c>
      <c r="M433" s="51">
        <v>0.69599999999999995</v>
      </c>
      <c r="N433" s="52">
        <v>0</v>
      </c>
    </row>
    <row r="434" spans="4:14" s="1" customFormat="1" ht="12.75" x14ac:dyDescent="0.2">
      <c r="D434" s="44"/>
      <c r="N434" s="7"/>
    </row>
    <row r="435" spans="4:14" s="1" customFormat="1" ht="12.75" x14ac:dyDescent="0.2">
      <c r="D435" s="44"/>
      <c r="N435" s="7"/>
    </row>
  </sheetData>
  <mergeCells count="14">
    <mergeCell ref="E2:N2"/>
    <mergeCell ref="D400:N400"/>
    <mergeCell ref="D4:N4"/>
    <mergeCell ref="D40:N40"/>
    <mergeCell ref="D76:N76"/>
    <mergeCell ref="D112:N112"/>
    <mergeCell ref="D148:N148"/>
    <mergeCell ref="D184:N184"/>
    <mergeCell ref="D220:N220"/>
    <mergeCell ref="D256:N256"/>
    <mergeCell ref="D292:N292"/>
    <mergeCell ref="D328:N328"/>
    <mergeCell ref="D364:N364"/>
    <mergeCell ref="C2:D2"/>
  </mergeCells>
  <conditionalFormatting sqref="A328:C361 O328:XFD361 A364:C397 O364:XFD397 A400:C433 O400:XFD433 D74:D75 A362:XFD363 A398:XFD399 A434:XFD435 D146 D218:D219 D182:D183 D110:D111 E78:N111 D113 D185 E222:N255 D257 D41 E294:N327 E257:N291 D329 E402:N433 D5 D401:N401 E5:N37 D77:N77 D149:N149 D221:N221 D293:N293 E329:N361 D365 E365:N397 E150:N183 E185:N219 E41:N75 E113:N146 O113:O145 O149:O181 O185:O217">
    <cfRule type="cellIs" dxfId="792" priority="178" operator="equal">
      <formula>0</formula>
    </cfRule>
  </conditionalFormatting>
  <conditionalFormatting sqref="D222:D253">
    <cfRule type="cellIs" dxfId="791" priority="17" operator="equal">
      <formula>0</formula>
    </cfRule>
  </conditionalFormatting>
  <conditionalFormatting sqref="D294:D325">
    <cfRule type="cellIs" dxfId="790" priority="11" operator="equal">
      <formula>0</formula>
    </cfRule>
  </conditionalFormatting>
  <conditionalFormatting sqref="D150:D181">
    <cfRule type="cellIs" dxfId="789" priority="23" operator="equal">
      <formula>0</formula>
    </cfRule>
  </conditionalFormatting>
  <conditionalFormatting sqref="D402:D433">
    <cfRule type="cellIs" dxfId="788" priority="2" operator="equal">
      <formula>0</formula>
    </cfRule>
  </conditionalFormatting>
  <conditionalFormatting sqref="D6:D37">
    <cfRule type="cellIs" dxfId="787" priority="38" operator="equal">
      <formula>0</formula>
    </cfRule>
  </conditionalFormatting>
  <conditionalFormatting sqref="D42:D73">
    <cfRule type="cellIs" dxfId="786" priority="32" operator="equal">
      <formula>0</formula>
    </cfRule>
  </conditionalFormatting>
  <conditionalFormatting sqref="D78:D109">
    <cfRule type="cellIs" dxfId="785" priority="29" operator="equal">
      <formula>0</formula>
    </cfRule>
  </conditionalFormatting>
  <conditionalFormatting sqref="D114:D145">
    <cfRule type="cellIs" dxfId="784" priority="26" operator="equal">
      <formula>0</formula>
    </cfRule>
  </conditionalFormatting>
  <conditionalFormatting sqref="D186:D217">
    <cfRule type="cellIs" dxfId="783" priority="20" operator="equal">
      <formula>0</formula>
    </cfRule>
  </conditionalFormatting>
  <conditionalFormatting sqref="D258:D289">
    <cfRule type="cellIs" dxfId="782" priority="14" operator="equal">
      <formula>0</formula>
    </cfRule>
  </conditionalFormatting>
  <conditionalFormatting sqref="D330:D361">
    <cfRule type="cellIs" dxfId="781" priority="8" operator="equal">
      <formula>0</formula>
    </cfRule>
  </conditionalFormatting>
  <conditionalFormatting sqref="D366:D397">
    <cfRule type="cellIs" dxfId="780" priority="5" operator="equal">
      <formula>0</formula>
    </cfRule>
  </conditionalFormatting>
  <dataValidations count="1">
    <dataValidation type="list" allowBlank="1" showInputMessage="1" showErrorMessage="1" sqref="C2">
      <formula1>$AQ$1:$AQ$4</formula1>
    </dataValidation>
  </dataValidations>
  <pageMargins left="0.70866141732283472" right="0.70866141732283472" top="0.55118110236220474" bottom="0.35433070866141736" header="0.31496062992125984" footer="0.31496062992125984"/>
  <pageSetup paperSize="9" scale="51" fitToHeight="11" orientation="landscape" r:id="rId1"/>
  <headerFooter>
    <oddHeader>&amp;L&amp;F&amp;R&amp;A</oddHeader>
    <oddFooter>&amp;R&amp;P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249977111117893"/>
    <pageSetUpPr fitToPage="1"/>
  </sheetPr>
  <dimension ref="C1:AU445"/>
  <sheetViews>
    <sheetView showGridLines="0" zoomScale="80" zoomScaleNormal="80" workbookViewId="0">
      <pane xSplit="5" ySplit="3" topLeftCell="F4" activePane="bottomRight" state="frozen"/>
      <selection pane="topRight" activeCell="D1" sqref="D1"/>
      <selection pane="bottomLeft" activeCell="A4" sqref="A4"/>
      <selection pane="bottomRight" activeCell="S105" sqref="S105"/>
    </sheetView>
  </sheetViews>
  <sheetFormatPr defaultColWidth="9.140625" defaultRowHeight="15" x14ac:dyDescent="0.25"/>
  <cols>
    <col min="1" max="2" width="9.140625" style="3"/>
    <col min="3" max="3" width="12.7109375" style="3" customWidth="1"/>
    <col min="4" max="4" width="14.28515625" style="3" customWidth="1"/>
    <col min="5" max="5" width="14.5703125" style="6" customWidth="1"/>
    <col min="6" max="16" width="19.140625" style="3" customWidth="1"/>
    <col min="17" max="19" width="17.7109375" style="3" customWidth="1"/>
    <col min="20" max="43" width="9.140625" style="3"/>
    <col min="44" max="44" width="0" style="3" hidden="1" customWidth="1"/>
    <col min="45" max="16384" width="9.140625" style="3"/>
  </cols>
  <sheetData>
    <row r="1" spans="3:44" x14ac:dyDescent="0.25">
      <c r="AR1" s="3" t="s">
        <v>94</v>
      </c>
    </row>
    <row r="2" spans="3:44" ht="15" customHeight="1" x14ac:dyDescent="0.25">
      <c r="C2" s="206" t="s">
        <v>93</v>
      </c>
      <c r="D2" s="206"/>
      <c r="E2" s="206"/>
      <c r="F2" s="210" t="s">
        <v>665</v>
      </c>
      <c r="G2" s="211"/>
      <c r="H2" s="211"/>
      <c r="I2" s="211"/>
      <c r="J2" s="211"/>
      <c r="K2" s="211"/>
      <c r="L2" s="211"/>
      <c r="M2" s="211"/>
      <c r="N2" s="211"/>
      <c r="O2" s="211"/>
      <c r="P2" s="212"/>
      <c r="AR2" s="3" t="s">
        <v>91</v>
      </c>
    </row>
    <row r="3" spans="3:44" ht="18.75" x14ac:dyDescent="0.25">
      <c r="E3" s="41"/>
      <c r="AR3" s="3" t="s">
        <v>92</v>
      </c>
    </row>
    <row r="4" spans="3:44" ht="18.75" x14ac:dyDescent="0.25">
      <c r="E4" s="41"/>
      <c r="AR4" s="3" t="s">
        <v>93</v>
      </c>
    </row>
    <row r="5" spans="3:44" ht="18.75" x14ac:dyDescent="0.25">
      <c r="C5" s="185" t="s">
        <v>615</v>
      </c>
      <c r="D5" s="186"/>
      <c r="E5" s="201" t="s">
        <v>78</v>
      </c>
      <c r="F5" s="202"/>
      <c r="G5" s="202"/>
      <c r="H5" s="202"/>
      <c r="I5" s="202"/>
      <c r="J5" s="202"/>
      <c r="K5" s="202"/>
      <c r="L5" s="202"/>
      <c r="M5" s="202"/>
      <c r="N5" s="202"/>
      <c r="O5" s="202"/>
      <c r="P5" s="203"/>
    </row>
    <row r="6" spans="3:44" x14ac:dyDescent="0.25">
      <c r="E6" s="14">
        <v>1</v>
      </c>
      <c r="F6" s="18">
        <v>2004</v>
      </c>
      <c r="G6" s="18">
        <f t="shared" ref="G6:P6" si="0">F6+1</f>
        <v>2005</v>
      </c>
      <c r="H6" s="18">
        <f t="shared" si="0"/>
        <v>2006</v>
      </c>
      <c r="I6" s="18">
        <f t="shared" si="0"/>
        <v>2007</v>
      </c>
      <c r="J6" s="18">
        <f t="shared" si="0"/>
        <v>2008</v>
      </c>
      <c r="K6" s="18">
        <f t="shared" si="0"/>
        <v>2009</v>
      </c>
      <c r="L6" s="18">
        <f t="shared" si="0"/>
        <v>2010</v>
      </c>
      <c r="M6" s="18">
        <f t="shared" si="0"/>
        <v>2011</v>
      </c>
      <c r="N6" s="18">
        <f t="shared" si="0"/>
        <v>2012</v>
      </c>
      <c r="O6" s="18">
        <f t="shared" si="0"/>
        <v>2013</v>
      </c>
      <c r="P6" s="184">
        <f t="shared" si="0"/>
        <v>2014</v>
      </c>
    </row>
    <row r="7" spans="3:44" ht="17.25" customHeight="1" x14ac:dyDescent="0.25">
      <c r="E7" s="43" t="s">
        <v>0</v>
      </c>
      <c r="F7" s="132" t="s">
        <v>171</v>
      </c>
      <c r="G7" s="53" t="s">
        <v>171</v>
      </c>
      <c r="H7" s="53" t="s">
        <v>172</v>
      </c>
      <c r="I7" s="53" t="s">
        <v>172</v>
      </c>
      <c r="J7" s="53" t="s">
        <v>173</v>
      </c>
      <c r="K7" s="53" t="s">
        <v>173</v>
      </c>
      <c r="L7" s="53" t="s">
        <v>174</v>
      </c>
      <c r="M7" s="53" t="s">
        <v>174</v>
      </c>
      <c r="N7" s="53" t="s">
        <v>174</v>
      </c>
      <c r="O7" s="53" t="s">
        <v>172</v>
      </c>
      <c r="P7" s="150">
        <v>0</v>
      </c>
    </row>
    <row r="8" spans="3:44" ht="15.75" customHeight="1" x14ac:dyDescent="0.25">
      <c r="E8" s="43" t="s">
        <v>1</v>
      </c>
      <c r="F8" s="133" t="s">
        <v>175</v>
      </c>
      <c r="G8" s="54" t="s">
        <v>175</v>
      </c>
      <c r="H8" s="54" t="s">
        <v>175</v>
      </c>
      <c r="I8" s="54" t="s">
        <v>175</v>
      </c>
      <c r="J8" s="54" t="s">
        <v>176</v>
      </c>
      <c r="K8" s="54" t="s">
        <v>177</v>
      </c>
      <c r="L8" s="54" t="s">
        <v>177</v>
      </c>
      <c r="M8" s="54" t="s">
        <v>177</v>
      </c>
      <c r="N8" s="54" t="s">
        <v>177</v>
      </c>
      <c r="O8" s="54" t="s">
        <v>177</v>
      </c>
      <c r="P8" s="151" t="s">
        <v>177</v>
      </c>
    </row>
    <row r="9" spans="3:44" ht="18" customHeight="1" x14ac:dyDescent="0.25">
      <c r="E9" s="43" t="s">
        <v>30</v>
      </c>
      <c r="F9" s="134" t="s">
        <v>170</v>
      </c>
      <c r="G9" s="127" t="s">
        <v>170</v>
      </c>
      <c r="H9" s="54" t="s">
        <v>170</v>
      </c>
      <c r="I9" s="54" t="s">
        <v>178</v>
      </c>
      <c r="J9" s="54" t="s">
        <v>178</v>
      </c>
      <c r="K9" s="54" t="s">
        <v>179</v>
      </c>
      <c r="L9" s="54" t="s">
        <v>179</v>
      </c>
      <c r="M9" s="54" t="s">
        <v>178</v>
      </c>
      <c r="N9" s="54" t="s">
        <v>178</v>
      </c>
      <c r="O9" s="54">
        <v>0</v>
      </c>
      <c r="P9" s="152">
        <v>0</v>
      </c>
    </row>
    <row r="10" spans="3:44" ht="15.75" customHeight="1" x14ac:dyDescent="0.25">
      <c r="E10" s="43" t="s">
        <v>2</v>
      </c>
      <c r="F10" s="133" t="s">
        <v>683</v>
      </c>
      <c r="G10" s="54" t="s">
        <v>683</v>
      </c>
      <c r="H10" s="54" t="s">
        <v>683</v>
      </c>
      <c r="I10" s="54" t="s">
        <v>683</v>
      </c>
      <c r="J10" s="54" t="s">
        <v>236</v>
      </c>
      <c r="K10" s="54" t="s">
        <v>236</v>
      </c>
      <c r="L10" s="54" t="s">
        <v>236</v>
      </c>
      <c r="M10" s="54" t="s">
        <v>236</v>
      </c>
      <c r="N10" s="54" t="s">
        <v>236</v>
      </c>
      <c r="O10" s="54" t="s">
        <v>236</v>
      </c>
      <c r="P10" s="151" t="s">
        <v>236</v>
      </c>
    </row>
    <row r="11" spans="3:44" ht="17.25" customHeight="1" x14ac:dyDescent="0.25">
      <c r="E11" s="43" t="s">
        <v>3</v>
      </c>
      <c r="F11" s="133" t="s">
        <v>185</v>
      </c>
      <c r="G11" s="54" t="s">
        <v>184</v>
      </c>
      <c r="H11" s="54" t="s">
        <v>184</v>
      </c>
      <c r="I11" s="54" t="s">
        <v>185</v>
      </c>
      <c r="J11" s="54" t="s">
        <v>185</v>
      </c>
      <c r="K11" s="54" t="s">
        <v>185</v>
      </c>
      <c r="L11" s="54" t="s">
        <v>184</v>
      </c>
      <c r="M11" s="54" t="s">
        <v>184</v>
      </c>
      <c r="N11" s="54" t="s">
        <v>185</v>
      </c>
      <c r="O11" s="54">
        <v>0</v>
      </c>
      <c r="P11" s="152">
        <v>0</v>
      </c>
    </row>
    <row r="12" spans="3:44" ht="18" customHeight="1" x14ac:dyDescent="0.25">
      <c r="E12" s="43" t="s">
        <v>4</v>
      </c>
      <c r="F12" s="133" t="s">
        <v>186</v>
      </c>
      <c r="G12" s="54" t="s">
        <v>186</v>
      </c>
      <c r="H12" s="54" t="s">
        <v>186</v>
      </c>
      <c r="I12" s="54" t="s">
        <v>186</v>
      </c>
      <c r="J12" s="54" t="s">
        <v>186</v>
      </c>
      <c r="K12" s="54" t="s">
        <v>186</v>
      </c>
      <c r="L12" s="54" t="s">
        <v>186</v>
      </c>
      <c r="M12" s="54" t="s">
        <v>186</v>
      </c>
      <c r="N12" s="54" t="s">
        <v>186</v>
      </c>
      <c r="O12" s="54" t="s">
        <v>173</v>
      </c>
      <c r="P12" s="151" t="s">
        <v>173</v>
      </c>
    </row>
    <row r="13" spans="3:44" x14ac:dyDescent="0.25">
      <c r="E13" s="43" t="s">
        <v>5</v>
      </c>
      <c r="F13" s="54">
        <v>0</v>
      </c>
      <c r="G13" s="54">
        <v>0</v>
      </c>
      <c r="H13" s="54">
        <v>0</v>
      </c>
      <c r="I13" s="54" t="s">
        <v>187</v>
      </c>
      <c r="J13" s="54" t="s">
        <v>187</v>
      </c>
      <c r="K13" s="54" t="s">
        <v>187</v>
      </c>
      <c r="L13" s="54" t="s">
        <v>187</v>
      </c>
      <c r="M13" s="54" t="s">
        <v>187</v>
      </c>
      <c r="N13" s="54" t="s">
        <v>187</v>
      </c>
      <c r="O13" s="54" t="s">
        <v>187</v>
      </c>
      <c r="P13" s="151" t="s">
        <v>187</v>
      </c>
    </row>
    <row r="14" spans="3:44" x14ac:dyDescent="0.25">
      <c r="E14" s="43" t="s">
        <v>6</v>
      </c>
      <c r="F14" s="54">
        <v>0</v>
      </c>
      <c r="G14" s="54">
        <v>0</v>
      </c>
      <c r="H14" s="54">
        <v>0</v>
      </c>
      <c r="I14" s="54">
        <v>0</v>
      </c>
      <c r="J14" s="54">
        <v>0</v>
      </c>
      <c r="K14" s="54">
        <v>0</v>
      </c>
      <c r="L14" s="54">
        <v>0</v>
      </c>
      <c r="M14" s="54">
        <v>0</v>
      </c>
      <c r="N14" s="54">
        <v>0</v>
      </c>
      <c r="O14" s="54">
        <v>0</v>
      </c>
      <c r="P14" s="152">
        <v>0</v>
      </c>
    </row>
    <row r="15" spans="3:44" ht="14.25" customHeight="1" x14ac:dyDescent="0.25">
      <c r="E15" s="43" t="s">
        <v>7</v>
      </c>
      <c r="F15" s="133" t="s">
        <v>188</v>
      </c>
      <c r="G15" s="54" t="s">
        <v>188</v>
      </c>
      <c r="H15" s="54" t="s">
        <v>188</v>
      </c>
      <c r="I15" s="54" t="s">
        <v>189</v>
      </c>
      <c r="J15" s="54" t="s">
        <v>189</v>
      </c>
      <c r="K15" s="54" t="s">
        <v>189</v>
      </c>
      <c r="L15" s="54" t="s">
        <v>190</v>
      </c>
      <c r="M15" s="54" t="s">
        <v>190</v>
      </c>
      <c r="N15" s="54" t="s">
        <v>190</v>
      </c>
      <c r="O15" s="54" t="s">
        <v>190</v>
      </c>
      <c r="P15" s="152">
        <v>0</v>
      </c>
    </row>
    <row r="16" spans="3:44" x14ac:dyDescent="0.25">
      <c r="E16" s="43" t="s">
        <v>8</v>
      </c>
      <c r="F16" s="133">
        <v>0</v>
      </c>
      <c r="G16" s="54" t="s">
        <v>191</v>
      </c>
      <c r="H16" s="54" t="s">
        <v>191</v>
      </c>
      <c r="I16" s="54" t="s">
        <v>191</v>
      </c>
      <c r="J16" s="54" t="s">
        <v>191</v>
      </c>
      <c r="K16" s="54" t="s">
        <v>191</v>
      </c>
      <c r="L16" s="54" t="s">
        <v>191</v>
      </c>
      <c r="M16" s="54" t="s">
        <v>191</v>
      </c>
      <c r="N16" s="54" t="s">
        <v>191</v>
      </c>
      <c r="O16" s="54" t="s">
        <v>191</v>
      </c>
      <c r="P16" s="151" t="s">
        <v>191</v>
      </c>
    </row>
    <row r="17" spans="5:18" ht="17.25" customHeight="1" x14ac:dyDescent="0.25">
      <c r="E17" s="43" t="s">
        <v>9</v>
      </c>
      <c r="F17" s="133">
        <v>0</v>
      </c>
      <c r="G17" s="54" t="s">
        <v>192</v>
      </c>
      <c r="H17" s="54" t="s">
        <v>192</v>
      </c>
      <c r="I17" s="54" t="s">
        <v>192</v>
      </c>
      <c r="J17" s="54" t="s">
        <v>193</v>
      </c>
      <c r="K17" s="54" t="s">
        <v>689</v>
      </c>
      <c r="L17" s="54" t="s">
        <v>689</v>
      </c>
      <c r="M17" s="54" t="s">
        <v>689</v>
      </c>
      <c r="N17" s="54" t="s">
        <v>689</v>
      </c>
      <c r="O17" s="54" t="s">
        <v>689</v>
      </c>
      <c r="P17" s="151" t="s">
        <v>689</v>
      </c>
    </row>
    <row r="18" spans="5:18" x14ac:dyDescent="0.25">
      <c r="E18" s="43" t="s">
        <v>10</v>
      </c>
      <c r="F18" s="133" t="s">
        <v>194</v>
      </c>
      <c r="G18" s="54" t="s">
        <v>194</v>
      </c>
      <c r="H18" s="54" t="s">
        <v>194</v>
      </c>
      <c r="I18" s="54" t="s">
        <v>194</v>
      </c>
      <c r="J18" s="54" t="s">
        <v>194</v>
      </c>
      <c r="K18" s="54" t="s">
        <v>194</v>
      </c>
      <c r="L18" s="54" t="s">
        <v>194</v>
      </c>
      <c r="M18" s="54" t="s">
        <v>195</v>
      </c>
      <c r="N18" s="54" t="s">
        <v>195</v>
      </c>
      <c r="O18" s="54" t="s">
        <v>195</v>
      </c>
      <c r="P18" s="151">
        <v>0</v>
      </c>
    </row>
    <row r="19" spans="5:18" x14ac:dyDescent="0.25">
      <c r="E19" s="43" t="s">
        <v>12</v>
      </c>
      <c r="F19" s="133" t="s">
        <v>196</v>
      </c>
      <c r="G19" s="54" t="s">
        <v>196</v>
      </c>
      <c r="H19" s="54" t="s">
        <v>196</v>
      </c>
      <c r="I19" s="54" t="s">
        <v>196</v>
      </c>
      <c r="J19" s="54" t="s">
        <v>196</v>
      </c>
      <c r="K19" s="54" t="s">
        <v>196</v>
      </c>
      <c r="L19" s="54" t="s">
        <v>196</v>
      </c>
      <c r="M19" s="54" t="s">
        <v>196</v>
      </c>
      <c r="N19" s="54" t="s">
        <v>196</v>
      </c>
      <c r="O19" s="54" t="s">
        <v>196</v>
      </c>
      <c r="P19" s="151">
        <v>0</v>
      </c>
    </row>
    <row r="20" spans="5:18" x14ac:dyDescent="0.25">
      <c r="E20" s="43" t="s">
        <v>28</v>
      </c>
      <c r="F20" s="133" t="s">
        <v>197</v>
      </c>
      <c r="G20" s="54" t="s">
        <v>197</v>
      </c>
      <c r="H20" s="54" t="s">
        <v>197</v>
      </c>
      <c r="I20" s="54" t="s">
        <v>197</v>
      </c>
      <c r="J20" s="54" t="s">
        <v>197</v>
      </c>
      <c r="K20" s="54" t="s">
        <v>197</v>
      </c>
      <c r="L20" s="54" t="s">
        <v>197</v>
      </c>
      <c r="M20" s="54" t="s">
        <v>197</v>
      </c>
      <c r="N20" s="54" t="s">
        <v>197</v>
      </c>
      <c r="O20" s="54" t="s">
        <v>197</v>
      </c>
      <c r="P20" s="151">
        <v>0</v>
      </c>
    </row>
    <row r="21" spans="5:18" x14ac:dyDescent="0.25">
      <c r="E21" s="43" t="s">
        <v>13</v>
      </c>
      <c r="F21" s="133" t="s">
        <v>372</v>
      </c>
      <c r="G21" s="54" t="s">
        <v>187</v>
      </c>
      <c r="H21" s="54" t="s">
        <v>187</v>
      </c>
      <c r="I21" s="54" t="s">
        <v>187</v>
      </c>
      <c r="J21" s="54" t="s">
        <v>187</v>
      </c>
      <c r="K21" s="54" t="s">
        <v>187</v>
      </c>
      <c r="L21" s="54" t="s">
        <v>187</v>
      </c>
      <c r="M21" s="54" t="s">
        <v>187</v>
      </c>
      <c r="N21" s="54" t="s">
        <v>187</v>
      </c>
      <c r="O21" s="54" t="s">
        <v>187</v>
      </c>
      <c r="P21" s="151">
        <v>0</v>
      </c>
    </row>
    <row r="22" spans="5:18" x14ac:dyDescent="0.25">
      <c r="E22" s="43" t="s">
        <v>14</v>
      </c>
      <c r="F22" s="54">
        <v>0</v>
      </c>
      <c r="G22" s="54">
        <v>0</v>
      </c>
      <c r="H22" s="54">
        <v>0</v>
      </c>
      <c r="I22" s="54">
        <v>0</v>
      </c>
      <c r="J22" s="54">
        <v>0</v>
      </c>
      <c r="K22" s="54">
        <v>0</v>
      </c>
      <c r="L22" s="54">
        <v>0</v>
      </c>
      <c r="M22" s="54">
        <v>0</v>
      </c>
      <c r="N22" s="54">
        <v>0</v>
      </c>
      <c r="O22" s="54">
        <v>0</v>
      </c>
      <c r="P22" s="151">
        <v>0</v>
      </c>
    </row>
    <row r="23" spans="5:18" ht="18.75" customHeight="1" x14ac:dyDescent="0.25">
      <c r="E23" s="43" t="s">
        <v>15</v>
      </c>
      <c r="F23" s="54">
        <v>0</v>
      </c>
      <c r="G23" s="54">
        <v>0</v>
      </c>
      <c r="H23" s="54">
        <v>0</v>
      </c>
      <c r="I23" s="54" t="s">
        <v>644</v>
      </c>
      <c r="J23" s="54" t="s">
        <v>644</v>
      </c>
      <c r="K23" s="54" t="s">
        <v>644</v>
      </c>
      <c r="L23" s="54" t="s">
        <v>644</v>
      </c>
      <c r="M23" s="54" t="s">
        <v>644</v>
      </c>
      <c r="N23" s="54" t="s">
        <v>644</v>
      </c>
      <c r="O23" s="54" t="s">
        <v>644</v>
      </c>
      <c r="P23" s="151">
        <v>0</v>
      </c>
    </row>
    <row r="24" spans="5:18" x14ac:dyDescent="0.25">
      <c r="E24" s="43" t="s">
        <v>16</v>
      </c>
      <c r="F24" s="133" t="s">
        <v>200</v>
      </c>
      <c r="G24" s="54" t="s">
        <v>200</v>
      </c>
      <c r="H24" s="54" t="s">
        <v>200</v>
      </c>
      <c r="I24" s="54" t="s">
        <v>200</v>
      </c>
      <c r="J24" s="54" t="s">
        <v>200</v>
      </c>
      <c r="K24" s="54" t="s">
        <v>200</v>
      </c>
      <c r="L24" s="54" t="s">
        <v>200</v>
      </c>
      <c r="M24" s="54" t="s">
        <v>200</v>
      </c>
      <c r="N24" s="54" t="s">
        <v>200</v>
      </c>
      <c r="O24" s="54" t="s">
        <v>200</v>
      </c>
      <c r="P24" s="151" t="s">
        <v>200</v>
      </c>
    </row>
    <row r="25" spans="5:18" x14ac:dyDescent="0.25">
      <c r="E25" s="43" t="s">
        <v>29</v>
      </c>
      <c r="F25" s="54">
        <v>0</v>
      </c>
      <c r="G25" s="54">
        <v>0</v>
      </c>
      <c r="H25" s="54">
        <v>0</v>
      </c>
      <c r="I25" s="54">
        <v>0</v>
      </c>
      <c r="J25" s="54">
        <v>0</v>
      </c>
      <c r="K25" s="54">
        <v>0</v>
      </c>
      <c r="L25" s="54">
        <v>0</v>
      </c>
      <c r="M25" s="54">
        <v>0</v>
      </c>
      <c r="N25" s="54">
        <v>0</v>
      </c>
      <c r="O25" s="54">
        <v>0</v>
      </c>
      <c r="P25" s="151">
        <v>0</v>
      </c>
    </row>
    <row r="26" spans="5:18" x14ac:dyDescent="0.25">
      <c r="E26" s="43" t="s">
        <v>17</v>
      </c>
      <c r="F26" s="133" t="s">
        <v>170</v>
      </c>
      <c r="G26" s="54" t="s">
        <v>170</v>
      </c>
      <c r="H26" s="54" t="s">
        <v>170</v>
      </c>
      <c r="I26" s="54" t="s">
        <v>170</v>
      </c>
      <c r="J26" s="54" t="s">
        <v>201</v>
      </c>
      <c r="K26" s="54" t="s">
        <v>202</v>
      </c>
      <c r="L26" s="54" t="s">
        <v>202</v>
      </c>
      <c r="M26" s="54" t="s">
        <v>202</v>
      </c>
      <c r="N26" s="54" t="s">
        <v>202</v>
      </c>
      <c r="O26" s="54">
        <v>0</v>
      </c>
      <c r="P26" s="151">
        <v>0</v>
      </c>
    </row>
    <row r="27" spans="5:18" x14ac:dyDescent="0.25">
      <c r="E27" s="43" t="s">
        <v>18</v>
      </c>
      <c r="F27" s="133" t="s">
        <v>203</v>
      </c>
      <c r="G27" s="54" t="s">
        <v>203</v>
      </c>
      <c r="H27" s="54" t="s">
        <v>203</v>
      </c>
      <c r="I27" s="54" t="s">
        <v>204</v>
      </c>
      <c r="J27" s="54" t="s">
        <v>204</v>
      </c>
      <c r="K27" s="54" t="s">
        <v>204</v>
      </c>
      <c r="L27" s="54" t="s">
        <v>204</v>
      </c>
      <c r="M27" s="54">
        <v>0</v>
      </c>
      <c r="N27" s="54">
        <v>0</v>
      </c>
      <c r="O27" s="54">
        <v>0</v>
      </c>
      <c r="P27" s="151">
        <v>0</v>
      </c>
    </row>
    <row r="28" spans="5:18" x14ac:dyDescent="0.25">
      <c r="E28" s="43" t="s">
        <v>19</v>
      </c>
      <c r="F28" s="54">
        <v>0</v>
      </c>
      <c r="G28" s="54">
        <v>0</v>
      </c>
      <c r="H28" s="54">
        <v>0</v>
      </c>
      <c r="I28" s="54">
        <v>0</v>
      </c>
      <c r="J28" s="54">
        <v>0</v>
      </c>
      <c r="K28" s="54">
        <v>0</v>
      </c>
      <c r="L28" s="54">
        <v>0</v>
      </c>
      <c r="M28" s="54">
        <v>0</v>
      </c>
      <c r="N28" s="54">
        <v>0</v>
      </c>
      <c r="O28" s="54">
        <v>0</v>
      </c>
      <c r="P28" s="151">
        <v>0</v>
      </c>
    </row>
    <row r="29" spans="5:18" x14ac:dyDescent="0.25">
      <c r="E29" s="43" t="s">
        <v>20</v>
      </c>
      <c r="F29" s="133" t="s">
        <v>170</v>
      </c>
      <c r="G29" s="54" t="s">
        <v>205</v>
      </c>
      <c r="H29" s="54" t="s">
        <v>170</v>
      </c>
      <c r="I29" s="54" t="s">
        <v>205</v>
      </c>
      <c r="J29" s="54" t="s">
        <v>205</v>
      </c>
      <c r="K29" s="54" t="s">
        <v>205</v>
      </c>
      <c r="L29" s="54" t="s">
        <v>205</v>
      </c>
      <c r="M29" s="54" t="s">
        <v>205</v>
      </c>
      <c r="N29" s="54" t="s">
        <v>205</v>
      </c>
      <c r="O29" s="54" t="s">
        <v>205</v>
      </c>
      <c r="P29" s="151" t="s">
        <v>205</v>
      </c>
      <c r="R29" s="3" t="s">
        <v>133</v>
      </c>
    </row>
    <row r="30" spans="5:18" x14ac:dyDescent="0.25">
      <c r="E30" s="43" t="s">
        <v>21</v>
      </c>
      <c r="F30" s="133">
        <v>0</v>
      </c>
      <c r="G30" s="54">
        <v>0</v>
      </c>
      <c r="H30" s="54">
        <v>0</v>
      </c>
      <c r="I30" s="54">
        <v>0</v>
      </c>
      <c r="J30" s="54">
        <v>0</v>
      </c>
      <c r="K30" s="54">
        <v>0</v>
      </c>
      <c r="L30" s="54">
        <v>0</v>
      </c>
      <c r="M30" s="54">
        <v>0</v>
      </c>
      <c r="N30" s="54">
        <v>0</v>
      </c>
      <c r="O30" s="54">
        <v>0</v>
      </c>
      <c r="P30" s="151">
        <v>0</v>
      </c>
    </row>
    <row r="31" spans="5:18" x14ac:dyDescent="0.25">
      <c r="E31" s="43" t="s">
        <v>22</v>
      </c>
      <c r="F31" s="133" t="s">
        <v>206</v>
      </c>
      <c r="G31" s="54" t="s">
        <v>206</v>
      </c>
      <c r="H31" s="54" t="s">
        <v>206</v>
      </c>
      <c r="I31" s="54" t="s">
        <v>206</v>
      </c>
      <c r="J31" s="54" t="s">
        <v>207</v>
      </c>
      <c r="K31" s="54" t="s">
        <v>208</v>
      </c>
      <c r="L31" s="54" t="s">
        <v>206</v>
      </c>
      <c r="M31" s="54" t="s">
        <v>206</v>
      </c>
      <c r="N31" s="54" t="s">
        <v>206</v>
      </c>
      <c r="O31" s="54">
        <v>0</v>
      </c>
      <c r="P31" s="152">
        <v>0</v>
      </c>
    </row>
    <row r="32" spans="5:18" ht="15.75" customHeight="1" x14ac:dyDescent="0.25">
      <c r="E32" s="43" t="s">
        <v>23</v>
      </c>
      <c r="F32" s="133" t="s">
        <v>209</v>
      </c>
      <c r="G32" s="54" t="s">
        <v>209</v>
      </c>
      <c r="H32" s="54" t="s">
        <v>209</v>
      </c>
      <c r="I32" s="54" t="s">
        <v>209</v>
      </c>
      <c r="J32" s="54" t="s">
        <v>209</v>
      </c>
      <c r="K32" s="54" t="s">
        <v>209</v>
      </c>
      <c r="L32" s="54" t="s">
        <v>209</v>
      </c>
      <c r="M32" s="54" t="s">
        <v>209</v>
      </c>
      <c r="N32" s="54" t="s">
        <v>209</v>
      </c>
      <c r="O32" s="54" t="s">
        <v>655</v>
      </c>
      <c r="P32" s="151" t="s">
        <v>655</v>
      </c>
    </row>
    <row r="33" spans="3:16" x14ac:dyDescent="0.25">
      <c r="E33" s="43" t="s">
        <v>31</v>
      </c>
      <c r="F33" s="133" t="s">
        <v>170</v>
      </c>
      <c r="G33" s="54" t="s">
        <v>170</v>
      </c>
      <c r="H33" s="54" t="s">
        <v>170</v>
      </c>
      <c r="I33" s="54" t="s">
        <v>170</v>
      </c>
      <c r="J33" s="54" t="s">
        <v>173</v>
      </c>
      <c r="K33" s="54" t="s">
        <v>173</v>
      </c>
      <c r="L33" s="54" t="s">
        <v>173</v>
      </c>
      <c r="M33" s="54" t="s">
        <v>173</v>
      </c>
      <c r="N33" s="54" t="s">
        <v>173</v>
      </c>
      <c r="O33" s="54">
        <v>0</v>
      </c>
      <c r="P33" s="152">
        <v>0</v>
      </c>
    </row>
    <row r="34" spans="3:16" x14ac:dyDescent="0.25">
      <c r="E34" s="43" t="s">
        <v>24</v>
      </c>
      <c r="F34" s="54" t="s">
        <v>170</v>
      </c>
      <c r="G34" s="54" t="s">
        <v>170</v>
      </c>
      <c r="H34" s="54" t="s">
        <v>170</v>
      </c>
      <c r="I34" s="54" t="s">
        <v>170</v>
      </c>
      <c r="J34" s="54" t="s">
        <v>210</v>
      </c>
      <c r="K34" s="54" t="s">
        <v>210</v>
      </c>
      <c r="L34" s="54" t="s">
        <v>210</v>
      </c>
      <c r="M34" s="54" t="s">
        <v>210</v>
      </c>
      <c r="N34" s="54" t="s">
        <v>211</v>
      </c>
      <c r="O34" s="54" t="s">
        <v>211</v>
      </c>
      <c r="P34" s="151">
        <v>0</v>
      </c>
    </row>
    <row r="35" spans="3:16" ht="18" customHeight="1" x14ac:dyDescent="0.25">
      <c r="E35" s="43" t="s">
        <v>25</v>
      </c>
      <c r="F35" s="133">
        <v>0</v>
      </c>
      <c r="G35" s="54">
        <v>0</v>
      </c>
      <c r="H35" s="54">
        <v>0</v>
      </c>
      <c r="I35" s="54">
        <v>0</v>
      </c>
      <c r="J35" s="54">
        <v>0</v>
      </c>
      <c r="K35" s="54">
        <v>0</v>
      </c>
      <c r="L35" s="54">
        <v>0</v>
      </c>
      <c r="M35" s="54">
        <v>0</v>
      </c>
      <c r="N35" s="54">
        <v>0</v>
      </c>
      <c r="O35" s="54" t="s">
        <v>649</v>
      </c>
      <c r="P35" s="151">
        <v>0</v>
      </c>
    </row>
    <row r="36" spans="3:16" ht="18" customHeight="1" x14ac:dyDescent="0.25">
      <c r="E36" s="43" t="s">
        <v>26</v>
      </c>
      <c r="F36" s="133" t="s">
        <v>213</v>
      </c>
      <c r="G36" s="54" t="s">
        <v>213</v>
      </c>
      <c r="H36" s="54" t="s">
        <v>213</v>
      </c>
      <c r="I36" s="54" t="s">
        <v>213</v>
      </c>
      <c r="J36" s="54" t="s">
        <v>213</v>
      </c>
      <c r="K36" s="54" t="s">
        <v>214</v>
      </c>
      <c r="L36" s="54" t="s">
        <v>213</v>
      </c>
      <c r="M36" s="54" t="s">
        <v>213</v>
      </c>
      <c r="N36" s="54" t="s">
        <v>214</v>
      </c>
      <c r="O36" s="54">
        <v>0</v>
      </c>
      <c r="P36" s="152">
        <v>0</v>
      </c>
    </row>
    <row r="37" spans="3:16" x14ac:dyDescent="0.25">
      <c r="E37" s="43" t="s">
        <v>27</v>
      </c>
      <c r="F37" s="133" t="s">
        <v>215</v>
      </c>
      <c r="G37" s="54" t="s">
        <v>215</v>
      </c>
      <c r="H37" s="54" t="s">
        <v>215</v>
      </c>
      <c r="I37" s="54" t="s">
        <v>215</v>
      </c>
      <c r="J37" s="54" t="s">
        <v>216</v>
      </c>
      <c r="K37" s="54" t="s">
        <v>216</v>
      </c>
      <c r="L37" s="54" t="s">
        <v>216</v>
      </c>
      <c r="M37" s="54" t="s">
        <v>216</v>
      </c>
      <c r="N37" s="54" t="s">
        <v>216</v>
      </c>
      <c r="O37" s="54" t="s">
        <v>216</v>
      </c>
      <c r="P37" s="151">
        <v>0</v>
      </c>
    </row>
    <row r="38" spans="3:16" ht="30" x14ac:dyDescent="0.25">
      <c r="E38" s="43" t="s">
        <v>61</v>
      </c>
      <c r="F38" s="135" t="s">
        <v>219</v>
      </c>
      <c r="G38" s="56" t="s">
        <v>219</v>
      </c>
      <c r="H38" s="56" t="s">
        <v>219</v>
      </c>
      <c r="I38" s="56" t="s">
        <v>219</v>
      </c>
      <c r="J38" s="56" t="s">
        <v>219</v>
      </c>
      <c r="K38" s="56" t="s">
        <v>220</v>
      </c>
      <c r="L38" s="56" t="s">
        <v>219</v>
      </c>
      <c r="M38" s="56" t="s">
        <v>219</v>
      </c>
      <c r="N38" s="56" t="s">
        <v>219</v>
      </c>
      <c r="O38" s="56">
        <v>0</v>
      </c>
      <c r="P38" s="153">
        <v>0</v>
      </c>
    </row>
    <row r="41" spans="3:16" ht="18.75" x14ac:dyDescent="0.25">
      <c r="C41" s="185" t="s">
        <v>616</v>
      </c>
      <c r="D41" s="186"/>
      <c r="E41" s="201" t="s">
        <v>79</v>
      </c>
      <c r="F41" s="202"/>
      <c r="G41" s="202"/>
      <c r="H41" s="202"/>
      <c r="I41" s="202"/>
      <c r="J41" s="202"/>
      <c r="K41" s="202"/>
      <c r="L41" s="202"/>
      <c r="M41" s="202"/>
      <c r="N41" s="202"/>
      <c r="O41" s="202"/>
      <c r="P41" s="203"/>
    </row>
    <row r="42" spans="3:16" x14ac:dyDescent="0.25">
      <c r="E42" s="14">
        <v>2</v>
      </c>
      <c r="F42" s="18">
        <v>2004</v>
      </c>
      <c r="G42" s="18">
        <f t="shared" ref="G42:P42" si="1">F42+1</f>
        <v>2005</v>
      </c>
      <c r="H42" s="18">
        <f t="shared" si="1"/>
        <v>2006</v>
      </c>
      <c r="I42" s="18">
        <f t="shared" si="1"/>
        <v>2007</v>
      </c>
      <c r="J42" s="18">
        <f t="shared" si="1"/>
        <v>2008</v>
      </c>
      <c r="K42" s="18">
        <f t="shared" si="1"/>
        <v>2009</v>
      </c>
      <c r="L42" s="18">
        <f t="shared" si="1"/>
        <v>2010</v>
      </c>
      <c r="M42" s="18">
        <f t="shared" si="1"/>
        <v>2011</v>
      </c>
      <c r="N42" s="18">
        <f t="shared" si="1"/>
        <v>2012</v>
      </c>
      <c r="O42" s="18">
        <f t="shared" si="1"/>
        <v>2013</v>
      </c>
      <c r="P42" s="147">
        <f t="shared" si="1"/>
        <v>2014</v>
      </c>
    </row>
    <row r="43" spans="3:16" ht="16.5" customHeight="1" x14ac:dyDescent="0.25">
      <c r="E43" s="43" t="s">
        <v>0</v>
      </c>
      <c r="F43" s="132" t="s">
        <v>172</v>
      </c>
      <c r="G43" s="53" t="s">
        <v>172</v>
      </c>
      <c r="H43" s="53" t="s">
        <v>171</v>
      </c>
      <c r="I43" s="53" t="s">
        <v>171</v>
      </c>
      <c r="J43" s="53" t="s">
        <v>171</v>
      </c>
      <c r="K43" s="53" t="s">
        <v>171</v>
      </c>
      <c r="L43" s="53" t="s">
        <v>171</v>
      </c>
      <c r="M43" s="53" t="s">
        <v>171</v>
      </c>
      <c r="N43" s="53" t="s">
        <v>171</v>
      </c>
      <c r="O43" s="53" t="s">
        <v>171</v>
      </c>
      <c r="P43" s="150">
        <v>0</v>
      </c>
    </row>
    <row r="44" spans="3:16" x14ac:dyDescent="0.25">
      <c r="E44" s="43" t="s">
        <v>1</v>
      </c>
      <c r="F44" s="133" t="s">
        <v>221</v>
      </c>
      <c r="G44" s="54" t="s">
        <v>222</v>
      </c>
      <c r="H44" s="54" t="s">
        <v>195</v>
      </c>
      <c r="I44" s="54" t="s">
        <v>195</v>
      </c>
      <c r="J44" s="54" t="s">
        <v>195</v>
      </c>
      <c r="K44" s="54" t="s">
        <v>195</v>
      </c>
      <c r="L44" s="54" t="s">
        <v>195</v>
      </c>
      <c r="M44" s="54" t="s">
        <v>195</v>
      </c>
      <c r="N44" s="54" t="s">
        <v>222</v>
      </c>
      <c r="O44" s="54" t="s">
        <v>195</v>
      </c>
      <c r="P44" s="151" t="s">
        <v>195</v>
      </c>
    </row>
    <row r="45" spans="3:16" ht="18" customHeight="1" x14ac:dyDescent="0.25">
      <c r="E45" s="43" t="s">
        <v>30</v>
      </c>
      <c r="F45" s="134" t="s">
        <v>170</v>
      </c>
      <c r="G45" s="127" t="s">
        <v>170</v>
      </c>
      <c r="H45" s="54" t="s">
        <v>170</v>
      </c>
      <c r="I45" s="54" t="s">
        <v>223</v>
      </c>
      <c r="J45" s="54" t="s">
        <v>224</v>
      </c>
      <c r="K45" s="54" t="s">
        <v>178</v>
      </c>
      <c r="L45" s="54" t="s">
        <v>178</v>
      </c>
      <c r="M45" s="54" t="s">
        <v>225</v>
      </c>
      <c r="N45" s="54" t="s">
        <v>226</v>
      </c>
      <c r="O45" s="54">
        <v>0</v>
      </c>
      <c r="P45" s="152">
        <v>0</v>
      </c>
    </row>
    <row r="46" spans="3:16" ht="17.25" customHeight="1" x14ac:dyDescent="0.25">
      <c r="E46" s="43" t="s">
        <v>2</v>
      </c>
      <c r="F46" s="133" t="s">
        <v>181</v>
      </c>
      <c r="G46" s="54" t="s">
        <v>181</v>
      </c>
      <c r="H46" s="54" t="s">
        <v>181</v>
      </c>
      <c r="I46" s="54" t="s">
        <v>181</v>
      </c>
      <c r="J46" s="54" t="s">
        <v>181</v>
      </c>
      <c r="K46" s="54" t="s">
        <v>181</v>
      </c>
      <c r="L46" s="54" t="s">
        <v>181</v>
      </c>
      <c r="M46" s="54" t="s">
        <v>181</v>
      </c>
      <c r="N46" s="54" t="s">
        <v>181</v>
      </c>
      <c r="O46" s="54" t="s">
        <v>181</v>
      </c>
      <c r="P46" s="151" t="s">
        <v>181</v>
      </c>
    </row>
    <row r="47" spans="3:16" ht="15.75" customHeight="1" x14ac:dyDescent="0.25">
      <c r="E47" s="43" t="s">
        <v>3</v>
      </c>
      <c r="F47" s="133" t="s">
        <v>184</v>
      </c>
      <c r="G47" s="54" t="s">
        <v>185</v>
      </c>
      <c r="H47" s="54" t="s">
        <v>185</v>
      </c>
      <c r="I47" s="54" t="s">
        <v>184</v>
      </c>
      <c r="J47" s="54" t="s">
        <v>184</v>
      </c>
      <c r="K47" s="54" t="s">
        <v>184</v>
      </c>
      <c r="L47" s="54" t="s">
        <v>185</v>
      </c>
      <c r="M47" s="54" t="s">
        <v>185</v>
      </c>
      <c r="N47" s="54" t="s">
        <v>184</v>
      </c>
      <c r="O47" s="54">
        <v>0</v>
      </c>
      <c r="P47" s="152">
        <v>0</v>
      </c>
    </row>
    <row r="48" spans="3:16" ht="17.25" customHeight="1" x14ac:dyDescent="0.25">
      <c r="E48" s="43" t="s">
        <v>4</v>
      </c>
      <c r="F48" s="133" t="s">
        <v>228</v>
      </c>
      <c r="G48" s="54" t="s">
        <v>228</v>
      </c>
      <c r="H48" s="54" t="s">
        <v>228</v>
      </c>
      <c r="I48" s="54" t="s">
        <v>228</v>
      </c>
      <c r="J48" s="54" t="s">
        <v>228</v>
      </c>
      <c r="K48" s="54" t="s">
        <v>228</v>
      </c>
      <c r="L48" s="54" t="s">
        <v>228</v>
      </c>
      <c r="M48" s="54" t="s">
        <v>228</v>
      </c>
      <c r="N48" s="54" t="s">
        <v>228</v>
      </c>
      <c r="O48" s="54" t="s">
        <v>635</v>
      </c>
      <c r="P48" s="151" t="s">
        <v>635</v>
      </c>
    </row>
    <row r="49" spans="5:16" x14ac:dyDescent="0.25">
      <c r="E49" s="43" t="s">
        <v>5</v>
      </c>
      <c r="F49" s="54">
        <v>0</v>
      </c>
      <c r="G49" s="54">
        <v>0</v>
      </c>
      <c r="H49" s="54">
        <v>0</v>
      </c>
      <c r="I49" s="54" t="s">
        <v>229</v>
      </c>
      <c r="J49" s="54" t="s">
        <v>200</v>
      </c>
      <c r="K49" s="54" t="s">
        <v>200</v>
      </c>
      <c r="L49" s="54" t="s">
        <v>200</v>
      </c>
      <c r="M49" s="54" t="s">
        <v>200</v>
      </c>
      <c r="N49" s="54" t="s">
        <v>230</v>
      </c>
      <c r="O49" s="54" t="s">
        <v>200</v>
      </c>
      <c r="P49" s="151" t="s">
        <v>200</v>
      </c>
    </row>
    <row r="50" spans="5:16" x14ac:dyDescent="0.25">
      <c r="E50" s="43" t="s">
        <v>6</v>
      </c>
      <c r="F50" s="54">
        <v>0</v>
      </c>
      <c r="G50" s="54">
        <v>0</v>
      </c>
      <c r="H50" s="54">
        <v>0</v>
      </c>
      <c r="I50" s="54">
        <v>0</v>
      </c>
      <c r="J50" s="54">
        <v>0</v>
      </c>
      <c r="K50" s="54">
        <v>0</v>
      </c>
      <c r="L50" s="54">
        <v>0</v>
      </c>
      <c r="M50" s="54">
        <v>0</v>
      </c>
      <c r="N50" s="54">
        <v>0</v>
      </c>
      <c r="O50" s="54">
        <v>0</v>
      </c>
      <c r="P50" s="152">
        <v>0</v>
      </c>
    </row>
    <row r="51" spans="5:16" ht="15.75" customHeight="1" x14ac:dyDescent="0.25">
      <c r="E51" s="43" t="s">
        <v>7</v>
      </c>
      <c r="F51" s="133" t="s">
        <v>231</v>
      </c>
      <c r="G51" s="54" t="s">
        <v>231</v>
      </c>
      <c r="H51" s="54" t="s">
        <v>231</v>
      </c>
      <c r="I51" s="54" t="s">
        <v>232</v>
      </c>
      <c r="J51" s="54" t="s">
        <v>231</v>
      </c>
      <c r="K51" s="54" t="s">
        <v>233</v>
      </c>
      <c r="L51" s="54" t="s">
        <v>234</v>
      </c>
      <c r="M51" s="54" t="s">
        <v>235</v>
      </c>
      <c r="N51" s="54" t="s">
        <v>235</v>
      </c>
      <c r="O51" s="54" t="s">
        <v>235</v>
      </c>
      <c r="P51" s="152">
        <v>0</v>
      </c>
    </row>
    <row r="52" spans="5:16" ht="16.5" customHeight="1" x14ac:dyDescent="0.25">
      <c r="E52" s="43" t="s">
        <v>8</v>
      </c>
      <c r="F52" s="133">
        <v>0</v>
      </c>
      <c r="G52" s="54" t="s">
        <v>187</v>
      </c>
      <c r="H52" s="54" t="s">
        <v>236</v>
      </c>
      <c r="I52" s="54" t="s">
        <v>237</v>
      </c>
      <c r="J52" s="54" t="s">
        <v>238</v>
      </c>
      <c r="K52" s="54" t="s">
        <v>237</v>
      </c>
      <c r="L52" s="54" t="s">
        <v>239</v>
      </c>
      <c r="M52" s="54" t="s">
        <v>239</v>
      </c>
      <c r="N52" s="54" t="s">
        <v>239</v>
      </c>
      <c r="O52" s="54" t="s">
        <v>239</v>
      </c>
      <c r="P52" s="151" t="s">
        <v>239</v>
      </c>
    </row>
    <row r="53" spans="5:16" ht="18" customHeight="1" x14ac:dyDescent="0.25">
      <c r="E53" s="43" t="s">
        <v>9</v>
      </c>
      <c r="F53" s="133">
        <v>0</v>
      </c>
      <c r="G53" s="54" t="s">
        <v>240</v>
      </c>
      <c r="H53" s="54" t="s">
        <v>240</v>
      </c>
      <c r="I53" s="54" t="s">
        <v>240</v>
      </c>
      <c r="J53" s="54" t="s">
        <v>192</v>
      </c>
      <c r="K53" s="54" t="s">
        <v>690</v>
      </c>
      <c r="L53" s="54" t="s">
        <v>690</v>
      </c>
      <c r="M53" s="54" t="s">
        <v>690</v>
      </c>
      <c r="N53" s="54" t="s">
        <v>690</v>
      </c>
      <c r="O53" s="54" t="s">
        <v>690</v>
      </c>
      <c r="P53" s="151" t="s">
        <v>690</v>
      </c>
    </row>
    <row r="54" spans="5:16" ht="17.25" customHeight="1" x14ac:dyDescent="0.25">
      <c r="E54" s="43" t="s">
        <v>10</v>
      </c>
      <c r="F54" s="133" t="s">
        <v>195</v>
      </c>
      <c r="G54" s="54" t="s">
        <v>195</v>
      </c>
      <c r="H54" s="54" t="s">
        <v>241</v>
      </c>
      <c r="I54" s="54" t="s">
        <v>195</v>
      </c>
      <c r="J54" s="54" t="s">
        <v>195</v>
      </c>
      <c r="K54" s="54" t="s">
        <v>195</v>
      </c>
      <c r="L54" s="54" t="s">
        <v>241</v>
      </c>
      <c r="M54" s="54" t="s">
        <v>194</v>
      </c>
      <c r="N54" s="54" t="s">
        <v>194</v>
      </c>
      <c r="O54" s="54" t="s">
        <v>294</v>
      </c>
      <c r="P54" s="151">
        <v>0</v>
      </c>
    </row>
    <row r="55" spans="5:16" ht="17.25" customHeight="1" x14ac:dyDescent="0.25">
      <c r="E55" s="43" t="s">
        <v>12</v>
      </c>
      <c r="F55" s="133" t="s">
        <v>242</v>
      </c>
      <c r="G55" s="54" t="s">
        <v>243</v>
      </c>
      <c r="H55" s="54" t="s">
        <v>243</v>
      </c>
      <c r="I55" s="54" t="s">
        <v>243</v>
      </c>
      <c r="J55" s="54" t="s">
        <v>243</v>
      </c>
      <c r="K55" s="54" t="s">
        <v>243</v>
      </c>
      <c r="L55" s="54" t="s">
        <v>244</v>
      </c>
      <c r="M55" s="54" t="s">
        <v>244</v>
      </c>
      <c r="N55" s="54" t="s">
        <v>245</v>
      </c>
      <c r="O55" s="54" t="s">
        <v>464</v>
      </c>
      <c r="P55" s="151">
        <v>0</v>
      </c>
    </row>
    <row r="56" spans="5:16" x14ac:dyDescent="0.25">
      <c r="E56" s="43" t="s">
        <v>28</v>
      </c>
      <c r="F56" s="133" t="s">
        <v>246</v>
      </c>
      <c r="G56" s="54" t="s">
        <v>246</v>
      </c>
      <c r="H56" s="54" t="s">
        <v>246</v>
      </c>
      <c r="I56" s="54" t="s">
        <v>187</v>
      </c>
      <c r="J56" s="54" t="s">
        <v>187</v>
      </c>
      <c r="K56" s="54" t="s">
        <v>246</v>
      </c>
      <c r="L56" s="54" t="s">
        <v>246</v>
      </c>
      <c r="M56" s="54" t="s">
        <v>187</v>
      </c>
      <c r="N56" s="54" t="s">
        <v>187</v>
      </c>
      <c r="O56" s="54" t="s">
        <v>187</v>
      </c>
      <c r="P56" s="151">
        <v>0</v>
      </c>
    </row>
    <row r="57" spans="5:16" ht="16.5" customHeight="1" x14ac:dyDescent="0.25">
      <c r="E57" s="43" t="s">
        <v>13</v>
      </c>
      <c r="F57" s="133" t="s">
        <v>371</v>
      </c>
      <c r="G57" s="54" t="s">
        <v>371</v>
      </c>
      <c r="H57" s="54" t="s">
        <v>371</v>
      </c>
      <c r="I57" s="54" t="s">
        <v>371</v>
      </c>
      <c r="J57" s="54" t="s">
        <v>371</v>
      </c>
      <c r="K57" s="54" t="s">
        <v>371</v>
      </c>
      <c r="L57" s="54" t="s">
        <v>371</v>
      </c>
      <c r="M57" s="54" t="s">
        <v>371</v>
      </c>
      <c r="N57" s="54" t="s">
        <v>371</v>
      </c>
      <c r="O57" s="54" t="s">
        <v>371</v>
      </c>
      <c r="P57" s="151">
        <v>0</v>
      </c>
    </row>
    <row r="58" spans="5:16" x14ac:dyDescent="0.25">
      <c r="E58" s="43" t="s">
        <v>14</v>
      </c>
      <c r="F58" s="54">
        <v>0</v>
      </c>
      <c r="G58" s="54">
        <v>0</v>
      </c>
      <c r="H58" s="54">
        <v>0</v>
      </c>
      <c r="I58" s="54">
        <v>0</v>
      </c>
      <c r="J58" s="54">
        <v>0</v>
      </c>
      <c r="K58" s="54">
        <v>0</v>
      </c>
      <c r="L58" s="54">
        <v>0</v>
      </c>
      <c r="M58" s="54">
        <v>0</v>
      </c>
      <c r="N58" s="54">
        <v>0</v>
      </c>
      <c r="O58" s="54">
        <v>0</v>
      </c>
      <c r="P58" s="151">
        <v>0</v>
      </c>
    </row>
    <row r="59" spans="5:16" ht="15.75" customHeight="1" x14ac:dyDescent="0.25">
      <c r="E59" s="43" t="s">
        <v>15</v>
      </c>
      <c r="F59" s="133">
        <v>0</v>
      </c>
      <c r="G59" s="54">
        <v>0</v>
      </c>
      <c r="H59" s="54">
        <v>0</v>
      </c>
      <c r="I59" s="54" t="s">
        <v>645</v>
      </c>
      <c r="J59" s="54" t="s">
        <v>645</v>
      </c>
      <c r="K59" s="54" t="s">
        <v>645</v>
      </c>
      <c r="L59" s="54" t="s">
        <v>645</v>
      </c>
      <c r="M59" s="54" t="s">
        <v>645</v>
      </c>
      <c r="N59" s="54" t="s">
        <v>645</v>
      </c>
      <c r="O59" s="54" t="s">
        <v>645</v>
      </c>
      <c r="P59" s="151">
        <v>0</v>
      </c>
    </row>
    <row r="60" spans="5:16" ht="17.25" customHeight="1" x14ac:dyDescent="0.25">
      <c r="E60" s="43" t="s">
        <v>16</v>
      </c>
      <c r="F60" s="133" t="s">
        <v>187</v>
      </c>
      <c r="G60" s="54" t="s">
        <v>187</v>
      </c>
      <c r="H60" s="54" t="s">
        <v>187</v>
      </c>
      <c r="I60" s="54" t="s">
        <v>187</v>
      </c>
      <c r="J60" s="54" t="s">
        <v>249</v>
      </c>
      <c r="K60" s="54" t="s">
        <v>187</v>
      </c>
      <c r="L60" s="54" t="s">
        <v>249</v>
      </c>
      <c r="M60" s="54" t="s">
        <v>250</v>
      </c>
      <c r="N60" s="54" t="s">
        <v>251</v>
      </c>
      <c r="O60" s="54" t="s">
        <v>251</v>
      </c>
      <c r="P60" s="151" t="s">
        <v>251</v>
      </c>
    </row>
    <row r="61" spans="5:16" x14ac:dyDescent="0.25">
      <c r="E61" s="43" t="s">
        <v>29</v>
      </c>
      <c r="F61" s="54">
        <v>0</v>
      </c>
      <c r="G61" s="54">
        <v>0</v>
      </c>
      <c r="H61" s="54">
        <v>0</v>
      </c>
      <c r="I61" s="54">
        <v>0</v>
      </c>
      <c r="J61" s="54">
        <v>0</v>
      </c>
      <c r="K61" s="54">
        <v>0</v>
      </c>
      <c r="L61" s="54">
        <v>0</v>
      </c>
      <c r="M61" s="54">
        <v>0</v>
      </c>
      <c r="N61" s="54">
        <v>0</v>
      </c>
      <c r="O61" s="54">
        <v>0</v>
      </c>
      <c r="P61" s="151">
        <v>0</v>
      </c>
    </row>
    <row r="62" spans="5:16" ht="18" customHeight="1" x14ac:dyDescent="0.25">
      <c r="E62" s="43" t="s">
        <v>17</v>
      </c>
      <c r="F62" s="133" t="s">
        <v>170</v>
      </c>
      <c r="G62" s="54" t="s">
        <v>170</v>
      </c>
      <c r="H62" s="54" t="s">
        <v>170</v>
      </c>
      <c r="I62" s="54" t="s">
        <v>170</v>
      </c>
      <c r="J62" s="54" t="s">
        <v>202</v>
      </c>
      <c r="K62" s="54" t="s">
        <v>252</v>
      </c>
      <c r="L62" s="54" t="s">
        <v>201</v>
      </c>
      <c r="M62" s="54" t="s">
        <v>252</v>
      </c>
      <c r="N62" s="54" t="s">
        <v>252</v>
      </c>
      <c r="O62" s="54">
        <v>0</v>
      </c>
      <c r="P62" s="151">
        <v>0</v>
      </c>
    </row>
    <row r="63" spans="5:16" ht="17.25" customHeight="1" x14ac:dyDescent="0.25">
      <c r="E63" s="43" t="s">
        <v>18</v>
      </c>
      <c r="F63" s="133" t="s">
        <v>204</v>
      </c>
      <c r="G63" s="54" t="s">
        <v>204</v>
      </c>
      <c r="H63" s="54" t="s">
        <v>204</v>
      </c>
      <c r="I63" s="54" t="s">
        <v>203</v>
      </c>
      <c r="J63" s="54" t="s">
        <v>203</v>
      </c>
      <c r="K63" s="54" t="s">
        <v>702</v>
      </c>
      <c r="L63" s="54" t="s">
        <v>702</v>
      </c>
      <c r="M63" s="54">
        <v>0</v>
      </c>
      <c r="N63" s="54">
        <v>0</v>
      </c>
      <c r="O63" s="54">
        <v>0</v>
      </c>
      <c r="P63" s="151">
        <v>0</v>
      </c>
    </row>
    <row r="64" spans="5:16" x14ac:dyDescent="0.25">
      <c r="E64" s="43" t="s">
        <v>19</v>
      </c>
      <c r="F64" s="54">
        <v>0</v>
      </c>
      <c r="G64" s="54">
        <v>0</v>
      </c>
      <c r="H64" s="54">
        <v>0</v>
      </c>
      <c r="I64" s="54">
        <v>0</v>
      </c>
      <c r="J64" s="54">
        <v>0</v>
      </c>
      <c r="K64" s="54">
        <v>0</v>
      </c>
      <c r="L64" s="54">
        <v>0</v>
      </c>
      <c r="M64" s="54">
        <v>0</v>
      </c>
      <c r="N64" s="54">
        <v>0</v>
      </c>
      <c r="O64" s="54">
        <v>0</v>
      </c>
      <c r="P64" s="151">
        <v>0</v>
      </c>
    </row>
    <row r="65" spans="3:16" x14ac:dyDescent="0.25">
      <c r="E65" s="43" t="s">
        <v>20</v>
      </c>
      <c r="F65" s="133" t="s">
        <v>170</v>
      </c>
      <c r="G65" s="54" t="s">
        <v>255</v>
      </c>
      <c r="H65" s="54" t="s">
        <v>170</v>
      </c>
      <c r="I65" s="54" t="s">
        <v>256</v>
      </c>
      <c r="J65" s="54" t="s">
        <v>256</v>
      </c>
      <c r="K65" s="54" t="s">
        <v>256</v>
      </c>
      <c r="L65" s="54" t="s">
        <v>256</v>
      </c>
      <c r="M65" s="54" t="s">
        <v>256</v>
      </c>
      <c r="N65" s="54" t="s">
        <v>256</v>
      </c>
      <c r="O65" s="54" t="s">
        <v>706</v>
      </c>
      <c r="P65" s="151" t="s">
        <v>706</v>
      </c>
    </row>
    <row r="66" spans="3:16" x14ac:dyDescent="0.25">
      <c r="E66" s="43" t="s">
        <v>21</v>
      </c>
      <c r="F66" s="133">
        <v>0</v>
      </c>
      <c r="G66" s="54">
        <v>0</v>
      </c>
      <c r="H66" s="54">
        <v>0</v>
      </c>
      <c r="I66" s="54">
        <v>0</v>
      </c>
      <c r="J66" s="54">
        <v>0</v>
      </c>
      <c r="K66" s="54">
        <v>0</v>
      </c>
      <c r="L66" s="54">
        <v>0</v>
      </c>
      <c r="M66" s="54">
        <v>0</v>
      </c>
      <c r="N66" s="54">
        <v>0</v>
      </c>
      <c r="O66" s="54">
        <v>0</v>
      </c>
      <c r="P66" s="151">
        <v>0</v>
      </c>
    </row>
    <row r="67" spans="3:16" x14ac:dyDescent="0.25">
      <c r="E67" s="43" t="s">
        <v>22</v>
      </c>
      <c r="F67" s="133" t="s">
        <v>207</v>
      </c>
      <c r="G67" s="54" t="s">
        <v>207</v>
      </c>
      <c r="H67" s="54" t="s">
        <v>207</v>
      </c>
      <c r="I67" s="54" t="s">
        <v>207</v>
      </c>
      <c r="J67" s="54" t="s">
        <v>206</v>
      </c>
      <c r="K67" s="54" t="s">
        <v>257</v>
      </c>
      <c r="L67" s="54" t="s">
        <v>258</v>
      </c>
      <c r="M67" s="54" t="s">
        <v>258</v>
      </c>
      <c r="N67" s="54" t="s">
        <v>173</v>
      </c>
      <c r="O67" s="54">
        <v>0</v>
      </c>
      <c r="P67" s="152">
        <v>0</v>
      </c>
    </row>
    <row r="68" spans="3:16" ht="15.75" customHeight="1" x14ac:dyDescent="0.25">
      <c r="E68" s="43" t="s">
        <v>23</v>
      </c>
      <c r="F68" s="133" t="s">
        <v>259</v>
      </c>
      <c r="G68" s="54" t="s">
        <v>260</v>
      </c>
      <c r="H68" s="54" t="s">
        <v>261</v>
      </c>
      <c r="I68" s="54" t="s">
        <v>261</v>
      </c>
      <c r="J68" s="54" t="s">
        <v>261</v>
      </c>
      <c r="K68" s="54" t="s">
        <v>262</v>
      </c>
      <c r="L68" s="54" t="s">
        <v>261</v>
      </c>
      <c r="M68" s="54" t="s">
        <v>262</v>
      </c>
      <c r="N68" s="54" t="s">
        <v>261</v>
      </c>
      <c r="O68" s="54" t="s">
        <v>261</v>
      </c>
      <c r="P68" s="151" t="s">
        <v>476</v>
      </c>
    </row>
    <row r="69" spans="3:16" x14ac:dyDescent="0.25">
      <c r="E69" s="43" t="s">
        <v>31</v>
      </c>
      <c r="F69" s="133" t="s">
        <v>170</v>
      </c>
      <c r="G69" s="54" t="s">
        <v>170</v>
      </c>
      <c r="H69" s="54" t="s">
        <v>170</v>
      </c>
      <c r="I69" s="54" t="s">
        <v>170</v>
      </c>
      <c r="J69" s="54" t="s">
        <v>263</v>
      </c>
      <c r="K69" s="54" t="s">
        <v>263</v>
      </c>
      <c r="L69" s="54" t="s">
        <v>264</v>
      </c>
      <c r="M69" s="54" t="s">
        <v>265</v>
      </c>
      <c r="N69" s="54" t="s">
        <v>266</v>
      </c>
      <c r="O69" s="54">
        <v>0</v>
      </c>
      <c r="P69" s="152">
        <v>0</v>
      </c>
    </row>
    <row r="70" spans="3:16" x14ac:dyDescent="0.25">
      <c r="E70" s="43" t="s">
        <v>24</v>
      </c>
      <c r="F70" s="54" t="s">
        <v>170</v>
      </c>
      <c r="G70" s="54" t="s">
        <v>170</v>
      </c>
      <c r="H70" s="54" t="s">
        <v>170</v>
      </c>
      <c r="I70" s="54" t="s">
        <v>170</v>
      </c>
      <c r="J70" s="54" t="s">
        <v>267</v>
      </c>
      <c r="K70" s="54" t="s">
        <v>211</v>
      </c>
      <c r="L70" s="54" t="s">
        <v>211</v>
      </c>
      <c r="M70" s="54" t="s">
        <v>211</v>
      </c>
      <c r="N70" s="54" t="s">
        <v>210</v>
      </c>
      <c r="O70" s="54" t="s">
        <v>210</v>
      </c>
      <c r="P70" s="151">
        <v>0</v>
      </c>
    </row>
    <row r="71" spans="3:16" ht="18" customHeight="1" x14ac:dyDescent="0.25">
      <c r="E71" s="43" t="s">
        <v>25</v>
      </c>
      <c r="F71" s="133" t="s">
        <v>268</v>
      </c>
      <c r="G71" s="54" t="s">
        <v>268</v>
      </c>
      <c r="H71" s="54" t="s">
        <v>269</v>
      </c>
      <c r="I71" s="54" t="s">
        <v>269</v>
      </c>
      <c r="J71" s="54" t="s">
        <v>269</v>
      </c>
      <c r="K71" s="54" t="s">
        <v>270</v>
      </c>
      <c r="L71" s="54" t="s">
        <v>269</v>
      </c>
      <c r="M71" s="54" t="s">
        <v>269</v>
      </c>
      <c r="N71" s="54" t="s">
        <v>268</v>
      </c>
      <c r="O71" s="54" t="s">
        <v>650</v>
      </c>
      <c r="P71" s="151">
        <v>0</v>
      </c>
    </row>
    <row r="72" spans="3:16" ht="16.5" customHeight="1" x14ac:dyDescent="0.25">
      <c r="E72" s="43" t="s">
        <v>26</v>
      </c>
      <c r="F72" s="133" t="s">
        <v>271</v>
      </c>
      <c r="G72" s="54" t="s">
        <v>271</v>
      </c>
      <c r="H72" s="54" t="s">
        <v>271</v>
      </c>
      <c r="I72" s="54" t="s">
        <v>272</v>
      </c>
      <c r="J72" s="54" t="s">
        <v>272</v>
      </c>
      <c r="K72" s="54" t="s">
        <v>273</v>
      </c>
      <c r="L72" s="54" t="s">
        <v>273</v>
      </c>
      <c r="M72" s="54" t="s">
        <v>273</v>
      </c>
      <c r="N72" s="54" t="s">
        <v>273</v>
      </c>
      <c r="O72" s="54">
        <v>0</v>
      </c>
      <c r="P72" s="152">
        <v>0</v>
      </c>
    </row>
    <row r="73" spans="3:16" x14ac:dyDescent="0.25">
      <c r="E73" s="43" t="s">
        <v>27</v>
      </c>
      <c r="F73" s="133" t="s">
        <v>274</v>
      </c>
      <c r="G73" s="54" t="s">
        <v>274</v>
      </c>
      <c r="H73" s="54" t="s">
        <v>274</v>
      </c>
      <c r="I73" s="54" t="s">
        <v>274</v>
      </c>
      <c r="J73" s="54" t="s">
        <v>215</v>
      </c>
      <c r="K73" s="54" t="s">
        <v>215</v>
      </c>
      <c r="L73" s="54" t="s">
        <v>215</v>
      </c>
      <c r="M73" s="54" t="s">
        <v>215</v>
      </c>
      <c r="N73" s="54" t="s">
        <v>215</v>
      </c>
      <c r="O73" s="54" t="s">
        <v>215</v>
      </c>
      <c r="P73" s="151">
        <v>0</v>
      </c>
    </row>
    <row r="74" spans="3:16" ht="17.25" customHeight="1" x14ac:dyDescent="0.25">
      <c r="E74" s="43" t="s">
        <v>61</v>
      </c>
      <c r="F74" s="135" t="s">
        <v>276</v>
      </c>
      <c r="G74" s="56" t="s">
        <v>275</v>
      </c>
      <c r="H74" s="56" t="s">
        <v>276</v>
      </c>
      <c r="I74" s="56" t="s">
        <v>277</v>
      </c>
      <c r="J74" s="56" t="s">
        <v>278</v>
      </c>
      <c r="K74" s="56" t="s">
        <v>219</v>
      </c>
      <c r="L74" s="56" t="s">
        <v>220</v>
      </c>
      <c r="M74" s="56" t="s">
        <v>279</v>
      </c>
      <c r="N74" s="56" t="s">
        <v>279</v>
      </c>
      <c r="O74" s="56">
        <v>0</v>
      </c>
      <c r="P74" s="153">
        <v>0</v>
      </c>
    </row>
    <row r="77" spans="3:16" ht="18.75" x14ac:dyDescent="0.25">
      <c r="C77" s="185" t="s">
        <v>617</v>
      </c>
      <c r="D77" s="186"/>
      <c r="E77" s="201" t="s">
        <v>80</v>
      </c>
      <c r="F77" s="202"/>
      <c r="G77" s="202"/>
      <c r="H77" s="202"/>
      <c r="I77" s="202"/>
      <c r="J77" s="202"/>
      <c r="K77" s="202"/>
      <c r="L77" s="202"/>
      <c r="M77" s="202"/>
      <c r="N77" s="202"/>
      <c r="O77" s="202"/>
      <c r="P77" s="203"/>
    </row>
    <row r="78" spans="3:16" x14ac:dyDescent="0.25">
      <c r="E78" s="14">
        <v>3</v>
      </c>
      <c r="F78" s="18">
        <v>2004</v>
      </c>
      <c r="G78" s="18">
        <f t="shared" ref="G78:P78" si="2">F78+1</f>
        <v>2005</v>
      </c>
      <c r="H78" s="18">
        <f t="shared" si="2"/>
        <v>2006</v>
      </c>
      <c r="I78" s="18">
        <f t="shared" si="2"/>
        <v>2007</v>
      </c>
      <c r="J78" s="18">
        <f t="shared" si="2"/>
        <v>2008</v>
      </c>
      <c r="K78" s="18">
        <f t="shared" si="2"/>
        <v>2009</v>
      </c>
      <c r="L78" s="18">
        <f t="shared" si="2"/>
        <v>2010</v>
      </c>
      <c r="M78" s="18">
        <f t="shared" si="2"/>
        <v>2011</v>
      </c>
      <c r="N78" s="18">
        <f t="shared" si="2"/>
        <v>2012</v>
      </c>
      <c r="O78" s="18">
        <f t="shared" si="2"/>
        <v>2013</v>
      </c>
      <c r="P78" s="147">
        <f t="shared" si="2"/>
        <v>2014</v>
      </c>
    </row>
    <row r="79" spans="3:16" x14ac:dyDescent="0.25">
      <c r="E79" s="43" t="s">
        <v>0</v>
      </c>
      <c r="F79" s="132" t="s">
        <v>200</v>
      </c>
      <c r="G79" s="53" t="s">
        <v>200</v>
      </c>
      <c r="H79" s="53" t="s">
        <v>200</v>
      </c>
      <c r="I79" s="53" t="s">
        <v>200</v>
      </c>
      <c r="J79" s="53" t="s">
        <v>200</v>
      </c>
      <c r="K79" s="53" t="s">
        <v>200</v>
      </c>
      <c r="L79" s="53" t="s">
        <v>200</v>
      </c>
      <c r="M79" s="53" t="s">
        <v>200</v>
      </c>
      <c r="N79" s="53" t="s">
        <v>200</v>
      </c>
      <c r="O79" s="53" t="s">
        <v>200</v>
      </c>
      <c r="P79" s="150">
        <v>0</v>
      </c>
    </row>
    <row r="80" spans="3:16" x14ac:dyDescent="0.25">
      <c r="E80" s="43" t="s">
        <v>1</v>
      </c>
      <c r="F80" s="133" t="s">
        <v>222</v>
      </c>
      <c r="G80" s="54" t="s">
        <v>221</v>
      </c>
      <c r="H80" s="54" t="s">
        <v>221</v>
      </c>
      <c r="I80" s="54" t="s">
        <v>221</v>
      </c>
      <c r="J80" s="54" t="s">
        <v>221</v>
      </c>
      <c r="K80" s="54" t="s">
        <v>222</v>
      </c>
      <c r="L80" s="54" t="s">
        <v>222</v>
      </c>
      <c r="M80" s="54" t="s">
        <v>222</v>
      </c>
      <c r="N80" s="54" t="s">
        <v>195</v>
      </c>
      <c r="O80" s="54" t="s">
        <v>221</v>
      </c>
      <c r="P80" s="151" t="s">
        <v>222</v>
      </c>
    </row>
    <row r="81" spans="5:16" ht="15" customHeight="1" x14ac:dyDescent="0.25">
      <c r="E81" s="43" t="s">
        <v>30</v>
      </c>
      <c r="F81" s="134" t="s">
        <v>170</v>
      </c>
      <c r="G81" s="127" t="s">
        <v>170</v>
      </c>
      <c r="H81" s="54" t="s">
        <v>170</v>
      </c>
      <c r="I81" s="54" t="s">
        <v>224</v>
      </c>
      <c r="J81" s="54" t="s">
        <v>280</v>
      </c>
      <c r="K81" s="54" t="s">
        <v>280</v>
      </c>
      <c r="L81" s="54" t="s">
        <v>280</v>
      </c>
      <c r="M81" s="54" t="s">
        <v>280</v>
      </c>
      <c r="N81" s="54" t="s">
        <v>222</v>
      </c>
      <c r="O81" s="54">
        <v>0</v>
      </c>
      <c r="P81" s="152">
        <v>0</v>
      </c>
    </row>
    <row r="82" spans="5:16" ht="15.75" customHeight="1" x14ac:dyDescent="0.25">
      <c r="E82" s="43" t="s">
        <v>2</v>
      </c>
      <c r="F82" s="133" t="s">
        <v>237</v>
      </c>
      <c r="G82" s="54" t="s">
        <v>237</v>
      </c>
      <c r="H82" s="54" t="s">
        <v>237</v>
      </c>
      <c r="I82" s="54" t="s">
        <v>237</v>
      </c>
      <c r="J82" s="54" t="s">
        <v>237</v>
      </c>
      <c r="K82" s="54" t="s">
        <v>237</v>
      </c>
      <c r="L82" s="54" t="s">
        <v>237</v>
      </c>
      <c r="M82" s="54" t="s">
        <v>237</v>
      </c>
      <c r="N82" s="54" t="s">
        <v>237</v>
      </c>
      <c r="O82" s="54" t="s">
        <v>493</v>
      </c>
      <c r="P82" s="151" t="s">
        <v>633</v>
      </c>
    </row>
    <row r="83" spans="5:16" ht="15.75" customHeight="1" x14ac:dyDescent="0.25">
      <c r="E83" s="43" t="s">
        <v>3</v>
      </c>
      <c r="F83" s="133" t="s">
        <v>283</v>
      </c>
      <c r="G83" s="54" t="s">
        <v>283</v>
      </c>
      <c r="H83" s="54" t="s">
        <v>283</v>
      </c>
      <c r="I83" s="54" t="s">
        <v>283</v>
      </c>
      <c r="J83" s="54" t="s">
        <v>283</v>
      </c>
      <c r="K83" s="54" t="s">
        <v>283</v>
      </c>
      <c r="L83" s="54" t="s">
        <v>283</v>
      </c>
      <c r="M83" s="54" t="s">
        <v>283</v>
      </c>
      <c r="N83" s="54" t="s">
        <v>283</v>
      </c>
      <c r="O83" s="54">
        <v>0</v>
      </c>
      <c r="P83" s="152">
        <v>0</v>
      </c>
    </row>
    <row r="84" spans="5:16" ht="18" customHeight="1" x14ac:dyDescent="0.25">
      <c r="E84" s="43" t="s">
        <v>4</v>
      </c>
      <c r="F84" s="133" t="s">
        <v>187</v>
      </c>
      <c r="G84" s="54" t="s">
        <v>187</v>
      </c>
      <c r="H84" s="54" t="s">
        <v>187</v>
      </c>
      <c r="I84" s="54" t="s">
        <v>187</v>
      </c>
      <c r="J84" s="54" t="s">
        <v>187</v>
      </c>
      <c r="K84" s="54" t="s">
        <v>187</v>
      </c>
      <c r="L84" s="54" t="s">
        <v>187</v>
      </c>
      <c r="M84" s="54" t="s">
        <v>284</v>
      </c>
      <c r="N84" s="54" t="s">
        <v>284</v>
      </c>
      <c r="O84" s="54" t="s">
        <v>187</v>
      </c>
      <c r="P84" s="151" t="s">
        <v>187</v>
      </c>
    </row>
    <row r="85" spans="5:16" ht="17.25" customHeight="1" x14ac:dyDescent="0.25">
      <c r="E85" s="43" t="s">
        <v>5</v>
      </c>
      <c r="F85" s="54">
        <v>0</v>
      </c>
      <c r="G85" s="54">
        <v>0</v>
      </c>
      <c r="H85" s="54">
        <v>0</v>
      </c>
      <c r="I85" s="54" t="s">
        <v>200</v>
      </c>
      <c r="J85" s="54" t="s">
        <v>229</v>
      </c>
      <c r="K85" s="54" t="s">
        <v>229</v>
      </c>
      <c r="L85" s="54" t="s">
        <v>229</v>
      </c>
      <c r="M85" s="54" t="s">
        <v>229</v>
      </c>
      <c r="N85" s="54" t="s">
        <v>229</v>
      </c>
      <c r="O85" s="54" t="s">
        <v>229</v>
      </c>
      <c r="P85" s="151" t="s">
        <v>229</v>
      </c>
    </row>
    <row r="86" spans="5:16" ht="16.5" customHeight="1" x14ac:dyDescent="0.25">
      <c r="E86" s="43" t="s">
        <v>6</v>
      </c>
      <c r="F86" s="54">
        <v>0</v>
      </c>
      <c r="G86" s="54">
        <v>0</v>
      </c>
      <c r="H86" s="54">
        <v>0</v>
      </c>
      <c r="I86" s="54">
        <v>0</v>
      </c>
      <c r="J86" s="54">
        <v>0</v>
      </c>
      <c r="K86" s="54">
        <v>0</v>
      </c>
      <c r="L86" s="54">
        <v>0</v>
      </c>
      <c r="M86" s="54">
        <v>0</v>
      </c>
      <c r="N86" s="54">
        <v>0</v>
      </c>
      <c r="O86" s="54">
        <v>0</v>
      </c>
      <c r="P86" s="152">
        <v>0</v>
      </c>
    </row>
    <row r="87" spans="5:16" ht="17.25" customHeight="1" x14ac:dyDescent="0.25">
      <c r="E87" s="43" t="s">
        <v>7</v>
      </c>
      <c r="F87" s="133" t="s">
        <v>232</v>
      </c>
      <c r="G87" s="54" t="s">
        <v>232</v>
      </c>
      <c r="H87" s="54" t="s">
        <v>285</v>
      </c>
      <c r="I87" s="54" t="s">
        <v>286</v>
      </c>
      <c r="J87" s="54" t="s">
        <v>232</v>
      </c>
      <c r="K87" s="54" t="s">
        <v>231</v>
      </c>
      <c r="L87" s="54" t="s">
        <v>287</v>
      </c>
      <c r="M87" s="54" t="s">
        <v>288</v>
      </c>
      <c r="N87" s="54" t="s">
        <v>288</v>
      </c>
      <c r="O87" s="54" t="s">
        <v>288</v>
      </c>
      <c r="P87" s="152">
        <v>0</v>
      </c>
    </row>
    <row r="88" spans="5:16" ht="15" customHeight="1" x14ac:dyDescent="0.25">
      <c r="E88" s="43" t="s">
        <v>8</v>
      </c>
      <c r="F88" s="54">
        <v>0</v>
      </c>
      <c r="G88" s="54" t="s">
        <v>200</v>
      </c>
      <c r="H88" s="54" t="s">
        <v>187</v>
      </c>
      <c r="I88" s="54" t="s">
        <v>236</v>
      </c>
      <c r="J88" s="54" t="s">
        <v>237</v>
      </c>
      <c r="K88" s="54" t="s">
        <v>238</v>
      </c>
      <c r="L88" s="54" t="s">
        <v>237</v>
      </c>
      <c r="M88" s="54" t="s">
        <v>289</v>
      </c>
      <c r="N88" s="54" t="s">
        <v>290</v>
      </c>
      <c r="O88" s="54" t="s">
        <v>290</v>
      </c>
      <c r="P88" s="151" t="s">
        <v>290</v>
      </c>
    </row>
    <row r="89" spans="5:16" ht="16.5" customHeight="1" x14ac:dyDescent="0.25">
      <c r="E89" s="43" t="s">
        <v>9</v>
      </c>
      <c r="F89" s="54">
        <v>0</v>
      </c>
      <c r="G89" s="54" t="s">
        <v>291</v>
      </c>
      <c r="H89" s="54" t="s">
        <v>291</v>
      </c>
      <c r="I89" s="54" t="s">
        <v>291</v>
      </c>
      <c r="J89" s="54" t="s">
        <v>291</v>
      </c>
      <c r="K89" s="54" t="s">
        <v>639</v>
      </c>
      <c r="L89" s="54" t="s">
        <v>639</v>
      </c>
      <c r="M89" s="54" t="s">
        <v>639</v>
      </c>
      <c r="N89" s="54" t="s">
        <v>639</v>
      </c>
      <c r="O89" s="54" t="s">
        <v>639</v>
      </c>
      <c r="P89" s="151" t="s">
        <v>691</v>
      </c>
    </row>
    <row r="90" spans="5:16" ht="18" customHeight="1" x14ac:dyDescent="0.25">
      <c r="E90" s="43" t="s">
        <v>10</v>
      </c>
      <c r="F90" s="133" t="s">
        <v>241</v>
      </c>
      <c r="G90" s="54" t="s">
        <v>241</v>
      </c>
      <c r="H90" s="54" t="s">
        <v>195</v>
      </c>
      <c r="I90" s="54" t="s">
        <v>293</v>
      </c>
      <c r="J90" s="54" t="s">
        <v>293</v>
      </c>
      <c r="K90" s="54" t="s">
        <v>293</v>
      </c>
      <c r="L90" s="54" t="s">
        <v>195</v>
      </c>
      <c r="M90" s="54" t="s">
        <v>293</v>
      </c>
      <c r="N90" s="54" t="s">
        <v>294</v>
      </c>
      <c r="O90" s="54" t="s">
        <v>194</v>
      </c>
      <c r="P90" s="151">
        <v>0</v>
      </c>
    </row>
    <row r="91" spans="5:16" ht="15.75" customHeight="1" x14ac:dyDescent="0.25">
      <c r="E91" s="43" t="s">
        <v>12</v>
      </c>
      <c r="F91" s="133" t="s">
        <v>243</v>
      </c>
      <c r="G91" s="54" t="s">
        <v>242</v>
      </c>
      <c r="H91" s="54" t="s">
        <v>242</v>
      </c>
      <c r="I91" s="54" t="s">
        <v>195</v>
      </c>
      <c r="J91" s="54" t="s">
        <v>195</v>
      </c>
      <c r="K91" s="54" t="s">
        <v>295</v>
      </c>
      <c r="L91" s="54" t="s">
        <v>245</v>
      </c>
      <c r="M91" s="54" t="s">
        <v>245</v>
      </c>
      <c r="N91" s="54" t="s">
        <v>244</v>
      </c>
      <c r="O91" s="54" t="s">
        <v>245</v>
      </c>
      <c r="P91" s="151">
        <v>0</v>
      </c>
    </row>
    <row r="92" spans="5:16" x14ac:dyDescent="0.25">
      <c r="E92" s="43" t="s">
        <v>28</v>
      </c>
      <c r="F92" s="133" t="s">
        <v>187</v>
      </c>
      <c r="G92" s="54" t="s">
        <v>187</v>
      </c>
      <c r="H92" s="54" t="s">
        <v>187</v>
      </c>
      <c r="I92" s="54" t="s">
        <v>246</v>
      </c>
      <c r="J92" s="54" t="s">
        <v>246</v>
      </c>
      <c r="K92" s="54" t="s">
        <v>187</v>
      </c>
      <c r="L92" s="54" t="s">
        <v>187</v>
      </c>
      <c r="M92" s="54" t="s">
        <v>246</v>
      </c>
      <c r="N92" s="54" t="s">
        <v>246</v>
      </c>
      <c r="O92" s="54" t="s">
        <v>246</v>
      </c>
      <c r="P92" s="151">
        <v>0</v>
      </c>
    </row>
    <row r="93" spans="5:16" ht="15" customHeight="1" x14ac:dyDescent="0.25">
      <c r="E93" s="43" t="s">
        <v>13</v>
      </c>
      <c r="F93" s="133" t="s">
        <v>255</v>
      </c>
      <c r="G93" s="54" t="s">
        <v>255</v>
      </c>
      <c r="H93" s="54" t="s">
        <v>255</v>
      </c>
      <c r="I93" s="54" t="s">
        <v>255</v>
      </c>
      <c r="J93" s="54" t="s">
        <v>255</v>
      </c>
      <c r="K93" s="54" t="s">
        <v>425</v>
      </c>
      <c r="L93" s="54" t="s">
        <v>425</v>
      </c>
      <c r="M93" s="54" t="s">
        <v>425</v>
      </c>
      <c r="N93" s="54" t="s">
        <v>643</v>
      </c>
      <c r="O93" s="54" t="s">
        <v>425</v>
      </c>
      <c r="P93" s="151">
        <v>0</v>
      </c>
    </row>
    <row r="94" spans="5:16" x14ac:dyDescent="0.25">
      <c r="E94" s="43" t="s">
        <v>14</v>
      </c>
      <c r="F94" s="54">
        <v>0</v>
      </c>
      <c r="G94" s="54">
        <v>0</v>
      </c>
      <c r="H94" s="54">
        <v>0</v>
      </c>
      <c r="I94" s="54">
        <v>0</v>
      </c>
      <c r="J94" s="54">
        <v>0</v>
      </c>
      <c r="K94" s="54">
        <v>0</v>
      </c>
      <c r="L94" s="54">
        <v>0</v>
      </c>
      <c r="M94" s="54">
        <v>0</v>
      </c>
      <c r="N94" s="54">
        <v>0</v>
      </c>
      <c r="O94" s="54">
        <v>0</v>
      </c>
      <c r="P94" s="151">
        <v>0</v>
      </c>
    </row>
    <row r="95" spans="5:16" ht="15.75" customHeight="1" x14ac:dyDescent="0.25">
      <c r="E95" s="43" t="s">
        <v>15</v>
      </c>
      <c r="F95" s="54">
        <v>0</v>
      </c>
      <c r="G95" s="54">
        <v>0</v>
      </c>
      <c r="H95" s="54">
        <v>0</v>
      </c>
      <c r="I95" s="54" t="s">
        <v>698</v>
      </c>
      <c r="J95" s="54" t="s">
        <v>698</v>
      </c>
      <c r="K95" s="54" t="s">
        <v>698</v>
      </c>
      <c r="L95" s="54" t="s">
        <v>698</v>
      </c>
      <c r="M95" s="54" t="s">
        <v>698</v>
      </c>
      <c r="N95" s="54" t="s">
        <v>698</v>
      </c>
      <c r="O95" s="54" t="s">
        <v>646</v>
      </c>
      <c r="P95" s="151">
        <v>0</v>
      </c>
    </row>
    <row r="96" spans="5:16" ht="17.25" customHeight="1" x14ac:dyDescent="0.25">
      <c r="E96" s="43" t="s">
        <v>16</v>
      </c>
      <c r="F96" s="133" t="s">
        <v>251</v>
      </c>
      <c r="G96" s="54" t="s">
        <v>251</v>
      </c>
      <c r="H96" s="54" t="s">
        <v>249</v>
      </c>
      <c r="I96" s="54" t="s">
        <v>249</v>
      </c>
      <c r="J96" s="54" t="s">
        <v>187</v>
      </c>
      <c r="K96" s="54" t="s">
        <v>249</v>
      </c>
      <c r="L96" s="54" t="s">
        <v>187</v>
      </c>
      <c r="M96" s="54" t="s">
        <v>187</v>
      </c>
      <c r="N96" s="54" t="s">
        <v>298</v>
      </c>
      <c r="O96" s="54" t="s">
        <v>298</v>
      </c>
      <c r="P96" s="151" t="s">
        <v>298</v>
      </c>
    </row>
    <row r="97" spans="5:16" x14ac:dyDescent="0.25">
      <c r="E97" s="43" t="s">
        <v>29</v>
      </c>
      <c r="F97" s="54">
        <v>0</v>
      </c>
      <c r="G97" s="54">
        <v>0</v>
      </c>
      <c r="H97" s="54">
        <v>0</v>
      </c>
      <c r="I97" s="54">
        <v>0</v>
      </c>
      <c r="J97" s="54">
        <v>0</v>
      </c>
      <c r="K97" s="54">
        <v>0</v>
      </c>
      <c r="L97" s="54">
        <v>0</v>
      </c>
      <c r="M97" s="54">
        <v>0</v>
      </c>
      <c r="N97" s="54">
        <v>0</v>
      </c>
      <c r="O97" s="54">
        <v>0</v>
      </c>
      <c r="P97" s="151">
        <v>0</v>
      </c>
    </row>
    <row r="98" spans="5:16" ht="15" customHeight="1" x14ac:dyDescent="0.25">
      <c r="E98" s="43" t="s">
        <v>17</v>
      </c>
      <c r="F98" s="133" t="s">
        <v>170</v>
      </c>
      <c r="G98" s="54" t="s">
        <v>170</v>
      </c>
      <c r="H98" s="54" t="s">
        <v>170</v>
      </c>
      <c r="I98" s="54" t="s">
        <v>170</v>
      </c>
      <c r="J98" s="54" t="s">
        <v>252</v>
      </c>
      <c r="K98" s="54" t="s">
        <v>181</v>
      </c>
      <c r="L98" s="54" t="s">
        <v>252</v>
      </c>
      <c r="M98" s="54" t="s">
        <v>299</v>
      </c>
      <c r="N98" s="54" t="s">
        <v>299</v>
      </c>
      <c r="O98" s="54">
        <v>0</v>
      </c>
      <c r="P98" s="151">
        <v>0</v>
      </c>
    </row>
    <row r="99" spans="5:16" x14ac:dyDescent="0.25">
      <c r="E99" s="43" t="s">
        <v>18</v>
      </c>
      <c r="F99" s="133" t="s">
        <v>253</v>
      </c>
      <c r="G99" s="54" t="s">
        <v>253</v>
      </c>
      <c r="H99" s="54" t="s">
        <v>300</v>
      </c>
      <c r="I99" s="54" t="s">
        <v>300</v>
      </c>
      <c r="J99" s="54" t="s">
        <v>702</v>
      </c>
      <c r="K99" s="54" t="s">
        <v>203</v>
      </c>
      <c r="L99" s="54" t="s">
        <v>203</v>
      </c>
      <c r="M99" s="54">
        <v>0</v>
      </c>
      <c r="N99" s="54">
        <v>0</v>
      </c>
      <c r="O99" s="54">
        <v>0</v>
      </c>
      <c r="P99" s="151">
        <v>0</v>
      </c>
    </row>
    <row r="100" spans="5:16" x14ac:dyDescent="0.25">
      <c r="E100" s="43" t="s">
        <v>19</v>
      </c>
      <c r="F100" s="54">
        <v>0</v>
      </c>
      <c r="G100" s="54">
        <v>0</v>
      </c>
      <c r="H100" s="54">
        <v>0</v>
      </c>
      <c r="I100" s="54">
        <v>0</v>
      </c>
      <c r="J100" s="54">
        <v>0</v>
      </c>
      <c r="K100" s="54">
        <v>0</v>
      </c>
      <c r="L100" s="54">
        <v>0</v>
      </c>
      <c r="M100" s="54">
        <v>0</v>
      </c>
      <c r="N100" s="54">
        <v>0</v>
      </c>
      <c r="O100" s="54">
        <v>0</v>
      </c>
      <c r="P100" s="151">
        <v>0</v>
      </c>
    </row>
    <row r="101" spans="5:16" x14ac:dyDescent="0.25">
      <c r="E101" s="43" t="s">
        <v>20</v>
      </c>
      <c r="F101" s="133" t="s">
        <v>170</v>
      </c>
      <c r="G101" s="54" t="s">
        <v>175</v>
      </c>
      <c r="H101" s="54" t="s">
        <v>170</v>
      </c>
      <c r="I101" s="54" t="s">
        <v>255</v>
      </c>
      <c r="J101" s="54" t="s">
        <v>65</v>
      </c>
      <c r="K101" s="54" t="s">
        <v>65</v>
      </c>
      <c r="L101" s="54" t="s">
        <v>65</v>
      </c>
      <c r="M101" s="54" t="s">
        <v>65</v>
      </c>
      <c r="N101" s="54" t="s">
        <v>65</v>
      </c>
      <c r="O101" s="54" t="s">
        <v>65</v>
      </c>
      <c r="P101" s="151" t="s">
        <v>65</v>
      </c>
    </row>
    <row r="102" spans="5:16" x14ac:dyDescent="0.25">
      <c r="E102" s="43" t="s">
        <v>21</v>
      </c>
      <c r="F102" s="54">
        <v>0</v>
      </c>
      <c r="G102" s="54">
        <v>0</v>
      </c>
      <c r="H102" s="54">
        <v>0</v>
      </c>
      <c r="I102" s="54">
        <v>0</v>
      </c>
      <c r="J102" s="54">
        <v>0</v>
      </c>
      <c r="K102" s="54">
        <v>0</v>
      </c>
      <c r="L102" s="54">
        <v>0</v>
      </c>
      <c r="M102" s="54">
        <v>0</v>
      </c>
      <c r="N102" s="54">
        <v>0</v>
      </c>
      <c r="O102" s="54">
        <v>0</v>
      </c>
      <c r="P102" s="151">
        <v>0</v>
      </c>
    </row>
    <row r="103" spans="5:16" ht="18" customHeight="1" x14ac:dyDescent="0.25">
      <c r="E103" s="43" t="s">
        <v>22</v>
      </c>
      <c r="F103" s="133" t="s">
        <v>301</v>
      </c>
      <c r="G103" s="54" t="s">
        <v>301</v>
      </c>
      <c r="H103" s="54" t="s">
        <v>301</v>
      </c>
      <c r="I103" s="54" t="s">
        <v>301</v>
      </c>
      <c r="J103" s="54" t="s">
        <v>218</v>
      </c>
      <c r="K103" s="54" t="s">
        <v>187</v>
      </c>
      <c r="L103" s="54" t="s">
        <v>302</v>
      </c>
      <c r="M103" s="54" t="s">
        <v>303</v>
      </c>
      <c r="N103" s="54" t="s">
        <v>258</v>
      </c>
      <c r="O103" s="54">
        <v>0</v>
      </c>
      <c r="P103" s="152">
        <v>0</v>
      </c>
    </row>
    <row r="104" spans="5:16" ht="19.5" customHeight="1" x14ac:dyDescent="0.25">
      <c r="E104" s="43" t="s">
        <v>23</v>
      </c>
      <c r="F104" s="133" t="s">
        <v>304</v>
      </c>
      <c r="G104" s="54" t="s">
        <v>259</v>
      </c>
      <c r="H104" s="54" t="s">
        <v>259</v>
      </c>
      <c r="I104" s="54" t="s">
        <v>259</v>
      </c>
      <c r="J104" s="54" t="s">
        <v>259</v>
      </c>
      <c r="K104" s="54" t="s">
        <v>261</v>
      </c>
      <c r="L104" s="54" t="s">
        <v>262</v>
      </c>
      <c r="M104" s="54" t="s">
        <v>305</v>
      </c>
      <c r="N104" s="54" t="s">
        <v>262</v>
      </c>
      <c r="O104" s="54" t="s">
        <v>262</v>
      </c>
      <c r="P104" s="151" t="s">
        <v>262</v>
      </c>
    </row>
    <row r="105" spans="5:16" ht="19.5" customHeight="1" x14ac:dyDescent="0.25">
      <c r="E105" s="43" t="s">
        <v>31</v>
      </c>
      <c r="F105" s="133" t="s">
        <v>170</v>
      </c>
      <c r="G105" s="54" t="s">
        <v>170</v>
      </c>
      <c r="H105" s="54" t="s">
        <v>170</v>
      </c>
      <c r="I105" s="54" t="s">
        <v>170</v>
      </c>
      <c r="J105" s="54" t="s">
        <v>255</v>
      </c>
      <c r="K105" s="54" t="s">
        <v>306</v>
      </c>
      <c r="L105" s="54" t="s">
        <v>263</v>
      </c>
      <c r="M105" s="54" t="s">
        <v>307</v>
      </c>
      <c r="N105" s="54" t="s">
        <v>187</v>
      </c>
      <c r="O105" s="54">
        <v>0</v>
      </c>
      <c r="P105" s="152">
        <v>0</v>
      </c>
    </row>
    <row r="106" spans="5:16" ht="16.5" customHeight="1" x14ac:dyDescent="0.25">
      <c r="E106" s="43" t="s">
        <v>24</v>
      </c>
      <c r="F106" s="54" t="s">
        <v>170</v>
      </c>
      <c r="G106" s="54" t="s">
        <v>170</v>
      </c>
      <c r="H106" s="54" t="s">
        <v>170</v>
      </c>
      <c r="I106" s="54" t="s">
        <v>170</v>
      </c>
      <c r="J106" s="54" t="s">
        <v>211</v>
      </c>
      <c r="K106" s="54" t="s">
        <v>267</v>
      </c>
      <c r="L106" s="54" t="s">
        <v>308</v>
      </c>
      <c r="M106" s="54" t="s">
        <v>267</v>
      </c>
      <c r="N106" s="54" t="s">
        <v>267</v>
      </c>
      <c r="O106" s="54" t="s">
        <v>267</v>
      </c>
      <c r="P106" s="151">
        <v>0</v>
      </c>
    </row>
    <row r="107" spans="5:16" ht="19.5" customHeight="1" x14ac:dyDescent="0.25">
      <c r="E107" s="43" t="s">
        <v>25</v>
      </c>
      <c r="F107" s="133" t="s">
        <v>270</v>
      </c>
      <c r="G107" s="54" t="s">
        <v>269</v>
      </c>
      <c r="H107" s="54" t="s">
        <v>268</v>
      </c>
      <c r="I107" s="54" t="s">
        <v>270</v>
      </c>
      <c r="J107" s="54" t="s">
        <v>270</v>
      </c>
      <c r="K107" s="54" t="s">
        <v>269</v>
      </c>
      <c r="L107" s="54" t="s">
        <v>270</v>
      </c>
      <c r="M107" s="54" t="s">
        <v>270</v>
      </c>
      <c r="N107" s="54" t="s">
        <v>269</v>
      </c>
      <c r="O107" s="54" t="s">
        <v>651</v>
      </c>
      <c r="P107" s="151">
        <v>0</v>
      </c>
    </row>
    <row r="108" spans="5:16" ht="17.25" customHeight="1" x14ac:dyDescent="0.25">
      <c r="E108" s="43" t="s">
        <v>26</v>
      </c>
      <c r="F108" s="133" t="s">
        <v>310</v>
      </c>
      <c r="G108" s="54" t="s">
        <v>310</v>
      </c>
      <c r="H108" s="54" t="s">
        <v>310</v>
      </c>
      <c r="I108" s="54" t="s">
        <v>311</v>
      </c>
      <c r="J108" s="54" t="s">
        <v>312</v>
      </c>
      <c r="K108" s="54" t="s">
        <v>312</v>
      </c>
      <c r="L108" s="54" t="s">
        <v>313</v>
      </c>
      <c r="M108" s="54" t="s">
        <v>312</v>
      </c>
      <c r="N108" s="54" t="s">
        <v>312</v>
      </c>
      <c r="O108" s="54">
        <v>0</v>
      </c>
      <c r="P108" s="152">
        <v>0</v>
      </c>
    </row>
    <row r="109" spans="5:16" x14ac:dyDescent="0.25">
      <c r="E109" s="43" t="s">
        <v>27</v>
      </c>
      <c r="F109" s="133" t="s">
        <v>314</v>
      </c>
      <c r="G109" s="54" t="s">
        <v>314</v>
      </c>
      <c r="H109" s="54" t="s">
        <v>315</v>
      </c>
      <c r="I109" s="54" t="s">
        <v>315</v>
      </c>
      <c r="J109" s="54" t="s">
        <v>187</v>
      </c>
      <c r="K109" s="54" t="s">
        <v>187</v>
      </c>
      <c r="L109" s="54" t="s">
        <v>187</v>
      </c>
      <c r="M109" s="54" t="s">
        <v>316</v>
      </c>
      <c r="N109" s="54" t="s">
        <v>187</v>
      </c>
      <c r="O109" s="54" t="s">
        <v>187</v>
      </c>
      <c r="P109" s="151">
        <v>0</v>
      </c>
    </row>
    <row r="110" spans="5:16" ht="15" customHeight="1" x14ac:dyDescent="0.25">
      <c r="E110" s="43" t="s">
        <v>61</v>
      </c>
      <c r="F110" s="135" t="s">
        <v>275</v>
      </c>
      <c r="G110" s="56" t="s">
        <v>276</v>
      </c>
      <c r="H110" s="56" t="s">
        <v>275</v>
      </c>
      <c r="I110" s="56" t="s">
        <v>279</v>
      </c>
      <c r="J110" s="56" t="s">
        <v>317</v>
      </c>
      <c r="K110" s="56" t="s">
        <v>318</v>
      </c>
      <c r="L110" s="56" t="s">
        <v>279</v>
      </c>
      <c r="M110" s="56" t="s">
        <v>220</v>
      </c>
      <c r="N110" s="56" t="s">
        <v>319</v>
      </c>
      <c r="O110" s="56">
        <v>0</v>
      </c>
      <c r="P110" s="153">
        <v>0</v>
      </c>
    </row>
    <row r="113" spans="3:19" ht="18.75" x14ac:dyDescent="0.25">
      <c r="C113" s="185" t="s">
        <v>618</v>
      </c>
      <c r="D113" s="186"/>
      <c r="E113" s="201" t="s">
        <v>81</v>
      </c>
      <c r="F113" s="202"/>
      <c r="G113" s="202"/>
      <c r="H113" s="202"/>
      <c r="I113" s="202"/>
      <c r="J113" s="202"/>
      <c r="K113" s="202"/>
      <c r="L113" s="202"/>
      <c r="M113" s="202"/>
      <c r="N113" s="202"/>
      <c r="O113" s="202"/>
      <c r="P113" s="203"/>
    </row>
    <row r="114" spans="3:19" x14ac:dyDescent="0.25">
      <c r="C114" s="193" t="s">
        <v>143</v>
      </c>
      <c r="D114" s="194" t="s">
        <v>143</v>
      </c>
      <c r="E114" s="14">
        <v>4</v>
      </c>
      <c r="F114" s="18">
        <v>2004</v>
      </c>
      <c r="G114" s="18">
        <f t="shared" ref="G114:P114" si="3">F114+1</f>
        <v>2005</v>
      </c>
      <c r="H114" s="18">
        <f t="shared" si="3"/>
        <v>2006</v>
      </c>
      <c r="I114" s="18">
        <f t="shared" si="3"/>
        <v>2007</v>
      </c>
      <c r="J114" s="18">
        <f t="shared" si="3"/>
        <v>2008</v>
      </c>
      <c r="K114" s="18">
        <f t="shared" si="3"/>
        <v>2009</v>
      </c>
      <c r="L114" s="18">
        <f t="shared" si="3"/>
        <v>2010</v>
      </c>
      <c r="M114" s="18">
        <f t="shared" si="3"/>
        <v>2011</v>
      </c>
      <c r="N114" s="18">
        <f t="shared" si="3"/>
        <v>2012</v>
      </c>
      <c r="O114" s="18">
        <f t="shared" si="3"/>
        <v>2013</v>
      </c>
      <c r="P114" s="147">
        <f t="shared" si="3"/>
        <v>2014</v>
      </c>
      <c r="Q114" s="20" t="s">
        <v>136</v>
      </c>
      <c r="R114" s="21" t="s">
        <v>137</v>
      </c>
      <c r="S114" s="21" t="s">
        <v>138</v>
      </c>
    </row>
    <row r="115" spans="3:19" x14ac:dyDescent="0.25">
      <c r="C115" s="187"/>
      <c r="D115" s="188"/>
      <c r="E115" s="43" t="s">
        <v>0</v>
      </c>
      <c r="F115" s="132">
        <f>IF($C$2="National Currency",IF('Largest_Life&amp;nonlife_DATA'!E114=0,0,'Largest_Life&amp;nonlife_DATA'!E114),IF($C$2="Current Exchange rate",IF('Largest_Life&amp;nonlife_DATA'!E114=0,0,'Largest_Life&amp;nonlife_DATA'!E114/Eco!O10),IF($C$2="Constant Exchange rate",IF('Largest_Life&amp;nonlife_DATA'!E114=0,0,'Largest_Life&amp;nonlife_DATA'!E114/Eco!O46))))</f>
        <v>3075</v>
      </c>
      <c r="G115" s="53">
        <f>IF($C$2="National Currency",IF('Largest_Life&amp;nonlife_DATA'!F114=0,0,'Largest_Life&amp;nonlife_DATA'!F114),IF($C$2="Current Exchange rate",IF('Largest_Life&amp;nonlife_DATA'!F114=0,0,'Largest_Life&amp;nonlife_DATA'!F114/Eco!P10),IF($C$2="Constant Exchange rate",IF('Largest_Life&amp;nonlife_DATA'!F114=0,0,'Largest_Life&amp;nonlife_DATA'!F114/Eco!P46))))</f>
        <v>3324</v>
      </c>
      <c r="H115" s="53">
        <f>IF($C$2="National Currency",IF('Largest_Life&amp;nonlife_DATA'!G114=0,0,'Largest_Life&amp;nonlife_DATA'!G114),IF($C$2="Current Exchange rate",IF('Largest_Life&amp;nonlife_DATA'!G114=0,0,'Largest_Life&amp;nonlife_DATA'!G114/Eco!Q10),IF($C$2="Constant Exchange rate",IF('Largest_Life&amp;nonlife_DATA'!G114=0,0,'Largest_Life&amp;nonlife_DATA'!G114/Eco!Q46))))</f>
        <v>3574</v>
      </c>
      <c r="I115" s="53">
        <f>IF($C$2="National Currency",IF('Largest_Life&amp;nonlife_DATA'!H114=0,0,'Largest_Life&amp;nonlife_DATA'!H114),IF($C$2="Current Exchange rate",IF('Largest_Life&amp;nonlife_DATA'!H114=0,0,'Largest_Life&amp;nonlife_DATA'!H114/Eco!R10),IF($C$2="Constant Exchange rate",IF('Largest_Life&amp;nonlife_DATA'!H114=0,0,'Largest_Life&amp;nonlife_DATA'!H114/Eco!R46))))</f>
        <v>3846</v>
      </c>
      <c r="J115" s="53">
        <f>IF($C$2="National Currency",IF('Largest_Life&amp;nonlife_DATA'!I114=0,0,'Largest_Life&amp;nonlife_DATA'!I114),IF($C$2="Current Exchange rate",IF('Largest_Life&amp;nonlife_DATA'!I114=0,0,'Largest_Life&amp;nonlife_DATA'!I114/Eco!S10),IF($C$2="Constant Exchange rate",IF('Largest_Life&amp;nonlife_DATA'!I114=0,0,'Largest_Life&amp;nonlife_DATA'!I114/Eco!S46))))</f>
        <v>3881</v>
      </c>
      <c r="K115" s="53">
        <f>IF($C$2="National Currency",IF('Largest_Life&amp;nonlife_DATA'!J114=0,0,'Largest_Life&amp;nonlife_DATA'!J114),IF($C$2="Current Exchange rate",IF('Largest_Life&amp;nonlife_DATA'!J114=0,0,'Largest_Life&amp;nonlife_DATA'!J114/Eco!T10),IF($C$2="Constant Exchange rate",IF('Largest_Life&amp;nonlife_DATA'!J114=0,0,'Largest_Life&amp;nonlife_DATA'!J114/Eco!T46))))</f>
        <v>3856</v>
      </c>
      <c r="L115" s="53">
        <f>IF($C$2="National Currency",IF('Largest_Life&amp;nonlife_DATA'!K114=0,0,'Largest_Life&amp;nonlife_DATA'!K114),IF($C$2="Current Exchange rate",IF('Largest_Life&amp;nonlife_DATA'!K114=0,0,'Largest_Life&amp;nonlife_DATA'!K114/Eco!U10),IF($C$2="Constant Exchange rate",IF('Largest_Life&amp;nonlife_DATA'!K114=0,0,'Largest_Life&amp;nonlife_DATA'!K114/Eco!U46))))</f>
        <v>4041</v>
      </c>
      <c r="M115" s="53">
        <f>IF($C$2="National Currency",IF('Largest_Life&amp;nonlife_DATA'!L114=0,0,'Largest_Life&amp;nonlife_DATA'!L114),IF($C$2="Current Exchange rate",IF('Largest_Life&amp;nonlife_DATA'!L114=0,0,'Largest_Life&amp;nonlife_DATA'!L114/Eco!V10),IF($C$2="Constant Exchange rate",IF('Largest_Life&amp;nonlife_DATA'!L114=0,0,'Largest_Life&amp;nonlife_DATA'!L114/Eco!V46))))</f>
        <v>4027</v>
      </c>
      <c r="N115" s="53">
        <f>IF($C$2="National Currency",IF('Largest_Life&amp;nonlife_DATA'!M114=0,0,'Largest_Life&amp;nonlife_DATA'!M114),IF($C$2="Current Exchange rate",IF('Largest_Life&amp;nonlife_DATA'!M114=0,0,'Largest_Life&amp;nonlife_DATA'!M114/Eco!W10),IF($C$2="Constant Exchange rate",IF('Largest_Life&amp;nonlife_DATA'!M114=0,0,'Largest_Life&amp;nonlife_DATA'!M114/Eco!W46))))</f>
        <v>3922</v>
      </c>
      <c r="O115" s="53">
        <f>IF($C$2="National Currency",IF('Largest_Life&amp;nonlife_DATA'!N114=0,0,'Largest_Life&amp;nonlife_DATA'!N114),IF($C$2="Current Exchange rate",IF('Largest_Life&amp;nonlife_DATA'!N114=0,0,'Largest_Life&amp;nonlife_DATA'!N114/Eco!X10),IF($C$2="Constant Exchange rate",IF('Largest_Life&amp;nonlife_DATA'!N114=0,0,'Largest_Life&amp;nonlife_DATA'!N114/Eco!X46))))</f>
        <v>3969</v>
      </c>
      <c r="P115" s="150">
        <f>IF($C$2="National Currency",IF('Largest_Life&amp;nonlife_DATA'!O114=0,0,'Largest_Life&amp;nonlife_DATA'!O114),IF($C$2="Current Exchange rate",IF('Largest_Life&amp;nonlife_DATA'!O114=0,0,'Largest_Life&amp;nonlife_DATA'!O114/Eco!Y10),IF($C$2="Constant Exchange rate",IF('Largest_Life&amp;nonlife_DATA'!O114=0,0,'Largest_Life&amp;nonlife_DATA'!O114/Eco!Y46))))</f>
        <v>0</v>
      </c>
      <c r="Q115" s="22">
        <f>O115/$O$147</f>
        <v>2.3809872691286683E-2</v>
      </c>
      <c r="R115" s="22">
        <f>IF(OR(O115=0, N115=0),"-",O115/N115-1)</f>
        <v>1.1983681795002532E-2</v>
      </c>
      <c r="S115" s="22">
        <f>IF(OR(O115=0, F115=0),"-",O115/F115-1)</f>
        <v>0.29073170731707321</v>
      </c>
    </row>
    <row r="116" spans="3:19" x14ac:dyDescent="0.25">
      <c r="C116" s="187"/>
      <c r="D116" s="188"/>
      <c r="E116" s="43" t="s">
        <v>1</v>
      </c>
      <c r="F116" s="133">
        <f>IF($C$2="National Currency",IF('Largest_Life&amp;nonlife_DATA'!E115=0,0,'Largest_Life&amp;nonlife_DATA'!E115),IF($C$2="Current Exchange rate",IF('Largest_Life&amp;nonlife_DATA'!E115=0,0,'Largest_Life&amp;nonlife_DATA'!E115/Eco!O11),IF($C$2="Constant Exchange rate",IF('Largest_Life&amp;nonlife_DATA'!E115=0,0,'Largest_Life&amp;nonlife_DATA'!E115/Eco!O47))))</f>
        <v>5556</v>
      </c>
      <c r="G116" s="54">
        <f>IF($C$2="National Currency",IF('Largest_Life&amp;nonlife_DATA'!F115=0,0,'Largest_Life&amp;nonlife_DATA'!F115),IF($C$2="Current Exchange rate",IF('Largest_Life&amp;nonlife_DATA'!F115=0,0,'Largest_Life&amp;nonlife_DATA'!F115/Eco!P11),IF($C$2="Constant Exchange rate",IF('Largest_Life&amp;nonlife_DATA'!F115=0,0,'Largest_Life&amp;nonlife_DATA'!F115/Eco!P47))))</f>
        <v>6634</v>
      </c>
      <c r="H116" s="54">
        <f>IF($C$2="National Currency",IF('Largest_Life&amp;nonlife_DATA'!G115=0,0,'Largest_Life&amp;nonlife_DATA'!G115),IF($C$2="Current Exchange rate",IF('Largest_Life&amp;nonlife_DATA'!G115=0,0,'Largest_Life&amp;nonlife_DATA'!G115/Eco!Q11),IF($C$2="Constant Exchange rate",IF('Largest_Life&amp;nonlife_DATA'!G115=0,0,'Largest_Life&amp;nonlife_DATA'!G115/Eco!Q47))))</f>
        <v>6933</v>
      </c>
      <c r="I116" s="54">
        <f>IF($C$2="National Currency",IF('Largest_Life&amp;nonlife_DATA'!H115=0,0,'Largest_Life&amp;nonlife_DATA'!H115),IF($C$2="Current Exchange rate",IF('Largest_Life&amp;nonlife_DATA'!H115=0,0,'Largest_Life&amp;nonlife_DATA'!H115/Eco!R11),IF($C$2="Constant Exchange rate",IF('Largest_Life&amp;nonlife_DATA'!H115=0,0,'Largest_Life&amp;nonlife_DATA'!H115/Eco!R47))))</f>
        <v>7709</v>
      </c>
      <c r="J116" s="54">
        <f>IF($C$2="National Currency",IF('Largest_Life&amp;nonlife_DATA'!I115=0,0,'Largest_Life&amp;nonlife_DATA'!I115),IF($C$2="Current Exchange rate",IF('Largest_Life&amp;nonlife_DATA'!I115=0,0,'Largest_Life&amp;nonlife_DATA'!I115/Eco!S11),IF($C$2="Constant Exchange rate",IF('Largest_Life&amp;nonlife_DATA'!I115=0,0,'Largest_Life&amp;nonlife_DATA'!I115/Eco!S47))))</f>
        <v>6514</v>
      </c>
      <c r="K116" s="54">
        <f>IF($C$2="National Currency",IF('Largest_Life&amp;nonlife_DATA'!J115=0,0,'Largest_Life&amp;nonlife_DATA'!J115),IF($C$2="Current Exchange rate",IF('Largest_Life&amp;nonlife_DATA'!J115=0,0,'Largest_Life&amp;nonlife_DATA'!J115/Eco!T11),IF($C$2="Constant Exchange rate",IF('Largest_Life&amp;nonlife_DATA'!J115=0,0,'Largest_Life&amp;nonlife_DATA'!J115/Eco!T47))))</f>
        <v>6868</v>
      </c>
      <c r="L116" s="54">
        <f>IF($C$2="National Currency",IF('Largest_Life&amp;nonlife_DATA'!K115=0,0,'Largest_Life&amp;nonlife_DATA'!K115),IF($C$2="Current Exchange rate",IF('Largest_Life&amp;nonlife_DATA'!K115=0,0,'Largest_Life&amp;nonlife_DATA'!K115/Eco!U11),IF($C$2="Constant Exchange rate",IF('Largest_Life&amp;nonlife_DATA'!K115=0,0,'Largest_Life&amp;nonlife_DATA'!K115/Eco!U47))))</f>
        <v>6705</v>
      </c>
      <c r="M116" s="54">
        <f>IF($C$2="National Currency",IF('Largest_Life&amp;nonlife_DATA'!L115=0,0,'Largest_Life&amp;nonlife_DATA'!L115),IF($C$2="Current Exchange rate",IF('Largest_Life&amp;nonlife_DATA'!L115=0,0,'Largest_Life&amp;nonlife_DATA'!L115/Eco!V11),IF($C$2="Constant Exchange rate",IF('Largest_Life&amp;nonlife_DATA'!L115=0,0,'Largest_Life&amp;nonlife_DATA'!L115/Eco!V47))))</f>
        <v>6168</v>
      </c>
      <c r="N116" s="54">
        <f>IF($C$2="National Currency",IF('Largest_Life&amp;nonlife_DATA'!M115=0,0,'Largest_Life&amp;nonlife_DATA'!M115),IF($C$2="Current Exchange rate",IF('Largest_Life&amp;nonlife_DATA'!M115=0,0,'Largest_Life&amp;nonlife_DATA'!M115/Eco!W11),IF($C$2="Constant Exchange rate",IF('Largest_Life&amp;nonlife_DATA'!M115=0,0,'Largest_Life&amp;nonlife_DATA'!M115/Eco!W47))))</f>
        <v>6879</v>
      </c>
      <c r="O116" s="54">
        <f>IF($C$2="National Currency",IF('Largest_Life&amp;nonlife_DATA'!N115=0,0,'Largest_Life&amp;nonlife_DATA'!N115),IF($C$2="Current Exchange rate",IF('Largest_Life&amp;nonlife_DATA'!N115=0,0,'Largest_Life&amp;nonlife_DATA'!N115/Eco!X11),IF($C$2="Constant Exchange rate",IF('Largest_Life&amp;nonlife_DATA'!N115=0,0,'Largest_Life&amp;nonlife_DATA'!N115/Eco!X47))))</f>
        <v>5948</v>
      </c>
      <c r="P116" s="151">
        <f>IF($C$2="National Currency",IF('Largest_Life&amp;nonlife_DATA'!O115=0,0,'Largest_Life&amp;nonlife_DATA'!O115),IF($C$2="Current Exchange rate",IF('Largest_Life&amp;nonlife_DATA'!O115=0,0,'Largest_Life&amp;nonlife_DATA'!O115/Eco!Y11),IF($C$2="Constant Exchange rate",IF('Largest_Life&amp;nonlife_DATA'!O115=0,0,'Largest_Life&amp;nonlife_DATA'!O115/Eco!Y47))))</f>
        <v>5846.8553410000004</v>
      </c>
      <c r="Q116" s="22">
        <f t="shared" ref="Q116:Q148" si="4">O116/$O$147</f>
        <v>3.5681814756304657E-2</v>
      </c>
      <c r="R116" s="22">
        <f t="shared" ref="R116:R148" si="5">IF(OR(O116=0, N116=0),"-",O116/N116-1)</f>
        <v>-0.13533943887192901</v>
      </c>
      <c r="S116" s="22">
        <f t="shared" ref="S116:S148" si="6">IF(OR(O116=0, F116=0),"-",O116/F116-1)</f>
        <v>7.0554355651547773E-2</v>
      </c>
    </row>
    <row r="117" spans="3:19" x14ac:dyDescent="0.25">
      <c r="C117" s="187"/>
      <c r="D117" s="188"/>
      <c r="E117" s="43" t="s">
        <v>30</v>
      </c>
      <c r="F117" s="134">
        <f>IF($C$2="National Currency",IF('Largest_Life&amp;nonlife_DATA'!E116=0,0,'Largest_Life&amp;nonlife_DATA'!E116),IF($C$2="Current Exchange rate",IF('Largest_Life&amp;nonlife_DATA'!E116=0,0,'Largest_Life&amp;nonlife_DATA'!E116/Eco!O12),IF($C$2="Constant Exchange rate",IF('Largest_Life&amp;nonlife_DATA'!E116=0,0,'Largest_Life&amp;nonlife_DATA'!E116/Eco!O48))))</f>
        <v>0</v>
      </c>
      <c r="G117" s="127">
        <f>IF($C$2="National Currency",IF('Largest_Life&amp;nonlife_DATA'!F116=0,0,'Largest_Life&amp;nonlife_DATA'!F116),IF($C$2="Current Exchange rate",IF('Largest_Life&amp;nonlife_DATA'!F116=0,0,'Largest_Life&amp;nonlife_DATA'!F116/Eco!P12),IF($C$2="Constant Exchange rate",IF('Largest_Life&amp;nonlife_DATA'!F116=0,0,'Largest_Life&amp;nonlife_DATA'!F116/Eco!P48))))</f>
        <v>0</v>
      </c>
      <c r="H117" s="54">
        <f>IF($C$2="National Currency",IF('Largest_Life&amp;nonlife_DATA'!G116=0,0,'Largest_Life&amp;nonlife_DATA'!G116),IF($C$2="Current Exchange rate",IF('Largest_Life&amp;nonlife_DATA'!G116=0,0,'Largest_Life&amp;nonlife_DATA'!G116/Eco!Q12),IF($C$2="Constant Exchange rate",IF('Largest_Life&amp;nonlife_DATA'!G116=0,0,'Largest_Life&amp;nonlife_DATA'!G116/Eco!Q48))))</f>
        <v>0</v>
      </c>
      <c r="I117" s="54">
        <f>IF($C$2="National Currency",IF('Largest_Life&amp;nonlife_DATA'!H116=0,0,'Largest_Life&amp;nonlife_DATA'!H116),IF($C$2="Current Exchange rate",IF('Largest_Life&amp;nonlife_DATA'!H116=0,0,'Largest_Life&amp;nonlife_DATA'!H116/Eco!R12),IF($C$2="Constant Exchange rate",IF('Largest_Life&amp;nonlife_DATA'!H116=0,0,'Largest_Life&amp;nonlife_DATA'!H116/Eco!R48))))</f>
        <v>131.96339093976889</v>
      </c>
      <c r="J117" s="54">
        <f>IF($C$2="National Currency",IF('Largest_Life&amp;nonlife_DATA'!I116=0,0,'Largest_Life&amp;nonlife_DATA'!I116),IF($C$2="Current Exchange rate",IF('Largest_Life&amp;nonlife_DATA'!I116=0,0,'Largest_Life&amp;nonlife_DATA'!I116/Eco!S12),IF($C$2="Constant Exchange rate",IF('Largest_Life&amp;nonlife_DATA'!I116=0,0,'Largest_Life&amp;nonlife_DATA'!I116/Eco!S48))))</f>
        <v>144.07301360057266</v>
      </c>
      <c r="K117" s="54">
        <f>IF($C$2="National Currency",IF('Largest_Life&amp;nonlife_DATA'!J116=0,0,'Largest_Life&amp;nonlife_DATA'!J116),IF($C$2="Current Exchange rate",IF('Largest_Life&amp;nonlife_DATA'!J116=0,0,'Largest_Life&amp;nonlife_DATA'!J116/Eco!T12),IF($C$2="Constant Exchange rate",IF('Largest_Life&amp;nonlife_DATA'!J116=0,0,'Largest_Life&amp;nonlife_DATA'!J116/Eco!T48))))</f>
        <v>146.34211064526025</v>
      </c>
      <c r="L117" s="54">
        <f>IF($C$2="National Currency",IF('Largest_Life&amp;nonlife_DATA'!K116=0,0,'Largest_Life&amp;nonlife_DATA'!K116),IF($C$2="Current Exchange rate",IF('Largest_Life&amp;nonlife_DATA'!K116=0,0,'Largest_Life&amp;nonlife_DATA'!K116/Eco!U12),IF($C$2="Constant Exchange rate",IF('Largest_Life&amp;nonlife_DATA'!K116=0,0,'Largest_Life&amp;nonlife_DATA'!K116/Eco!U48))))</f>
        <v>128.50393700787401</v>
      </c>
      <c r="M117" s="54">
        <f>IF($C$2="National Currency",IF('Largest_Life&amp;nonlife_DATA'!L116=0,0,'Largest_Life&amp;nonlife_DATA'!L116),IF($C$2="Current Exchange rate",IF('Largest_Life&amp;nonlife_DATA'!L116=0,0,'Largest_Life&amp;nonlife_DATA'!L116/Eco!V12),IF($C$2="Constant Exchange rate",IF('Largest_Life&amp;nonlife_DATA'!L116=0,0,'Largest_Life&amp;nonlife_DATA'!L116/Eco!V48))))</f>
        <v>121.59883423662951</v>
      </c>
      <c r="N117" s="54">
        <f>IF($C$2="National Currency",IF('Largest_Life&amp;nonlife_DATA'!M116=0,0,'Largest_Life&amp;nonlife_DATA'!M116),IF($C$2="Current Exchange rate",IF('Largest_Life&amp;nonlife_DATA'!M116=0,0,'Largest_Life&amp;nonlife_DATA'!M116/Eco!W12),IF($C$2="Constant Exchange rate",IF('Largest_Life&amp;nonlife_DATA'!M116=0,0,'Largest_Life&amp;nonlife_DATA'!M116/Eco!W48))))</f>
        <v>126.29103180284282</v>
      </c>
      <c r="O117" s="54">
        <f>IF($C$2="National Currency",IF('Largest_Life&amp;nonlife_DATA'!N116=0,0,'Largest_Life&amp;nonlife_DATA'!N116),IF($C$2="Current Exchange rate",IF('Largest_Life&amp;nonlife_DATA'!N116=0,0,'Largest_Life&amp;nonlife_DATA'!N116/Eco!X12),IF($C$2="Constant Exchange rate",IF('Largest_Life&amp;nonlife_DATA'!N116=0,0,'Largest_Life&amp;nonlife_DATA'!N116/Eco!X48))))</f>
        <v>126.29103180284282</v>
      </c>
      <c r="P117" s="152">
        <f>IF($C$2="National Currency",IF('Largest_Life&amp;nonlife_DATA'!O116=0,0,'Largest_Life&amp;nonlife_DATA'!O116),IF($C$2="Current Exchange rate",IF('Largest_Life&amp;nonlife_DATA'!O116=0,0,'Largest_Life&amp;nonlife_DATA'!O116/Eco!Y12),IF($C$2="Constant Exchange rate",IF('Largest_Life&amp;nonlife_DATA'!O116=0,0,'Largest_Life&amp;nonlife_DATA'!O116/Eco!Y48))))</f>
        <v>0</v>
      </c>
      <c r="Q117" s="22">
        <f t="shared" si="4"/>
        <v>7.5761486250363447E-4</v>
      </c>
      <c r="R117" s="22">
        <f t="shared" si="5"/>
        <v>0</v>
      </c>
      <c r="S117" s="22" t="str">
        <f t="shared" si="6"/>
        <v>-</v>
      </c>
    </row>
    <row r="118" spans="3:19" x14ac:dyDescent="0.25">
      <c r="C118" s="187"/>
      <c r="D118" s="188"/>
      <c r="E118" s="43" t="s">
        <v>2</v>
      </c>
      <c r="F118" s="133">
        <f>IF($C$2="National Currency",IF('Largest_Life&amp;nonlife_DATA'!E117=0,0,'Largest_Life&amp;nonlife_DATA'!E117),IF($C$2="Current Exchange rate",IF('Largest_Life&amp;nonlife_DATA'!E117=0,0,'Largest_Life&amp;nonlife_DATA'!E117/Eco!O13),IF($C$2="Constant Exchange rate",IF('Largest_Life&amp;nonlife_DATA'!E117=0,0,'Largest_Life&amp;nonlife_DATA'!E117/Eco!O49))))</f>
        <v>8695.1097804391229</v>
      </c>
      <c r="G118" s="54">
        <f>IF($C$2="National Currency",IF('Largest_Life&amp;nonlife_DATA'!F117=0,0,'Largest_Life&amp;nonlife_DATA'!F117),IF($C$2="Current Exchange rate",IF('Largest_Life&amp;nonlife_DATA'!F117=0,0,'Largest_Life&amp;nonlife_DATA'!F117/Eco!P13),IF($C$2="Constant Exchange rate",IF('Largest_Life&amp;nonlife_DATA'!F117=0,0,'Largest_Life&amp;nonlife_DATA'!F117/Eco!P49))))</f>
        <v>8646.872920825017</v>
      </c>
      <c r="H118" s="54">
        <f>IF($C$2="National Currency",IF('Largest_Life&amp;nonlife_DATA'!G117=0,0,'Largest_Life&amp;nonlife_DATA'!G117),IF($C$2="Current Exchange rate",IF('Largest_Life&amp;nonlife_DATA'!G117=0,0,'Largest_Life&amp;nonlife_DATA'!G117/Eco!Q13),IF($C$2="Constant Exchange rate",IF('Largest_Life&amp;nonlife_DATA'!G117=0,0,'Largest_Life&amp;nonlife_DATA'!G117/Eco!Q49))))</f>
        <v>8669.3280106453767</v>
      </c>
      <c r="I118" s="54">
        <f>IF($C$2="National Currency",IF('Largest_Life&amp;nonlife_DATA'!H117=0,0,'Largest_Life&amp;nonlife_DATA'!H117),IF($C$2="Current Exchange rate",IF('Largest_Life&amp;nonlife_DATA'!H117=0,0,'Largest_Life&amp;nonlife_DATA'!H117/Eco!R13),IF($C$2="Constant Exchange rate",IF('Largest_Life&amp;nonlife_DATA'!H117=0,0,'Largest_Life&amp;nonlife_DATA'!H117/Eco!R49))))</f>
        <v>9009.4810379241517</v>
      </c>
      <c r="J118" s="54">
        <f>IF($C$2="National Currency",IF('Largest_Life&amp;nonlife_DATA'!I117=0,0,'Largest_Life&amp;nonlife_DATA'!I117),IF($C$2="Current Exchange rate",IF('Largest_Life&amp;nonlife_DATA'!I117=0,0,'Largest_Life&amp;nonlife_DATA'!I117/Eco!S13),IF($C$2="Constant Exchange rate",IF('Largest_Life&amp;nonlife_DATA'!I117=0,0,'Largest_Life&amp;nonlife_DATA'!I117/Eco!S49))))</f>
        <v>9338.8223552894215</v>
      </c>
      <c r="K118" s="54">
        <f>IF($C$2="National Currency",IF('Largest_Life&amp;nonlife_DATA'!J117=0,0,'Largest_Life&amp;nonlife_DATA'!J117),IF($C$2="Current Exchange rate",IF('Largest_Life&amp;nonlife_DATA'!J117=0,0,'Largest_Life&amp;nonlife_DATA'!J117/Eco!T13),IF($C$2="Constant Exchange rate",IF('Largest_Life&amp;nonlife_DATA'!J117=0,0,'Largest_Life&amp;nonlife_DATA'!J117/Eco!T49))))</f>
        <v>9081.004657351963</v>
      </c>
      <c r="L118" s="54">
        <f>IF($C$2="National Currency",IF('Largest_Life&amp;nonlife_DATA'!K117=0,0,'Largest_Life&amp;nonlife_DATA'!K117),IF($C$2="Current Exchange rate",IF('Largest_Life&amp;nonlife_DATA'!K117=0,0,'Largest_Life&amp;nonlife_DATA'!K117/Eco!U13),IF($C$2="Constant Exchange rate",IF('Largest_Life&amp;nonlife_DATA'!K117=0,0,'Largest_Life&amp;nonlife_DATA'!K117/Eco!U49))))</f>
        <v>9328.0106453759163</v>
      </c>
      <c r="M118" s="54">
        <f>IF($C$2="National Currency",IF('Largest_Life&amp;nonlife_DATA'!L117=0,0,'Largest_Life&amp;nonlife_DATA'!L117),IF($C$2="Current Exchange rate",IF('Largest_Life&amp;nonlife_DATA'!L117=0,0,'Largest_Life&amp;nonlife_DATA'!L117/Eco!V13),IF($C$2="Constant Exchange rate",IF('Largest_Life&amp;nonlife_DATA'!L117=0,0,'Largest_Life&amp;nonlife_DATA'!L117/Eco!V49))))</f>
        <v>9871.9228210246183</v>
      </c>
      <c r="N118" s="54">
        <f>IF($C$2="National Currency",IF('Largest_Life&amp;nonlife_DATA'!M117=0,0,'Largest_Life&amp;nonlife_DATA'!M117),IF($C$2="Current Exchange rate",IF('Largest_Life&amp;nonlife_DATA'!M117=0,0,'Largest_Life&amp;nonlife_DATA'!M117/Eco!W13),IF($C$2="Constant Exchange rate",IF('Largest_Life&amp;nonlife_DATA'!M117=0,0,'Largest_Life&amp;nonlife_DATA'!M117/Eco!W49))))</f>
        <v>10164.670658682635</v>
      </c>
      <c r="O118" s="54">
        <f>IF($C$2="National Currency",IF('Largest_Life&amp;nonlife_DATA'!N117=0,0,'Largest_Life&amp;nonlife_DATA'!N117),IF($C$2="Current Exchange rate",IF('Largest_Life&amp;nonlife_DATA'!N117=0,0,'Largest_Life&amp;nonlife_DATA'!N117/Eco!X13),IF($C$2="Constant Exchange rate",IF('Largest_Life&amp;nonlife_DATA'!N117=0,0,'Largest_Life&amp;nonlife_DATA'!N117/Eco!X49))))</f>
        <v>10874.085163007319</v>
      </c>
      <c r="P118" s="151">
        <f>IF($C$2="National Currency",IF('Largest_Life&amp;nonlife_DATA'!O117=0,0,'Largest_Life&amp;nonlife_DATA'!O117),IF($C$2="Current Exchange rate",IF('Largest_Life&amp;nonlife_DATA'!O117=0,0,'Largest_Life&amp;nonlife_DATA'!O117/Eco!Y13),IF($C$2="Constant Exchange rate",IF('Largest_Life&amp;nonlife_DATA'!O117=0,0,'Largest_Life&amp;nonlife_DATA'!O117/Eco!Y49))))</f>
        <v>10422.456166001331</v>
      </c>
      <c r="Q118" s="22">
        <f t="shared" si="4"/>
        <v>6.5233203165889056E-2</v>
      </c>
      <c r="R118" s="22">
        <f t="shared" si="5"/>
        <v>6.9792178039600694E-2</v>
      </c>
      <c r="S118" s="22">
        <f t="shared" si="6"/>
        <v>0.25059780009564792</v>
      </c>
    </row>
    <row r="119" spans="3:19" x14ac:dyDescent="0.25">
      <c r="C119" s="187"/>
      <c r="D119" s="188"/>
      <c r="E119" s="43" t="s">
        <v>3</v>
      </c>
      <c r="F119" s="133">
        <f>IF($C$2="National Currency",IF('Largest_Life&amp;nonlife_DATA'!E118=0,0,'Largest_Life&amp;nonlife_DATA'!E118),IF($C$2="Current Exchange rate",IF('Largest_Life&amp;nonlife_DATA'!E118=0,0,'Largest_Life&amp;nonlife_DATA'!E118/Eco!O14),IF($C$2="Constant Exchange rate",IF('Largest_Life&amp;nonlife_DATA'!E118=0,0,'Largest_Life&amp;nonlife_DATA'!E118/Eco!O50))))</f>
        <v>71.932612298597235</v>
      </c>
      <c r="G119" s="54">
        <f>IF($C$2="National Currency",IF('Largest_Life&amp;nonlife_DATA'!F118=0,0,'Largest_Life&amp;nonlife_DATA'!F118),IF($C$2="Current Exchange rate",IF('Largest_Life&amp;nonlife_DATA'!F118=0,0,'Largest_Life&amp;nonlife_DATA'!F118/Eco!P14),IF($C$2="Constant Exchange rate",IF('Largest_Life&amp;nonlife_DATA'!F118=0,0,'Largest_Life&amp;nonlife_DATA'!F118/Eco!P50))))</f>
        <v>74.495531976694522</v>
      </c>
      <c r="H119" s="54">
        <f>IF($C$2="National Currency",IF('Largest_Life&amp;nonlife_DATA'!G118=0,0,'Largest_Life&amp;nonlife_DATA'!G118),IF($C$2="Current Exchange rate",IF('Largest_Life&amp;nonlife_DATA'!G118=0,0,'Largest_Life&amp;nonlife_DATA'!G118/Eco!Q14),IF($C$2="Constant Exchange rate",IF('Largest_Life&amp;nonlife_DATA'!G118=0,0,'Largest_Life&amp;nonlife_DATA'!G118/Eco!Q50))))</f>
        <v>80.475677892254865</v>
      </c>
      <c r="I119" s="54">
        <f>IF($C$2="National Currency",IF('Largest_Life&amp;nonlife_DATA'!H118=0,0,'Largest_Life&amp;nonlife_DATA'!H118),IF($C$2="Current Exchange rate",IF('Largest_Life&amp;nonlife_DATA'!H118=0,0,'Largest_Life&amp;nonlife_DATA'!H118/Eco!R14),IF($C$2="Constant Exchange rate",IF('Largest_Life&amp;nonlife_DATA'!H118=0,0,'Largest_Life&amp;nonlife_DATA'!H118/Eco!R50))))</f>
        <v>92.384711329813598</v>
      </c>
      <c r="J119" s="54">
        <f>IF($C$2="National Currency",IF('Largest_Life&amp;nonlife_DATA'!I118=0,0,'Largest_Life&amp;nonlife_DATA'!I118),IF($C$2="Current Exchange rate",IF('Largest_Life&amp;nonlife_DATA'!I118=0,0,'Largest_Life&amp;nonlife_DATA'!I118/Eco!S14),IF($C$2="Constant Exchange rate",IF('Largest_Life&amp;nonlife_DATA'!I118=0,0,'Largest_Life&amp;nonlife_DATA'!I118/Eco!S50))))</f>
        <v>104</v>
      </c>
      <c r="K119" s="54">
        <f>IF($C$2="National Currency",IF('Largest_Life&amp;nonlife_DATA'!J118=0,0,'Largest_Life&amp;nonlife_DATA'!J118),IF($C$2="Current Exchange rate",IF('Largest_Life&amp;nonlife_DATA'!J118=0,0,'Largest_Life&amp;nonlife_DATA'!J118/Eco!T14),IF($C$2="Constant Exchange rate",IF('Largest_Life&amp;nonlife_DATA'!J118=0,0,'Largest_Life&amp;nonlife_DATA'!J118/Eco!T50))))</f>
        <v>110</v>
      </c>
      <c r="L119" s="54">
        <f>IF($C$2="National Currency",IF('Largest_Life&amp;nonlife_DATA'!K118=0,0,'Largest_Life&amp;nonlife_DATA'!K118),IF($C$2="Current Exchange rate",IF('Largest_Life&amp;nonlife_DATA'!K118=0,0,'Largest_Life&amp;nonlife_DATA'!K118/Eco!U14),IF($C$2="Constant Exchange rate",IF('Largest_Life&amp;nonlife_DATA'!K118=0,0,'Largest_Life&amp;nonlife_DATA'!K118/Eco!U50))))</f>
        <v>119</v>
      </c>
      <c r="M119" s="54">
        <f>IF($C$2="National Currency",IF('Largest_Life&amp;nonlife_DATA'!L118=0,0,'Largest_Life&amp;nonlife_DATA'!L118),IF($C$2="Current Exchange rate",IF('Largest_Life&amp;nonlife_DATA'!L118=0,0,'Largest_Life&amp;nonlife_DATA'!L118/Eco!V14),IF($C$2="Constant Exchange rate",IF('Largest_Life&amp;nonlife_DATA'!L118=0,0,'Largest_Life&amp;nonlife_DATA'!L118/Eco!V50))))</f>
        <v>124</v>
      </c>
      <c r="N119" s="54">
        <f>IF($C$2="National Currency",IF('Largest_Life&amp;nonlife_DATA'!M118=0,0,'Largest_Life&amp;nonlife_DATA'!M118),IF($C$2="Current Exchange rate",IF('Largest_Life&amp;nonlife_DATA'!M118=0,0,'Largest_Life&amp;nonlife_DATA'!M118/Eco!W14),IF($C$2="Constant Exchange rate",IF('Largest_Life&amp;nonlife_DATA'!M118=0,0,'Largest_Life&amp;nonlife_DATA'!M118/Eco!W50))))</f>
        <v>115</v>
      </c>
      <c r="O119" s="54">
        <f>IF($C$2="National Currency",IF('Largest_Life&amp;nonlife_DATA'!N118=0,0,'Largest_Life&amp;nonlife_DATA'!N118),IF($C$2="Current Exchange rate",IF('Largest_Life&amp;nonlife_DATA'!N118=0,0,'Largest_Life&amp;nonlife_DATA'!N118/Eco!X14),IF($C$2="Constant Exchange rate",IF('Largest_Life&amp;nonlife_DATA'!N118=0,0,'Largest_Life&amp;nonlife_DATA'!N118/Eco!X50))))</f>
        <v>115</v>
      </c>
      <c r="P119" s="152">
        <f>IF($C$2="National Currency",IF('Largest_Life&amp;nonlife_DATA'!O118=0,0,'Largest_Life&amp;nonlife_DATA'!O118),IF($C$2="Current Exchange rate",IF('Largest_Life&amp;nonlife_DATA'!O118=0,0,'Largest_Life&amp;nonlife_DATA'!O118/Eco!Y14),IF($C$2="Constant Exchange rate",IF('Largest_Life&amp;nonlife_DATA'!O118=0,0,'Largest_Life&amp;nonlife_DATA'!O118/Eco!Y50))))</f>
        <v>0</v>
      </c>
      <c r="Q119" s="22">
        <f t="shared" si="4"/>
        <v>6.8988041307582976E-4</v>
      </c>
      <c r="R119" s="22">
        <f t="shared" si="5"/>
        <v>0</v>
      </c>
      <c r="S119" s="22">
        <f t="shared" si="6"/>
        <v>0.59871852731591435</v>
      </c>
    </row>
    <row r="120" spans="3:19" x14ac:dyDescent="0.25">
      <c r="C120" s="187"/>
      <c r="D120" s="188"/>
      <c r="E120" s="43" t="s">
        <v>4</v>
      </c>
      <c r="F120" s="133">
        <f>IF($C$2="National Currency",IF('Largest_Life&amp;nonlife_DATA'!E119=0,0,'Largest_Life&amp;nonlife_DATA'!E119),IF($C$2="Current Exchange rate",IF('Largest_Life&amp;nonlife_DATA'!E119=0,0,'Largest_Life&amp;nonlife_DATA'!E119/Eco!O15),IF($C$2="Constant Exchange rate",IF('Largest_Life&amp;nonlife_DATA'!E119=0,0,'Largest_Life&amp;nonlife_DATA'!E119/Eco!O51))))</f>
        <v>1477.1948801153776</v>
      </c>
      <c r="G120" s="54">
        <f>IF($C$2="National Currency",IF('Largest_Life&amp;nonlife_DATA'!F119=0,0,'Largest_Life&amp;nonlife_DATA'!F119),IF($C$2="Current Exchange rate",IF('Largest_Life&amp;nonlife_DATA'!F119=0,0,'Largest_Life&amp;nonlife_DATA'!F119/Eco!P15),IF($C$2="Constant Exchange rate",IF('Largest_Life&amp;nonlife_DATA'!F119=0,0,'Largest_Life&amp;nonlife_DATA'!F119/Eco!P51))))</f>
        <v>1497.9628628087255</v>
      </c>
      <c r="H120" s="54">
        <f>IF($C$2="National Currency",IF('Largest_Life&amp;nonlife_DATA'!G119=0,0,'Largest_Life&amp;nonlife_DATA'!G119),IF($C$2="Current Exchange rate",IF('Largest_Life&amp;nonlife_DATA'!G119=0,0,'Largest_Life&amp;nonlife_DATA'!G119/Eco!Q15),IF($C$2="Constant Exchange rate",IF('Largest_Life&amp;nonlife_DATA'!G119=0,0,'Largest_Life&amp;nonlife_DATA'!G119/Eco!Q51))))</f>
        <v>1430.2145303767802</v>
      </c>
      <c r="I120" s="54">
        <f>IF($C$2="National Currency",IF('Largest_Life&amp;nonlife_DATA'!H119=0,0,'Largest_Life&amp;nonlife_DATA'!H119),IF($C$2="Current Exchange rate",IF('Largest_Life&amp;nonlife_DATA'!H119=0,0,'Largest_Life&amp;nonlife_DATA'!H119/Eco!R15),IF($C$2="Constant Exchange rate",IF('Largest_Life&amp;nonlife_DATA'!H119=0,0,'Largest_Life&amp;nonlife_DATA'!H119/Eco!R51))))</f>
        <v>1435.1901928970615</v>
      </c>
      <c r="J120" s="54">
        <f>IF($C$2="National Currency",IF('Largest_Life&amp;nonlife_DATA'!I119=0,0,'Largest_Life&amp;nonlife_DATA'!I119),IF($C$2="Current Exchange rate",IF('Largest_Life&amp;nonlife_DATA'!I119=0,0,'Largest_Life&amp;nonlife_DATA'!I119/Eco!S15),IF($C$2="Constant Exchange rate",IF('Largest_Life&amp;nonlife_DATA'!I119=0,0,'Largest_Life&amp;nonlife_DATA'!I119/Eco!S51))))</f>
        <v>1456.1384532179557</v>
      </c>
      <c r="K120" s="54">
        <f>IF($C$2="National Currency",IF('Largest_Life&amp;nonlife_DATA'!J119=0,0,'Largest_Life&amp;nonlife_DATA'!J119),IF($C$2="Current Exchange rate",IF('Largest_Life&amp;nonlife_DATA'!J119=0,0,'Largest_Life&amp;nonlife_DATA'!J119/Eco!T15),IF($C$2="Constant Exchange rate",IF('Largest_Life&amp;nonlife_DATA'!J119=0,0,'Largest_Life&amp;nonlife_DATA'!J119/Eco!T51))))</f>
        <v>1370.2902469803498</v>
      </c>
      <c r="L120" s="54">
        <f>IF($C$2="National Currency",IF('Largest_Life&amp;nonlife_DATA'!K119=0,0,'Largest_Life&amp;nonlife_DATA'!K119),IF($C$2="Current Exchange rate",IF('Largest_Life&amp;nonlife_DATA'!K119=0,0,'Largest_Life&amp;nonlife_DATA'!K119/Eco!U15),IF($C$2="Constant Exchange rate",IF('Largest_Life&amp;nonlife_DATA'!K119=0,0,'Largest_Life&amp;nonlife_DATA'!K119/Eco!U51))))</f>
        <v>1384.4961240310079</v>
      </c>
      <c r="M120" s="54">
        <f>IF($C$2="National Currency",IF('Largest_Life&amp;nonlife_DATA'!L119=0,0,'Largest_Life&amp;nonlife_DATA'!L119),IF($C$2="Current Exchange rate",IF('Largest_Life&amp;nonlife_DATA'!L119=0,0,'Largest_Life&amp;nonlife_DATA'!L119/Eco!V15),IF($C$2="Constant Exchange rate",IF('Largest_Life&amp;nonlife_DATA'!L119=0,0,'Largest_Life&amp;nonlife_DATA'!L119/Eco!V51))))</f>
        <v>1249.9008473048495</v>
      </c>
      <c r="N120" s="54">
        <f>IF($C$2="National Currency",IF('Largest_Life&amp;nonlife_DATA'!M119=0,0,'Largest_Life&amp;nonlife_DATA'!M119),IF($C$2="Current Exchange rate",IF('Largest_Life&amp;nonlife_DATA'!M119=0,0,'Largest_Life&amp;nonlife_DATA'!M119/Eco!W15),IF($C$2="Constant Exchange rate",IF('Largest_Life&amp;nonlife_DATA'!M119=0,0,'Largest_Life&amp;nonlife_DATA'!M119/Eco!W51))))</f>
        <v>1201.6224986479178</v>
      </c>
      <c r="O120" s="54">
        <f>IF($C$2="National Currency",IF('Largest_Life&amp;nonlife_DATA'!N119=0,0,'Largest_Life&amp;nonlife_DATA'!N119),IF($C$2="Current Exchange rate",IF('Largest_Life&amp;nonlife_DATA'!N119=0,0,'Largest_Life&amp;nonlife_DATA'!N119/Eco!X15),IF($C$2="Constant Exchange rate",IF('Largest_Life&amp;nonlife_DATA'!N119=0,0,'Largest_Life&amp;nonlife_DATA'!N119/Eco!X51))))</f>
        <v>1799.2788894898144</v>
      </c>
      <c r="P120" s="151">
        <f>IF($C$2="National Currency",IF('Largest_Life&amp;nonlife_DATA'!O119=0,0,'Largest_Life&amp;nonlife_DATA'!O119),IF($C$2="Current Exchange rate",IF('Largest_Life&amp;nonlife_DATA'!O119=0,0,'Largest_Life&amp;nonlife_DATA'!O119/Eco!Y15),IF($C$2="Constant Exchange rate",IF('Largest_Life&amp;nonlife_DATA'!O119=0,0,'Largest_Life&amp;nonlife_DATA'!O119/Eco!Y51))))</f>
        <v>1851.8478456823509</v>
      </c>
      <c r="Q120" s="22">
        <f t="shared" si="4"/>
        <v>1.0793802291476987E-2</v>
      </c>
      <c r="R120" s="22">
        <f t="shared" si="5"/>
        <v>0.49737450115521953</v>
      </c>
      <c r="S120" s="22">
        <f t="shared" si="6"/>
        <v>0.21803758847937527</v>
      </c>
    </row>
    <row r="121" spans="3:19" x14ac:dyDescent="0.25">
      <c r="C121" s="187"/>
      <c r="D121" s="188"/>
      <c r="E121" s="43" t="s">
        <v>5</v>
      </c>
      <c r="F121" s="133">
        <f>IF($C$2="National Currency",IF('Largest_Life&amp;nonlife_DATA'!E120=0,0,'Largest_Life&amp;nonlife_DATA'!E120),IF($C$2="Current Exchange rate",IF('Largest_Life&amp;nonlife_DATA'!E120=0,0,'Largest_Life&amp;nonlife_DATA'!E120/Eco!O16),IF($C$2="Constant Exchange rate",IF('Largest_Life&amp;nonlife_DATA'!E120=0,0,'Largest_Life&amp;nonlife_DATA'!E120/Eco!O52))))</f>
        <v>0</v>
      </c>
      <c r="G121" s="54">
        <f>IF($C$2="National Currency",IF('Largest_Life&amp;nonlife_DATA'!F120=0,0,'Largest_Life&amp;nonlife_DATA'!F120),IF($C$2="Current Exchange rate",IF('Largest_Life&amp;nonlife_DATA'!F120=0,0,'Largest_Life&amp;nonlife_DATA'!F120/Eco!P16),IF($C$2="Constant Exchange rate",IF('Largest_Life&amp;nonlife_DATA'!F120=0,0,'Largest_Life&amp;nonlife_DATA'!F120/Eco!P52))))</f>
        <v>0</v>
      </c>
      <c r="H121" s="54">
        <f>IF($C$2="National Currency",IF('Largest_Life&amp;nonlife_DATA'!G120=0,0,'Largest_Life&amp;nonlife_DATA'!G120),IF($C$2="Current Exchange rate",IF('Largest_Life&amp;nonlife_DATA'!G120=0,0,'Largest_Life&amp;nonlife_DATA'!G120/Eco!Q16),IF($C$2="Constant Exchange rate",IF('Largest_Life&amp;nonlife_DATA'!G120=0,0,'Largest_Life&amp;nonlife_DATA'!G120/Eco!Q52))))</f>
        <v>0</v>
      </c>
      <c r="I121" s="54">
        <f>IF($C$2="National Currency",IF('Largest_Life&amp;nonlife_DATA'!H120=0,0,'Largest_Life&amp;nonlife_DATA'!H120),IF($C$2="Current Exchange rate",IF('Largest_Life&amp;nonlife_DATA'!H120=0,0,'Largest_Life&amp;nonlife_DATA'!H120/Eco!R16),IF($C$2="Constant Exchange rate",IF('Largest_Life&amp;nonlife_DATA'!H120=0,0,'Largest_Life&amp;nonlife_DATA'!H120/Eco!R52))))</f>
        <v>28277</v>
      </c>
      <c r="J121" s="54">
        <f>IF($C$2="National Currency",IF('Largest_Life&amp;nonlife_DATA'!I120=0,0,'Largest_Life&amp;nonlife_DATA'!I120),IF($C$2="Current Exchange rate",IF('Largest_Life&amp;nonlife_DATA'!I120=0,0,'Largest_Life&amp;nonlife_DATA'!I120/Eco!S16),IF($C$2="Constant Exchange rate",IF('Largest_Life&amp;nonlife_DATA'!I120=0,0,'Largest_Life&amp;nonlife_DATA'!I120/Eco!S52))))</f>
        <v>28318</v>
      </c>
      <c r="K121" s="54">
        <f>IF($C$2="National Currency",IF('Largest_Life&amp;nonlife_DATA'!J120=0,0,'Largest_Life&amp;nonlife_DATA'!J120),IF($C$2="Current Exchange rate",IF('Largest_Life&amp;nonlife_DATA'!J120=0,0,'Largest_Life&amp;nonlife_DATA'!J120/Eco!T16),IF($C$2="Constant Exchange rate",IF('Largest_Life&amp;nonlife_DATA'!J120=0,0,'Largest_Life&amp;nonlife_DATA'!J120/Eco!T52))))</f>
        <v>30253</v>
      </c>
      <c r="L121" s="54">
        <f>IF($C$2="National Currency",IF('Largest_Life&amp;nonlife_DATA'!K120=0,0,'Largest_Life&amp;nonlife_DATA'!K120),IF($C$2="Current Exchange rate",IF('Largest_Life&amp;nonlife_DATA'!K120=0,0,'Largest_Life&amp;nonlife_DATA'!K120/Eco!U16),IF($C$2="Constant Exchange rate",IF('Largest_Life&amp;nonlife_DATA'!K120=0,0,'Largest_Life&amp;nonlife_DATA'!K120/Eco!U52))))</f>
        <v>30855</v>
      </c>
      <c r="M121" s="54">
        <f>IF($C$2="National Currency",IF('Largest_Life&amp;nonlife_DATA'!L120=0,0,'Largest_Life&amp;nonlife_DATA'!L120),IF($C$2="Current Exchange rate",IF('Largest_Life&amp;nonlife_DATA'!L120=0,0,'Largest_Life&amp;nonlife_DATA'!L120/Eco!V16),IF($C$2="Constant Exchange rate",IF('Largest_Life&amp;nonlife_DATA'!L120=0,0,'Largest_Life&amp;nonlife_DATA'!L120/Eco!V52))))</f>
        <v>30538</v>
      </c>
      <c r="N121" s="54">
        <f>IF($C$2="National Currency",IF('Largest_Life&amp;nonlife_DATA'!M120=0,0,'Largest_Life&amp;nonlife_DATA'!M120),IF($C$2="Current Exchange rate",IF('Largest_Life&amp;nonlife_DATA'!M120=0,0,'Largest_Life&amp;nonlife_DATA'!M120/Eco!W16),IF($C$2="Constant Exchange rate",IF('Largest_Life&amp;nonlife_DATA'!M120=0,0,'Largest_Life&amp;nonlife_DATA'!M120/Eco!W52))))</f>
        <v>30865</v>
      </c>
      <c r="O121" s="54">
        <f>IF($C$2="National Currency",IF('Largest_Life&amp;nonlife_DATA'!N120=0,0,'Largest_Life&amp;nonlife_DATA'!N120),IF($C$2="Current Exchange rate",IF('Largest_Life&amp;nonlife_DATA'!N120=0,0,'Largest_Life&amp;nonlife_DATA'!N120/Eco!X16),IF($C$2="Constant Exchange rate",IF('Largest_Life&amp;nonlife_DATA'!N120=0,0,'Largest_Life&amp;nonlife_DATA'!N120/Eco!X52))))</f>
        <v>33166</v>
      </c>
      <c r="P121" s="151">
        <f>IF($C$2="National Currency",IF('Largest_Life&amp;nonlife_DATA'!O120=0,0,'Largest_Life&amp;nonlife_DATA'!O120),IF($C$2="Current Exchange rate",IF('Largest_Life&amp;nonlife_DATA'!O120=0,0,'Largest_Life&amp;nonlife_DATA'!O120/Eco!Y16),IF($C$2="Constant Exchange rate",IF('Largest_Life&amp;nonlife_DATA'!O120=0,0,'Largest_Life&amp;nonlife_DATA'!O120/Eco!Y52))))</f>
        <v>34829</v>
      </c>
      <c r="Q121" s="22">
        <f t="shared" si="4"/>
        <v>0.1989615111310693</v>
      </c>
      <c r="R121" s="22">
        <f t="shared" si="5"/>
        <v>7.4550461687996172E-2</v>
      </c>
      <c r="S121" s="22" t="str">
        <f t="shared" si="6"/>
        <v>-</v>
      </c>
    </row>
    <row r="122" spans="3:19" x14ac:dyDescent="0.25">
      <c r="C122" s="187"/>
      <c r="D122" s="188"/>
      <c r="E122" s="43" t="s">
        <v>6</v>
      </c>
      <c r="F122" s="133">
        <f>IF($C$2="National Currency",IF('Largest_Life&amp;nonlife_DATA'!E121=0,0,'Largest_Life&amp;nonlife_DATA'!E121),IF($C$2="Current Exchange rate",IF('Largest_Life&amp;nonlife_DATA'!E121=0,0,'Largest_Life&amp;nonlife_DATA'!E121/Eco!O17),IF($C$2="Constant Exchange rate",IF('Largest_Life&amp;nonlife_DATA'!E121=0,0,'Largest_Life&amp;nonlife_DATA'!E121/Eco!O53))))</f>
        <v>0</v>
      </c>
      <c r="G122" s="54">
        <f>IF($C$2="National Currency",IF('Largest_Life&amp;nonlife_DATA'!F121=0,0,'Largest_Life&amp;nonlife_DATA'!F121),IF($C$2="Current Exchange rate",IF('Largest_Life&amp;nonlife_DATA'!F121=0,0,'Largest_Life&amp;nonlife_DATA'!F121/Eco!P17),IF($C$2="Constant Exchange rate",IF('Largest_Life&amp;nonlife_DATA'!F121=0,0,'Largest_Life&amp;nonlife_DATA'!F121/Eco!P53))))</f>
        <v>0</v>
      </c>
      <c r="H122" s="54">
        <f>IF($C$2="National Currency",IF('Largest_Life&amp;nonlife_DATA'!G121=0,0,'Largest_Life&amp;nonlife_DATA'!G121),IF($C$2="Current Exchange rate",IF('Largest_Life&amp;nonlife_DATA'!G121=0,0,'Largest_Life&amp;nonlife_DATA'!G121/Eco!Q17),IF($C$2="Constant Exchange rate",IF('Largest_Life&amp;nonlife_DATA'!G121=0,0,'Largest_Life&amp;nonlife_DATA'!G121/Eco!Q53))))</f>
        <v>0</v>
      </c>
      <c r="I122" s="54">
        <f>IF($C$2="National Currency",IF('Largest_Life&amp;nonlife_DATA'!H121=0,0,'Largest_Life&amp;nonlife_DATA'!H121),IF($C$2="Current Exchange rate",IF('Largest_Life&amp;nonlife_DATA'!H121=0,0,'Largest_Life&amp;nonlife_DATA'!H121/Eco!R17),IF($C$2="Constant Exchange rate",IF('Largest_Life&amp;nonlife_DATA'!H121=0,0,'Largest_Life&amp;nonlife_DATA'!H121/Eco!R53))))</f>
        <v>0</v>
      </c>
      <c r="J122" s="54">
        <f>IF($C$2="National Currency",IF('Largest_Life&amp;nonlife_DATA'!I121=0,0,'Largest_Life&amp;nonlife_DATA'!I121),IF($C$2="Current Exchange rate",IF('Largest_Life&amp;nonlife_DATA'!I121=0,0,'Largest_Life&amp;nonlife_DATA'!I121/Eco!S17),IF($C$2="Constant Exchange rate",IF('Largest_Life&amp;nonlife_DATA'!I121=0,0,'Largest_Life&amp;nonlife_DATA'!I121/Eco!S53))))</f>
        <v>0</v>
      </c>
      <c r="K122" s="54">
        <f>IF($C$2="National Currency",IF('Largest_Life&amp;nonlife_DATA'!J121=0,0,'Largest_Life&amp;nonlife_DATA'!J121),IF($C$2="Current Exchange rate",IF('Largest_Life&amp;nonlife_DATA'!J121=0,0,'Largest_Life&amp;nonlife_DATA'!J121/Eco!T17),IF($C$2="Constant Exchange rate",IF('Largest_Life&amp;nonlife_DATA'!J121=0,0,'Largest_Life&amp;nonlife_DATA'!J121/Eco!T53))))</f>
        <v>0</v>
      </c>
      <c r="L122" s="54">
        <f>IF($C$2="National Currency",IF('Largest_Life&amp;nonlife_DATA'!K121=0,0,'Largest_Life&amp;nonlife_DATA'!K121),IF($C$2="Current Exchange rate",IF('Largest_Life&amp;nonlife_DATA'!K121=0,0,'Largest_Life&amp;nonlife_DATA'!K121/Eco!U17),IF($C$2="Constant Exchange rate",IF('Largest_Life&amp;nonlife_DATA'!K121=0,0,'Largest_Life&amp;nonlife_DATA'!K121/Eco!U53))))</f>
        <v>0</v>
      </c>
      <c r="M122" s="54">
        <f>IF($C$2="National Currency",IF('Largest_Life&amp;nonlife_DATA'!L121=0,0,'Largest_Life&amp;nonlife_DATA'!L121),IF($C$2="Current Exchange rate",IF('Largest_Life&amp;nonlife_DATA'!L121=0,0,'Largest_Life&amp;nonlife_DATA'!L121/Eco!V17),IF($C$2="Constant Exchange rate",IF('Largest_Life&amp;nonlife_DATA'!L121=0,0,'Largest_Life&amp;nonlife_DATA'!L121/Eco!V53))))</f>
        <v>0</v>
      </c>
      <c r="N122" s="54">
        <f>IF($C$2="National Currency",IF('Largest_Life&amp;nonlife_DATA'!M121=0,0,'Largest_Life&amp;nonlife_DATA'!M121),IF($C$2="Current Exchange rate",IF('Largest_Life&amp;nonlife_DATA'!M121=0,0,'Largest_Life&amp;nonlife_DATA'!M121/Eco!W17),IF($C$2="Constant Exchange rate",IF('Largest_Life&amp;nonlife_DATA'!M121=0,0,'Largest_Life&amp;nonlife_DATA'!M121/Eco!W53))))</f>
        <v>0</v>
      </c>
      <c r="O122" s="54">
        <f>IF($C$2="National Currency",IF('Largest_Life&amp;nonlife_DATA'!N121=0,0,'Largest_Life&amp;nonlife_DATA'!N121),IF($C$2="Current Exchange rate",IF('Largest_Life&amp;nonlife_DATA'!N121=0,0,'Largest_Life&amp;nonlife_DATA'!N121/Eco!X17),IF($C$2="Constant Exchange rate",IF('Largest_Life&amp;nonlife_DATA'!N121=0,0,'Largest_Life&amp;nonlife_DATA'!N121/Eco!X53))))</f>
        <v>0</v>
      </c>
      <c r="P122" s="152">
        <f>IF($C$2="National Currency",IF('Largest_Life&amp;nonlife_DATA'!O121=0,0,'Largest_Life&amp;nonlife_DATA'!O121),IF($C$2="Current Exchange rate",IF('Largest_Life&amp;nonlife_DATA'!O121=0,0,'Largest_Life&amp;nonlife_DATA'!O121/Eco!Y17),IF($C$2="Constant Exchange rate",IF('Largest_Life&amp;nonlife_DATA'!O121=0,0,'Largest_Life&amp;nonlife_DATA'!O121/Eco!Y53))))</f>
        <v>0</v>
      </c>
      <c r="Q122" s="22">
        <f t="shared" si="4"/>
        <v>0</v>
      </c>
      <c r="R122" s="22" t="str">
        <f t="shared" si="5"/>
        <v>-</v>
      </c>
      <c r="S122" s="22" t="str">
        <f t="shared" si="6"/>
        <v>-</v>
      </c>
    </row>
    <row r="123" spans="3:19" x14ac:dyDescent="0.25">
      <c r="C123" s="187"/>
      <c r="D123" s="188"/>
      <c r="E123" s="43" t="s">
        <v>7</v>
      </c>
      <c r="F123" s="133">
        <f>IF($C$2="National Currency",IF('Largest_Life&amp;nonlife_DATA'!E122=0,0,'Largest_Life&amp;nonlife_DATA'!E122),IF($C$2="Current Exchange rate",IF('Largest_Life&amp;nonlife_DATA'!E122=0,0,'Largest_Life&amp;nonlife_DATA'!E122/Eco!O18),IF($C$2="Constant Exchange rate",IF('Largest_Life&amp;nonlife_DATA'!E122=0,0,'Largest_Life&amp;nonlife_DATA'!E122/Eco!O54))))</f>
        <v>62.24355451024504</v>
      </c>
      <c r="G123" s="54">
        <f>IF($C$2="National Currency",IF('Largest_Life&amp;nonlife_DATA'!F122=0,0,'Largest_Life&amp;nonlife_DATA'!F122),IF($C$2="Current Exchange rate",IF('Largest_Life&amp;nonlife_DATA'!F122=0,0,'Largest_Life&amp;nonlife_DATA'!F122/Eco!P18),IF($C$2="Constant Exchange rate",IF('Largest_Life&amp;nonlife_DATA'!F122=0,0,'Largest_Life&amp;nonlife_DATA'!F122/Eco!P54))))</f>
        <v>67.13279562333031</v>
      </c>
      <c r="H123" s="54">
        <f>IF($C$2="National Currency",IF('Largest_Life&amp;nonlife_DATA'!G122=0,0,'Largest_Life&amp;nonlife_DATA'!G122),IF($C$2="Current Exchange rate",IF('Largest_Life&amp;nonlife_DATA'!G122=0,0,'Largest_Life&amp;nonlife_DATA'!G122/Eco!Q18),IF($C$2="Constant Exchange rate",IF('Largest_Life&amp;nonlife_DATA'!G122=0,0,'Largest_Life&amp;nonlife_DATA'!G122/Eco!Q54))))</f>
        <v>72.239336341441586</v>
      </c>
      <c r="I123" s="54">
        <f>IF($C$2="National Currency",IF('Largest_Life&amp;nonlife_DATA'!H122=0,0,'Largest_Life&amp;nonlife_DATA'!H122),IF($C$2="Current Exchange rate",IF('Largest_Life&amp;nonlife_DATA'!H122=0,0,'Largest_Life&amp;nonlife_DATA'!H122/Eco!R18),IF($C$2="Constant Exchange rate",IF('Largest_Life&amp;nonlife_DATA'!H122=0,0,'Largest_Life&amp;nonlife_DATA'!H122/Eco!R54))))</f>
        <v>79.192923702273973</v>
      </c>
      <c r="J123" s="54">
        <f>IF($C$2="National Currency",IF('Largest_Life&amp;nonlife_DATA'!I122=0,0,'Largest_Life&amp;nonlife_DATA'!I122),IF($C$2="Current Exchange rate",IF('Largest_Life&amp;nonlife_DATA'!I122=0,0,'Largest_Life&amp;nonlife_DATA'!I122/Eco!S18),IF($C$2="Constant Exchange rate",IF('Largest_Life&amp;nonlife_DATA'!I122=0,0,'Largest_Life&amp;nonlife_DATA'!I122/Eco!S54))))</f>
        <v>77.524829675456658</v>
      </c>
      <c r="K123" s="54">
        <f>IF($C$2="National Currency",IF('Largest_Life&amp;nonlife_DATA'!J122=0,0,'Largest_Life&amp;nonlife_DATA'!J122),IF($C$2="Current Exchange rate",IF('Largest_Life&amp;nonlife_DATA'!J122=0,0,'Largest_Life&amp;nonlife_DATA'!J122/Eco!T18),IF($C$2="Constant Exchange rate",IF('Largest_Life&amp;nonlife_DATA'!J122=0,0,'Largest_Life&amp;nonlife_DATA'!J122/Eco!T54))))</f>
        <v>90.479720833919203</v>
      </c>
      <c r="L123" s="54">
        <f>IF($C$2="National Currency",IF('Largest_Life&amp;nonlife_DATA'!K122=0,0,'Largest_Life&amp;nonlife_DATA'!K122),IF($C$2="Current Exchange rate",IF('Largest_Life&amp;nonlife_DATA'!K122=0,0,'Largest_Life&amp;nonlife_DATA'!K122/Eco!U18),IF($C$2="Constant Exchange rate",IF('Largest_Life&amp;nonlife_DATA'!K122=0,0,'Largest_Life&amp;nonlife_DATA'!K122/Eco!U54))))</f>
        <v>108.46976339907712</v>
      </c>
      <c r="M123" s="54">
        <f>IF($C$2="National Currency",IF('Largest_Life&amp;nonlife_DATA'!L122=0,0,'Largest_Life&amp;nonlife_DATA'!L122),IF($C$2="Current Exchange rate",IF('Largest_Life&amp;nonlife_DATA'!L122=0,0,'Largest_Life&amp;nonlife_DATA'!L122/Eco!V18),IF($C$2="Constant Exchange rate",IF('Largest_Life&amp;nonlife_DATA'!L122=0,0,'Largest_Life&amp;nonlife_DATA'!L122/Eco!V54))))</f>
        <v>61.7</v>
      </c>
      <c r="N123" s="54">
        <f>IF($C$2="National Currency",IF('Largest_Life&amp;nonlife_DATA'!M122=0,0,'Largest_Life&amp;nonlife_DATA'!M122),IF($C$2="Current Exchange rate",IF('Largest_Life&amp;nonlife_DATA'!M122=0,0,'Largest_Life&amp;nonlife_DATA'!M122/Eco!W18),IF($C$2="Constant Exchange rate",IF('Largest_Life&amp;nonlife_DATA'!M122=0,0,'Largest_Life&amp;nonlife_DATA'!M122/Eco!W54))))</f>
        <v>62.933999999999997</v>
      </c>
      <c r="O123" s="54">
        <f>IF($C$2="National Currency",IF('Largest_Life&amp;nonlife_DATA'!N122=0,0,'Largest_Life&amp;nonlife_DATA'!N122),IF($C$2="Current Exchange rate",IF('Largest_Life&amp;nonlife_DATA'!N122=0,0,'Largest_Life&amp;nonlife_DATA'!N122/Eco!X18),IF($C$2="Constant Exchange rate",IF('Largest_Life&amp;nonlife_DATA'!N122=0,0,'Largest_Life&amp;nonlife_DATA'!N122/Eco!X54))))</f>
        <v>63.6</v>
      </c>
      <c r="P123" s="152">
        <f>IF($C$2="National Currency",IF('Largest_Life&amp;nonlife_DATA'!O122=0,0,'Largest_Life&amp;nonlife_DATA'!O122),IF($C$2="Current Exchange rate",IF('Largest_Life&amp;nonlife_DATA'!O122=0,0,'Largest_Life&amp;nonlife_DATA'!O122/Eco!Y18),IF($C$2="Constant Exchange rate",IF('Largest_Life&amp;nonlife_DATA'!O122=0,0,'Largest_Life&amp;nonlife_DATA'!O122/Eco!Y54))))</f>
        <v>0</v>
      </c>
      <c r="Q123" s="22">
        <f t="shared" si="4"/>
        <v>3.8153386323150243E-4</v>
      </c>
      <c r="R123" s="22">
        <f t="shared" si="5"/>
        <v>1.058251501573082E-2</v>
      </c>
      <c r="S123" s="22">
        <f t="shared" si="6"/>
        <v>2.1792545435876276E-2</v>
      </c>
    </row>
    <row r="124" spans="3:19" x14ac:dyDescent="0.25">
      <c r="C124" s="187"/>
      <c r="D124" s="188"/>
      <c r="E124" s="43" t="s">
        <v>8</v>
      </c>
      <c r="F124" s="133">
        <f>IF($C$2="National Currency",IF('Largest_Life&amp;nonlife_DATA'!E123=0,0,'Largest_Life&amp;nonlife_DATA'!E123),IF($C$2="Current Exchange rate",IF('Largest_Life&amp;nonlife_DATA'!E123=0,0,'Largest_Life&amp;nonlife_DATA'!E123/Eco!O19),IF($C$2="Constant Exchange rate",IF('Largest_Life&amp;nonlife_DATA'!E123=0,0,'Largest_Life&amp;nonlife_DATA'!E123/Eco!O55))))</f>
        <v>0</v>
      </c>
      <c r="G124" s="54">
        <f>IF($C$2="National Currency",IF('Largest_Life&amp;nonlife_DATA'!F123=0,0,'Largest_Life&amp;nonlife_DATA'!F123),IF($C$2="Current Exchange rate",IF('Largest_Life&amp;nonlife_DATA'!F123=0,0,'Largest_Life&amp;nonlife_DATA'!F123/Eco!P19),IF($C$2="Constant Exchange rate",IF('Largest_Life&amp;nonlife_DATA'!F123=0,0,'Largest_Life&amp;nonlife_DATA'!F123/Eco!P55))))</f>
        <v>6982</v>
      </c>
      <c r="H124" s="54">
        <f>IF($C$2="National Currency",IF('Largest_Life&amp;nonlife_DATA'!G123=0,0,'Largest_Life&amp;nonlife_DATA'!G123),IF($C$2="Current Exchange rate",IF('Largest_Life&amp;nonlife_DATA'!G123=0,0,'Largest_Life&amp;nonlife_DATA'!G123/Eco!Q19),IF($C$2="Constant Exchange rate",IF('Largest_Life&amp;nonlife_DATA'!G123=0,0,'Largest_Life&amp;nonlife_DATA'!G123/Eco!Q55))))</f>
        <v>7194</v>
      </c>
      <c r="I124" s="54">
        <f>IF($C$2="National Currency",IF('Largest_Life&amp;nonlife_DATA'!H123=0,0,'Largest_Life&amp;nonlife_DATA'!H123),IF($C$2="Current Exchange rate",IF('Largest_Life&amp;nonlife_DATA'!H123=0,0,'Largest_Life&amp;nonlife_DATA'!H123/Eco!R19),IF($C$2="Constant Exchange rate",IF('Largest_Life&amp;nonlife_DATA'!H123=0,0,'Largest_Life&amp;nonlife_DATA'!H123/Eco!R55))))</f>
        <v>8211</v>
      </c>
      <c r="J124" s="54">
        <f>IF($C$2="National Currency",IF('Largest_Life&amp;nonlife_DATA'!I123=0,0,'Largest_Life&amp;nonlife_DATA'!I123),IF($C$2="Current Exchange rate",IF('Largest_Life&amp;nonlife_DATA'!I123=0,0,'Largest_Life&amp;nonlife_DATA'!I123/Eco!S19),IF($C$2="Constant Exchange rate",IF('Largest_Life&amp;nonlife_DATA'!I123=0,0,'Largest_Life&amp;nonlife_DATA'!I123/Eco!S55))))</f>
        <v>8216</v>
      </c>
      <c r="K124" s="54">
        <f>IF($C$2="National Currency",IF('Largest_Life&amp;nonlife_DATA'!J123=0,0,'Largest_Life&amp;nonlife_DATA'!J123),IF($C$2="Current Exchange rate",IF('Largest_Life&amp;nonlife_DATA'!J123=0,0,'Largest_Life&amp;nonlife_DATA'!J123/Eco!T19),IF($C$2="Constant Exchange rate",IF('Largest_Life&amp;nonlife_DATA'!J123=0,0,'Largest_Life&amp;nonlife_DATA'!J123/Eco!T55))))</f>
        <v>7786</v>
      </c>
      <c r="L124" s="54">
        <f>IF($C$2="National Currency",IF('Largest_Life&amp;nonlife_DATA'!K123=0,0,'Largest_Life&amp;nonlife_DATA'!K123),IF($C$2="Current Exchange rate",IF('Largest_Life&amp;nonlife_DATA'!K123=0,0,'Largest_Life&amp;nonlife_DATA'!K123/Eco!U19),IF($C$2="Constant Exchange rate",IF('Largest_Life&amp;nonlife_DATA'!K123=0,0,'Largest_Life&amp;nonlife_DATA'!K123/Eco!U55))))</f>
        <v>8454</v>
      </c>
      <c r="M124" s="54">
        <f>IF($C$2="National Currency",IF('Largest_Life&amp;nonlife_DATA'!L123=0,0,'Largest_Life&amp;nonlife_DATA'!L123),IF($C$2="Current Exchange rate",IF('Largest_Life&amp;nonlife_DATA'!L123=0,0,'Largest_Life&amp;nonlife_DATA'!L123/Eco!V19),IF($C$2="Constant Exchange rate",IF('Largest_Life&amp;nonlife_DATA'!L123=0,0,'Largest_Life&amp;nonlife_DATA'!L123/Eco!V55))))</f>
        <v>8524</v>
      </c>
      <c r="N124" s="54">
        <f>IF($C$2="National Currency",IF('Largest_Life&amp;nonlife_DATA'!M123=0,0,'Largest_Life&amp;nonlife_DATA'!M123),IF($C$2="Current Exchange rate",IF('Largest_Life&amp;nonlife_DATA'!M123=0,0,'Largest_Life&amp;nonlife_DATA'!M123/Eco!W19),IF($C$2="Constant Exchange rate",IF('Largest_Life&amp;nonlife_DATA'!M123=0,0,'Largest_Life&amp;nonlife_DATA'!M123/Eco!W55))))</f>
        <v>7955</v>
      </c>
      <c r="O124" s="54">
        <f>IF($C$2="National Currency",IF('Largest_Life&amp;nonlife_DATA'!N123=0,0,'Largest_Life&amp;nonlife_DATA'!N123),IF($C$2="Current Exchange rate",IF('Largest_Life&amp;nonlife_DATA'!N123=0,0,'Largest_Life&amp;nonlife_DATA'!N123/Eco!X19),IF($C$2="Constant Exchange rate",IF('Largest_Life&amp;nonlife_DATA'!N123=0,0,'Largest_Life&amp;nonlife_DATA'!N123/Eco!X55))))</f>
        <v>7059</v>
      </c>
      <c r="P124" s="151">
        <f>IF($C$2="National Currency",IF('Largest_Life&amp;nonlife_DATA'!O123=0,0,'Largest_Life&amp;nonlife_DATA'!O123),IF($C$2="Current Exchange rate",IF('Largest_Life&amp;nonlife_DATA'!O123=0,0,'Largest_Life&amp;nonlife_DATA'!O123/Eco!Y19),IF($C$2="Constant Exchange rate",IF('Largest_Life&amp;nonlife_DATA'!O123=0,0,'Largest_Life&amp;nonlife_DATA'!O123/Eco!Y55))))</f>
        <v>7266</v>
      </c>
      <c r="Q124" s="22">
        <f t="shared" si="4"/>
        <v>4.2346659442628547E-2</v>
      </c>
      <c r="R124" s="22">
        <f t="shared" si="5"/>
        <v>-0.11263356379635447</v>
      </c>
      <c r="S124" s="22" t="str">
        <f t="shared" si="6"/>
        <v>-</v>
      </c>
    </row>
    <row r="125" spans="3:19" x14ac:dyDescent="0.25">
      <c r="C125" s="187"/>
      <c r="D125" s="188"/>
      <c r="E125" s="43" t="s">
        <v>9</v>
      </c>
      <c r="F125" s="133">
        <f>IF($C$2="National Currency",IF('Largest_Life&amp;nonlife_DATA'!E124=0,0,'Largest_Life&amp;nonlife_DATA'!E124),IF($C$2="Current Exchange rate",IF('Largest_Life&amp;nonlife_DATA'!E124=0,0,'Largest_Life&amp;nonlife_DATA'!E124/Eco!O20),IF($C$2="Constant Exchange rate",IF('Largest_Life&amp;nonlife_DATA'!E124=0,0,'Largest_Life&amp;nonlife_DATA'!E124/Eco!O56))))</f>
        <v>0</v>
      </c>
      <c r="G125" s="54">
        <f>IF($C$2="National Currency",IF('Largest_Life&amp;nonlife_DATA'!F124=0,0,'Largest_Life&amp;nonlife_DATA'!F124),IF($C$2="Current Exchange rate",IF('Largest_Life&amp;nonlife_DATA'!F124=0,0,'Largest_Life&amp;nonlife_DATA'!F124/Eco!P20),IF($C$2="Constant Exchange rate",IF('Largest_Life&amp;nonlife_DATA'!F124=0,0,'Largest_Life&amp;nonlife_DATA'!F124/Eco!P56))))</f>
        <v>4335</v>
      </c>
      <c r="H125" s="54">
        <f>IF($C$2="National Currency",IF('Largest_Life&amp;nonlife_DATA'!G124=0,0,'Largest_Life&amp;nonlife_DATA'!G124),IF($C$2="Current Exchange rate",IF('Largest_Life&amp;nonlife_DATA'!G124=0,0,'Largest_Life&amp;nonlife_DATA'!G124/Eco!Q20),IF($C$2="Constant Exchange rate",IF('Largest_Life&amp;nonlife_DATA'!G124=0,0,'Largest_Life&amp;nonlife_DATA'!G124/Eco!Q56))))</f>
        <v>4550</v>
      </c>
      <c r="I125" s="54">
        <f>IF($C$2="National Currency",IF('Largest_Life&amp;nonlife_DATA'!H124=0,0,'Largest_Life&amp;nonlife_DATA'!H124),IF($C$2="Current Exchange rate",IF('Largest_Life&amp;nonlife_DATA'!H124=0,0,'Largest_Life&amp;nonlife_DATA'!H124/Eco!R20),IF($C$2="Constant Exchange rate",IF('Largest_Life&amp;nonlife_DATA'!H124=0,0,'Largest_Life&amp;nonlife_DATA'!H124/Eco!R56))))</f>
        <v>4581</v>
      </c>
      <c r="J125" s="54">
        <f>IF($C$2="National Currency",IF('Largest_Life&amp;nonlife_DATA'!I124=0,0,'Largest_Life&amp;nonlife_DATA'!I124),IF($C$2="Current Exchange rate",IF('Largest_Life&amp;nonlife_DATA'!I124=0,0,'Largest_Life&amp;nonlife_DATA'!I124/Eco!S20),IF($C$2="Constant Exchange rate",IF('Largest_Life&amp;nonlife_DATA'!I124=0,0,'Largest_Life&amp;nonlife_DATA'!I124/Eco!S56))))</f>
        <v>5015</v>
      </c>
      <c r="K125" s="54">
        <f>IF($C$2="National Currency",IF('Largest_Life&amp;nonlife_DATA'!J124=0,0,'Largest_Life&amp;nonlife_DATA'!J124),IF($C$2="Current Exchange rate",IF('Largest_Life&amp;nonlife_DATA'!J124=0,0,'Largest_Life&amp;nonlife_DATA'!J124/Eco!T20),IF($C$2="Constant Exchange rate",IF('Largest_Life&amp;nonlife_DATA'!J124=0,0,'Largest_Life&amp;nonlife_DATA'!J124/Eco!T56))))</f>
        <v>3399.6</v>
      </c>
      <c r="L125" s="54">
        <f>IF($C$2="National Currency",IF('Largest_Life&amp;nonlife_DATA'!K124=0,0,'Largest_Life&amp;nonlife_DATA'!K124),IF($C$2="Current Exchange rate",IF('Largest_Life&amp;nonlife_DATA'!K124=0,0,'Largest_Life&amp;nonlife_DATA'!K124/Eco!U20),IF($C$2="Constant Exchange rate",IF('Largest_Life&amp;nonlife_DATA'!K124=0,0,'Largest_Life&amp;nonlife_DATA'!K124/Eco!U56))))</f>
        <v>3735.2</v>
      </c>
      <c r="M125" s="54">
        <f>IF($C$2="National Currency",IF('Largest_Life&amp;nonlife_DATA'!L124=0,0,'Largest_Life&amp;nonlife_DATA'!L124),IF($C$2="Current Exchange rate",IF('Largest_Life&amp;nonlife_DATA'!L124=0,0,'Largest_Life&amp;nonlife_DATA'!L124/Eco!V20),IF($C$2="Constant Exchange rate",IF('Largest_Life&amp;nonlife_DATA'!L124=0,0,'Largest_Life&amp;nonlife_DATA'!L124/Eco!V56))))</f>
        <v>3976.7</v>
      </c>
      <c r="N125" s="54">
        <f>IF($C$2="National Currency",IF('Largest_Life&amp;nonlife_DATA'!M124=0,0,'Largest_Life&amp;nonlife_DATA'!M124),IF($C$2="Current Exchange rate",IF('Largest_Life&amp;nonlife_DATA'!M124=0,0,'Largest_Life&amp;nonlife_DATA'!M124/Eco!W20),IF($C$2="Constant Exchange rate",IF('Largest_Life&amp;nonlife_DATA'!M124=0,0,'Largest_Life&amp;nonlife_DATA'!M124/Eco!W56))))</f>
        <v>4230.7</v>
      </c>
      <c r="O125" s="54">
        <f>IF($C$2="National Currency",IF('Largest_Life&amp;nonlife_DATA'!N124=0,0,'Largest_Life&amp;nonlife_DATA'!N124),IF($C$2="Current Exchange rate",IF('Largest_Life&amp;nonlife_DATA'!N124=0,0,'Largest_Life&amp;nonlife_DATA'!N124/Eco!X20),IF($C$2="Constant Exchange rate",IF('Largest_Life&amp;nonlife_DATA'!N124=0,0,'Largest_Life&amp;nonlife_DATA'!N124/Eco!X56))))</f>
        <v>4258</v>
      </c>
      <c r="P125" s="151">
        <f>IF($C$2="National Currency",IF('Largest_Life&amp;nonlife_DATA'!O124=0,0,'Largest_Life&amp;nonlife_DATA'!O124),IF($C$2="Current Exchange rate",IF('Largest_Life&amp;nonlife_DATA'!O124=0,0,'Largest_Life&amp;nonlife_DATA'!O124/Eco!Y20),IF($C$2="Constant Exchange rate",IF('Largest_Life&amp;nonlife_DATA'!O124=0,0,'Largest_Life&amp;nonlife_DATA'!O124/Eco!Y56))))</f>
        <v>4343.5999999999995</v>
      </c>
      <c r="Q125" s="22">
        <f t="shared" si="4"/>
        <v>2.5543572164146811E-2</v>
      </c>
      <c r="R125" s="22">
        <f t="shared" si="5"/>
        <v>6.4528328645379052E-3</v>
      </c>
      <c r="S125" s="22" t="str">
        <f t="shared" si="6"/>
        <v>-</v>
      </c>
    </row>
    <row r="126" spans="3:19" x14ac:dyDescent="0.25">
      <c r="C126" s="187"/>
      <c r="D126" s="188"/>
      <c r="E126" s="43" t="s">
        <v>10</v>
      </c>
      <c r="F126" s="133">
        <f>IF($C$2="National Currency",IF('Largest_Life&amp;nonlife_DATA'!E125=0,0,'Largest_Life&amp;nonlife_DATA'!E125),IF($C$2="Current Exchange rate",IF('Largest_Life&amp;nonlife_DATA'!E125=0,0,'Largest_Life&amp;nonlife_DATA'!E125/Eco!O21),IF($C$2="Constant Exchange rate",IF('Largest_Life&amp;nonlife_DATA'!E125=0,0,'Largest_Life&amp;nonlife_DATA'!E125/Eco!O57))))</f>
        <v>20532</v>
      </c>
      <c r="G126" s="54">
        <f>IF($C$2="National Currency",IF('Largest_Life&amp;nonlife_DATA'!F125=0,0,'Largest_Life&amp;nonlife_DATA'!F125),IF($C$2="Current Exchange rate",IF('Largest_Life&amp;nonlife_DATA'!F125=0,0,'Largest_Life&amp;nonlife_DATA'!F125/Eco!P21),IF($C$2="Constant Exchange rate",IF('Largest_Life&amp;nonlife_DATA'!F125=0,0,'Largest_Life&amp;nonlife_DATA'!F125/Eco!P57))))</f>
        <v>23860</v>
      </c>
      <c r="H126" s="54">
        <f>IF($C$2="National Currency",IF('Largest_Life&amp;nonlife_DATA'!G125=0,0,'Largest_Life&amp;nonlife_DATA'!G125),IF($C$2="Current Exchange rate",IF('Largest_Life&amp;nonlife_DATA'!G125=0,0,'Largest_Life&amp;nonlife_DATA'!G125/Eco!Q21),IF($C$2="Constant Exchange rate",IF('Largest_Life&amp;nonlife_DATA'!G125=0,0,'Largest_Life&amp;nonlife_DATA'!G125/Eco!Q57))))</f>
        <v>28348</v>
      </c>
      <c r="I126" s="54">
        <f>IF($C$2="National Currency",IF('Largest_Life&amp;nonlife_DATA'!H125=0,0,'Largest_Life&amp;nonlife_DATA'!H125),IF($C$2="Current Exchange rate",IF('Largest_Life&amp;nonlife_DATA'!H125=0,0,'Largest_Life&amp;nonlife_DATA'!H125/Eco!R21),IF($C$2="Constant Exchange rate",IF('Largest_Life&amp;nonlife_DATA'!H125=0,0,'Largest_Life&amp;nonlife_DATA'!H125/Eco!R57))))</f>
        <v>27542</v>
      </c>
      <c r="J126" s="54">
        <f>IF($C$2="National Currency",IF('Largest_Life&amp;nonlife_DATA'!I125=0,0,'Largest_Life&amp;nonlife_DATA'!I125),IF($C$2="Current Exchange rate",IF('Largest_Life&amp;nonlife_DATA'!I125=0,0,'Largest_Life&amp;nonlife_DATA'!I125/Eco!S21),IF($C$2="Constant Exchange rate",IF('Largest_Life&amp;nonlife_DATA'!I125=0,0,'Largest_Life&amp;nonlife_DATA'!I125/Eco!S57))))</f>
        <v>25500</v>
      </c>
      <c r="K126" s="54">
        <f>IF($C$2="National Currency",IF('Largest_Life&amp;nonlife_DATA'!J125=0,0,'Largest_Life&amp;nonlife_DATA'!J125),IF($C$2="Current Exchange rate",IF('Largest_Life&amp;nonlife_DATA'!J125=0,0,'Largest_Life&amp;nonlife_DATA'!J125/Eco!T21),IF($C$2="Constant Exchange rate",IF('Largest_Life&amp;nonlife_DATA'!J125=0,0,'Largest_Life&amp;nonlife_DATA'!J125/Eco!T57))))</f>
        <v>27045</v>
      </c>
      <c r="L126" s="54">
        <f>IF($C$2="National Currency",IF('Largest_Life&amp;nonlife_DATA'!K125=0,0,'Largest_Life&amp;nonlife_DATA'!K125),IF($C$2="Current Exchange rate",IF('Largest_Life&amp;nonlife_DATA'!K125=0,0,'Largest_Life&amp;nonlife_DATA'!K125/Eco!U21),IF($C$2="Constant Exchange rate",IF('Largest_Life&amp;nonlife_DATA'!K125=0,0,'Largest_Life&amp;nonlife_DATA'!K125/Eco!U57))))</f>
        <v>26853</v>
      </c>
      <c r="M126" s="54">
        <f>IF($C$2="National Currency",IF('Largest_Life&amp;nonlife_DATA'!L125=0,0,'Largest_Life&amp;nonlife_DATA'!L125),IF($C$2="Current Exchange rate",IF('Largest_Life&amp;nonlife_DATA'!L125=0,0,'Largest_Life&amp;nonlife_DATA'!L125/Eco!V21),IF($C$2="Constant Exchange rate",IF('Largest_Life&amp;nonlife_DATA'!L125=0,0,'Largest_Life&amp;nonlife_DATA'!L125/Eco!V57))))</f>
        <v>24185</v>
      </c>
      <c r="N126" s="54">
        <f>IF($C$2="National Currency",IF('Largest_Life&amp;nonlife_DATA'!M125=0,0,'Largest_Life&amp;nonlife_DATA'!M125),IF($C$2="Current Exchange rate",IF('Largest_Life&amp;nonlife_DATA'!M125=0,0,'Largest_Life&amp;nonlife_DATA'!M125/Eco!W21),IF($C$2="Constant Exchange rate",IF('Largest_Life&amp;nonlife_DATA'!M125=0,0,'Largest_Life&amp;nonlife_DATA'!M125/Eco!W57))))</f>
        <v>24413</v>
      </c>
      <c r="O126" s="54">
        <f>IF($C$2="National Currency",IF('Largest_Life&amp;nonlife_DATA'!N125=0,0,'Largest_Life&amp;nonlife_DATA'!N125),IF($C$2="Current Exchange rate",IF('Largest_Life&amp;nonlife_DATA'!N125=0,0,'Largest_Life&amp;nonlife_DATA'!N125/Eco!X21),IF($C$2="Constant Exchange rate",IF('Largest_Life&amp;nonlife_DATA'!N125=0,0,'Largest_Life&amp;nonlife_DATA'!N125/Eco!X57))))</f>
        <v>25336</v>
      </c>
      <c r="P126" s="151">
        <f>IF($C$2="National Currency",IF('Largest_Life&amp;nonlife_DATA'!O125=0,0,'Largest_Life&amp;nonlife_DATA'!O125),IF($C$2="Current Exchange rate",IF('Largest_Life&amp;nonlife_DATA'!O125=0,0,'Largest_Life&amp;nonlife_DATA'!O125/Eco!Y21),IF($C$2="Constant Exchange rate",IF('Largest_Life&amp;nonlife_DATA'!O125=0,0,'Largest_Life&amp;nonlife_DATA'!O125/Eco!Y57))))</f>
        <v>0</v>
      </c>
      <c r="Q126" s="22">
        <f t="shared" si="4"/>
        <v>0.15198965344077586</v>
      </c>
      <c r="R126" s="22">
        <f t="shared" si="5"/>
        <v>3.7807725392209113E-2</v>
      </c>
      <c r="S126" s="22">
        <f t="shared" si="6"/>
        <v>0.23397623222287156</v>
      </c>
    </row>
    <row r="127" spans="3:19" x14ac:dyDescent="0.25">
      <c r="C127" s="187"/>
      <c r="D127" s="188"/>
      <c r="E127" s="43" t="s">
        <v>12</v>
      </c>
      <c r="F127" s="133">
        <f>IF($C$2="National Currency",IF('Largest_Life&amp;nonlife_DATA'!E126=0,0,'Largest_Life&amp;nonlife_DATA'!E126),IF($C$2="Current Exchange rate",IF('Largest_Life&amp;nonlife_DATA'!E126=0,0,'Largest_Life&amp;nonlife_DATA'!E126/Eco!O22),IF($C$2="Constant Exchange rate",IF('Largest_Life&amp;nonlife_DATA'!E126=0,0,'Largest_Life&amp;nonlife_DATA'!E126/Eco!O58))))</f>
        <v>537</v>
      </c>
      <c r="G127" s="54">
        <f>IF($C$2="National Currency",IF('Largest_Life&amp;nonlife_DATA'!F126=0,0,'Largest_Life&amp;nonlife_DATA'!F126),IF($C$2="Current Exchange rate",IF('Largest_Life&amp;nonlife_DATA'!F126=0,0,'Largest_Life&amp;nonlife_DATA'!F126/Eco!P22),IF($C$2="Constant Exchange rate",IF('Largest_Life&amp;nonlife_DATA'!F126=0,0,'Largest_Life&amp;nonlife_DATA'!F126/Eco!P58))))</f>
        <v>578</v>
      </c>
      <c r="H127" s="54">
        <f>IF($C$2="National Currency",IF('Largest_Life&amp;nonlife_DATA'!G126=0,0,'Largest_Life&amp;nonlife_DATA'!G126),IF($C$2="Current Exchange rate",IF('Largest_Life&amp;nonlife_DATA'!G126=0,0,'Largest_Life&amp;nonlife_DATA'!G126/Eco!Q22),IF($C$2="Constant Exchange rate",IF('Largest_Life&amp;nonlife_DATA'!G126=0,0,'Largest_Life&amp;nonlife_DATA'!G126/Eco!Q58))))</f>
        <v>682</v>
      </c>
      <c r="I127" s="54">
        <f>IF($C$2="National Currency",IF('Largest_Life&amp;nonlife_DATA'!H126=0,0,'Largest_Life&amp;nonlife_DATA'!H126),IF($C$2="Current Exchange rate",IF('Largest_Life&amp;nonlife_DATA'!H126=0,0,'Largest_Life&amp;nonlife_DATA'!H126/Eco!R22),IF($C$2="Constant Exchange rate",IF('Largest_Life&amp;nonlife_DATA'!H126=0,0,'Largest_Life&amp;nonlife_DATA'!H126/Eco!R58))))</f>
        <v>784</v>
      </c>
      <c r="J127" s="54">
        <f>IF($C$2="National Currency",IF('Largest_Life&amp;nonlife_DATA'!I126=0,0,'Largest_Life&amp;nonlife_DATA'!I126),IF($C$2="Current Exchange rate",IF('Largest_Life&amp;nonlife_DATA'!I126=0,0,'Largest_Life&amp;nonlife_DATA'!I126/Eco!S22),IF($C$2="Constant Exchange rate",IF('Largest_Life&amp;nonlife_DATA'!I126=0,0,'Largest_Life&amp;nonlife_DATA'!I126/Eco!S58))))</f>
        <v>843</v>
      </c>
      <c r="K127" s="54">
        <f>IF($C$2="National Currency",IF('Largest_Life&amp;nonlife_DATA'!J126=0,0,'Largest_Life&amp;nonlife_DATA'!J126),IF($C$2="Current Exchange rate",IF('Largest_Life&amp;nonlife_DATA'!J126=0,0,'Largest_Life&amp;nonlife_DATA'!J126/Eco!T22),IF($C$2="Constant Exchange rate",IF('Largest_Life&amp;nonlife_DATA'!J126=0,0,'Largest_Life&amp;nonlife_DATA'!J126/Eco!T58))))</f>
        <v>1046</v>
      </c>
      <c r="L127" s="54">
        <f>IF($C$2="National Currency",IF('Largest_Life&amp;nonlife_DATA'!K126=0,0,'Largest_Life&amp;nonlife_DATA'!K126),IF($C$2="Current Exchange rate",IF('Largest_Life&amp;nonlife_DATA'!K126=0,0,'Largest_Life&amp;nonlife_DATA'!K126/Eco!U22),IF($C$2="Constant Exchange rate",IF('Largest_Life&amp;nonlife_DATA'!K126=0,0,'Largest_Life&amp;nonlife_DATA'!K126/Eco!U58))))</f>
        <v>1077</v>
      </c>
      <c r="M127" s="54">
        <f>IF($C$2="National Currency",IF('Largest_Life&amp;nonlife_DATA'!L126=0,0,'Largest_Life&amp;nonlife_DATA'!L126),IF($C$2="Current Exchange rate",IF('Largest_Life&amp;nonlife_DATA'!L126=0,0,'Largest_Life&amp;nonlife_DATA'!L126/Eco!V22),IF($C$2="Constant Exchange rate",IF('Largest_Life&amp;nonlife_DATA'!L126=0,0,'Largest_Life&amp;nonlife_DATA'!L126/Eco!V58))))</f>
        <v>831.1</v>
      </c>
      <c r="N127" s="54">
        <f>IF($C$2="National Currency",IF('Largest_Life&amp;nonlife_DATA'!M126=0,0,'Largest_Life&amp;nonlife_DATA'!M126),IF($C$2="Current Exchange rate",IF('Largest_Life&amp;nonlife_DATA'!M126=0,0,'Largest_Life&amp;nonlife_DATA'!M126/Eco!W22),IF($C$2="Constant Exchange rate",IF('Largest_Life&amp;nonlife_DATA'!M126=0,0,'Largest_Life&amp;nonlife_DATA'!M126/Eco!W58))))</f>
        <v>631</v>
      </c>
      <c r="O127" s="54">
        <f>IF($C$2="National Currency",IF('Largest_Life&amp;nonlife_DATA'!N126=0,0,'Largest_Life&amp;nonlife_DATA'!N126),IF($C$2="Current Exchange rate",IF('Largest_Life&amp;nonlife_DATA'!N126=0,0,'Largest_Life&amp;nonlife_DATA'!N126/Eco!X22),IF($C$2="Constant Exchange rate",IF('Largest_Life&amp;nonlife_DATA'!N126=0,0,'Largest_Life&amp;nonlife_DATA'!N126/Eco!X58))))</f>
        <v>624</v>
      </c>
      <c r="P127" s="151">
        <f>IF($C$2="National Currency",IF('Largest_Life&amp;nonlife_DATA'!O126=0,0,'Largest_Life&amp;nonlife_DATA'!O126),IF($C$2="Current Exchange rate",IF('Largest_Life&amp;nonlife_DATA'!O126=0,0,'Largest_Life&amp;nonlife_DATA'!O126/Eco!Y22),IF($C$2="Constant Exchange rate",IF('Largest_Life&amp;nonlife_DATA'!O126=0,0,'Largest_Life&amp;nonlife_DATA'!O126/Eco!Y58))))</f>
        <v>0</v>
      </c>
      <c r="Q127" s="22">
        <f t="shared" si="4"/>
        <v>3.7433511109505897E-3</v>
      </c>
      <c r="R127" s="22">
        <f t="shared" si="5"/>
        <v>-1.1093502377179099E-2</v>
      </c>
      <c r="S127" s="22">
        <f t="shared" si="6"/>
        <v>0.16201117318435765</v>
      </c>
    </row>
    <row r="128" spans="3:19" x14ac:dyDescent="0.25">
      <c r="C128" s="187"/>
      <c r="D128" s="188"/>
      <c r="E128" s="43" t="s">
        <v>28</v>
      </c>
      <c r="F128" s="133">
        <f>IF($C$2="National Currency",IF('Largest_Life&amp;nonlife_DATA'!E127=0,0,'Largest_Life&amp;nonlife_DATA'!E127),IF($C$2="Current Exchange rate",IF('Largest_Life&amp;nonlife_DATA'!E127=0,0,'Largest_Life&amp;nonlife_DATA'!E127/Eco!O23),IF($C$2="Constant Exchange rate",IF('Largest_Life&amp;nonlife_DATA'!E127=0,0,'Largest_Life&amp;nonlife_DATA'!E127/Eco!O59))))</f>
        <v>357.01227474536432</v>
      </c>
      <c r="G128" s="54">
        <f>IF($C$2="National Currency",IF('Largest_Life&amp;nonlife_DATA'!F127=0,0,'Largest_Life&amp;nonlife_DATA'!F127),IF($C$2="Current Exchange rate",IF('Largest_Life&amp;nonlife_DATA'!F127=0,0,'Largest_Life&amp;nonlife_DATA'!F127/Eco!P23),IF($C$2="Constant Exchange rate",IF('Largest_Life&amp;nonlife_DATA'!F127=0,0,'Largest_Life&amp;nonlife_DATA'!F127/Eco!P59))))</f>
        <v>368.89527291721072</v>
      </c>
      <c r="H128" s="54">
        <f>IF($C$2="National Currency",IF('Largest_Life&amp;nonlife_DATA'!G127=0,0,'Largest_Life&amp;nonlife_DATA'!G127),IF($C$2="Current Exchange rate",IF('Largest_Life&amp;nonlife_DATA'!G127=0,0,'Largest_Life&amp;nonlife_DATA'!G127/Eco!Q23),IF($C$2="Constant Exchange rate",IF('Largest_Life&amp;nonlife_DATA'!G127=0,0,'Largest_Life&amp;nonlife_DATA'!G127/Eco!Q59))))</f>
        <v>385.34865500130581</v>
      </c>
      <c r="I128" s="54">
        <f>IF($C$2="National Currency",IF('Largest_Life&amp;nonlife_DATA'!H127=0,0,'Largest_Life&amp;nonlife_DATA'!H127),IF($C$2="Current Exchange rate",IF('Largest_Life&amp;nonlife_DATA'!H127=0,0,'Largest_Life&amp;nonlife_DATA'!H127/Eco!R23),IF($C$2="Constant Exchange rate",IF('Largest_Life&amp;nonlife_DATA'!H127=0,0,'Largest_Life&amp;nonlife_DATA'!H127/Eco!R59))))</f>
        <v>404.28310263776439</v>
      </c>
      <c r="J128" s="54">
        <f>IF($C$2="National Currency",IF('Largest_Life&amp;nonlife_DATA'!I127=0,0,'Largest_Life&amp;nonlife_DATA'!I127),IF($C$2="Current Exchange rate",IF('Largest_Life&amp;nonlife_DATA'!I127=0,0,'Largest_Life&amp;nonlife_DATA'!I127/Eco!S23),IF($C$2="Constant Exchange rate",IF('Largest_Life&amp;nonlife_DATA'!I127=0,0,'Largest_Life&amp;nonlife_DATA'!I127/Eco!S59))))</f>
        <v>424.26220945416554</v>
      </c>
      <c r="K128" s="54">
        <f>IF($C$2="National Currency",IF('Largest_Life&amp;nonlife_DATA'!J127=0,0,'Largest_Life&amp;nonlife_DATA'!J127),IF($C$2="Current Exchange rate",IF('Largest_Life&amp;nonlife_DATA'!J127=0,0,'Largest_Life&amp;nonlife_DATA'!J127/Eco!T23),IF($C$2="Constant Exchange rate",IF('Largest_Life&amp;nonlife_DATA'!J127=0,0,'Largest_Life&amp;nonlife_DATA'!J127/Eco!T59))))</f>
        <v>396.18699399320968</v>
      </c>
      <c r="L128" s="54">
        <f>IF($C$2="National Currency",IF('Largest_Life&amp;nonlife_DATA'!K127=0,0,'Largest_Life&amp;nonlife_DATA'!K127),IF($C$2="Current Exchange rate",IF('Largest_Life&amp;nonlife_DATA'!K127=0,0,'Largest_Life&amp;nonlife_DATA'!K127/Eco!U23),IF($C$2="Constant Exchange rate",IF('Largest_Life&amp;nonlife_DATA'!K127=0,0,'Largest_Life&amp;nonlife_DATA'!K127/Eco!U59))))</f>
        <v>378.68895272917212</v>
      </c>
      <c r="M128" s="54">
        <f>IF($C$2="National Currency",IF('Largest_Life&amp;nonlife_DATA'!L127=0,0,'Largest_Life&amp;nonlife_DATA'!L127),IF($C$2="Current Exchange rate",IF('Largest_Life&amp;nonlife_DATA'!L127=0,0,'Largest_Life&amp;nonlife_DATA'!L127/Eco!V23),IF($C$2="Constant Exchange rate",IF('Largest_Life&amp;nonlife_DATA'!L127=0,0,'Largest_Life&amp;nonlife_DATA'!L127/Eco!V59))))</f>
        <v>364.71663619744055</v>
      </c>
      <c r="N128" s="54">
        <f>IF($C$2="National Currency",IF('Largest_Life&amp;nonlife_DATA'!M127=0,0,'Largest_Life&amp;nonlife_DATA'!M127),IF($C$2="Current Exchange rate",IF('Largest_Life&amp;nonlife_DATA'!M127=0,0,'Largest_Life&amp;nonlife_DATA'!M127/Eco!W23),IF($C$2="Constant Exchange rate",IF('Largest_Life&amp;nonlife_DATA'!M127=0,0,'Largest_Life&amp;nonlife_DATA'!M127/Eco!W59))))</f>
        <v>353.61713241055105</v>
      </c>
      <c r="O128" s="54">
        <f>IF($C$2="National Currency",IF('Largest_Life&amp;nonlife_DATA'!N127=0,0,'Largest_Life&amp;nonlife_DATA'!N127),IF($C$2="Current Exchange rate",IF('Largest_Life&amp;nonlife_DATA'!N127=0,0,'Largest_Life&amp;nonlife_DATA'!N127/Eco!X23),IF($C$2="Constant Exchange rate",IF('Largest_Life&amp;nonlife_DATA'!N127=0,0,'Largest_Life&amp;nonlife_DATA'!N127/Eco!X59))))</f>
        <v>342.77879341864713</v>
      </c>
      <c r="P128" s="151">
        <f>IF($C$2="National Currency",IF('Largest_Life&amp;nonlife_DATA'!O127=0,0,'Largest_Life&amp;nonlife_DATA'!O127),IF($C$2="Current Exchange rate",IF('Largest_Life&amp;nonlife_DATA'!O127=0,0,'Largest_Life&amp;nonlife_DATA'!O127/Eco!Y23),IF($C$2="Constant Exchange rate",IF('Largest_Life&amp;nonlife_DATA'!O127=0,0,'Largest_Life&amp;nonlife_DATA'!O127/Eco!Y59))))</f>
        <v>0</v>
      </c>
      <c r="Q128" s="22">
        <f t="shared" si="4"/>
        <v>2.0563163095416591E-3</v>
      </c>
      <c r="R128" s="22">
        <f t="shared" si="5"/>
        <v>-3.0649926144756368E-2</v>
      </c>
      <c r="S128" s="22">
        <f t="shared" si="6"/>
        <v>-3.9868324798829624E-2</v>
      </c>
    </row>
    <row r="129" spans="3:20" x14ac:dyDescent="0.25">
      <c r="C129" s="187"/>
      <c r="D129" s="188"/>
      <c r="E129" s="43" t="s">
        <v>13</v>
      </c>
      <c r="F129" s="133">
        <f>IF($C$2="National Currency",IF('Largest_Life&amp;nonlife_DATA'!E128=0,0,'Largest_Life&amp;nonlife_DATA'!E128),IF($C$2="Current Exchange rate",IF('Largest_Life&amp;nonlife_DATA'!E128=0,0,'Largest_Life&amp;nonlife_DATA'!E128/Eco!O24),IF($C$2="Constant Exchange rate",IF('Largest_Life&amp;nonlife_DATA'!E128=0,0,'Largest_Life&amp;nonlife_DATA'!E128/Eco!O60))))</f>
        <v>491.24041325980858</v>
      </c>
      <c r="G129" s="54">
        <f>IF($C$2="National Currency",IF('Largest_Life&amp;nonlife_DATA'!F128=0,0,'Largest_Life&amp;nonlife_DATA'!F128),IF($C$2="Current Exchange rate",IF('Largest_Life&amp;nonlife_DATA'!F128=0,0,'Largest_Life&amp;nonlife_DATA'!F128/Eco!P24),IF($C$2="Constant Exchange rate",IF('Largest_Life&amp;nonlife_DATA'!F128=0,0,'Largest_Life&amp;nonlife_DATA'!F128/Eco!P60))))</f>
        <v>546.18114977498885</v>
      </c>
      <c r="H129" s="54">
        <f>IF($C$2="National Currency",IF('Largest_Life&amp;nonlife_DATA'!G128=0,0,'Largest_Life&amp;nonlife_DATA'!G128),IF($C$2="Current Exchange rate",IF('Largest_Life&amp;nonlife_DATA'!G128=0,0,'Largest_Life&amp;nonlife_DATA'!G128/Eco!Q24),IF($C$2="Constant Exchange rate",IF('Largest_Life&amp;nonlife_DATA'!G128=0,0,'Largest_Life&amp;nonlife_DATA'!G128/Eco!Q60))))</f>
        <v>567.7473537427901</v>
      </c>
      <c r="I129" s="54">
        <f>IF($C$2="National Currency",IF('Largest_Life&amp;nonlife_DATA'!H128=0,0,'Largest_Life&amp;nonlife_DATA'!H128),IF($C$2="Current Exchange rate",IF('Largest_Life&amp;nonlife_DATA'!H128=0,0,'Largest_Life&amp;nonlife_DATA'!H128/Eco!R24),IF($C$2="Constant Exchange rate",IF('Largest_Life&amp;nonlife_DATA'!H128=0,0,'Largest_Life&amp;nonlife_DATA'!H128/Eco!R60))))</f>
        <v>580.40501996577291</v>
      </c>
      <c r="J129" s="54">
        <f>IF($C$2="National Currency",IF('Largest_Life&amp;nonlife_DATA'!I128=0,0,'Largest_Life&amp;nonlife_DATA'!I128),IF($C$2="Current Exchange rate",IF('Largest_Life&amp;nonlife_DATA'!I128=0,0,'Largest_Life&amp;nonlife_DATA'!I128/Eco!S24),IF($C$2="Constant Exchange rate",IF('Largest_Life&amp;nonlife_DATA'!I128=0,0,'Largest_Life&amp;nonlife_DATA'!I128/Eco!S60))))</f>
        <v>588.70507701083852</v>
      </c>
      <c r="K129" s="54">
        <f>IF($C$2="National Currency",IF('Largest_Life&amp;nonlife_DATA'!J128=0,0,'Largest_Life&amp;nonlife_DATA'!J128),IF($C$2="Current Exchange rate",IF('Largest_Life&amp;nonlife_DATA'!J128=0,0,'Largest_Life&amp;nonlife_DATA'!J128/Eco!T24),IF($C$2="Constant Exchange rate",IF('Largest_Life&amp;nonlife_DATA'!J128=0,0,'Largest_Life&amp;nonlife_DATA'!J128/Eco!T60))))</f>
        <v>524.50402484629524</v>
      </c>
      <c r="L129" s="54">
        <f>IF($C$2="National Currency",IF('Largest_Life&amp;nonlife_DATA'!K128=0,0,'Largest_Life&amp;nonlife_DATA'!K128),IF($C$2="Current Exchange rate",IF('Largest_Life&amp;nonlife_DATA'!K128=0,0,'Largest_Life&amp;nonlife_DATA'!K128/Eco!U24),IF($C$2="Constant Exchange rate",IF('Largest_Life&amp;nonlife_DATA'!K128=0,0,'Largest_Life&amp;nonlife_DATA'!K128/Eco!U60))))</f>
        <v>529.48596057552129</v>
      </c>
      <c r="M129" s="54">
        <f>IF($C$2="National Currency",IF('Largest_Life&amp;nonlife_DATA'!L128=0,0,'Largest_Life&amp;nonlife_DATA'!L128),IF($C$2="Current Exchange rate",IF('Largest_Life&amp;nonlife_DATA'!L128=0,0,'Largest_Life&amp;nonlife_DATA'!L128/Eco!V24),IF($C$2="Constant Exchange rate",IF('Largest_Life&amp;nonlife_DATA'!L128=0,0,'Largest_Life&amp;nonlife_DATA'!L128/Eco!V60))))</f>
        <v>456.66159599416869</v>
      </c>
      <c r="N129" s="54">
        <f>IF($C$2="National Currency",IF('Largest_Life&amp;nonlife_DATA'!M128=0,0,'Largest_Life&amp;nonlife_DATA'!M128),IF($C$2="Current Exchange rate",IF('Largest_Life&amp;nonlife_DATA'!M128=0,0,'Largest_Life&amp;nonlife_DATA'!M128/Eco!W24),IF($C$2="Constant Exchange rate",IF('Largest_Life&amp;nonlife_DATA'!M128=0,0,'Largest_Life&amp;nonlife_DATA'!M128/Eco!W60))))</f>
        <v>419.23369461874876</v>
      </c>
      <c r="O129" s="54">
        <f>IF($C$2="National Currency",IF('Largest_Life&amp;nonlife_DATA'!N128=0,0,'Largest_Life&amp;nonlife_DATA'!N128),IF($C$2="Current Exchange rate",IF('Largest_Life&amp;nonlife_DATA'!N128=0,0,'Largest_Life&amp;nonlife_DATA'!N128/Eco!X24),IF($C$2="Constant Exchange rate",IF('Largest_Life&amp;nonlife_DATA'!N128=0,0,'Largest_Life&amp;nonlife_DATA'!N128/Eco!X60))))</f>
        <v>409.97337896938581</v>
      </c>
      <c r="P129" s="151">
        <f>IF($C$2="National Currency",IF('Largest_Life&amp;nonlife_DATA'!O128=0,0,'Largest_Life&amp;nonlife_DATA'!O128),IF($C$2="Current Exchange rate",IF('Largest_Life&amp;nonlife_DATA'!O128=0,0,'Largest_Life&amp;nonlife_DATA'!O128/Eco!Y24),IF($C$2="Constant Exchange rate",IF('Largest_Life&amp;nonlife_DATA'!O128=0,0,'Largest_Life&amp;nonlife_DATA'!O128/Eco!Y60))))</f>
        <v>0</v>
      </c>
      <c r="Q129" s="22">
        <f t="shared" si="4"/>
        <v>2.4594139481173356E-3</v>
      </c>
      <c r="R129" s="22">
        <f t="shared" si="5"/>
        <v>-2.2088672185054836E-2</v>
      </c>
      <c r="S129" s="22">
        <f t="shared" si="6"/>
        <v>-0.16543230584622537</v>
      </c>
    </row>
    <row r="130" spans="3:20" x14ac:dyDescent="0.25">
      <c r="C130" s="187"/>
      <c r="D130" s="188"/>
      <c r="E130" s="43" t="s">
        <v>14</v>
      </c>
      <c r="F130" s="133">
        <f>IF($C$2="National Currency",IF('Largest_Life&amp;nonlife_DATA'!E129=0,0,'Largest_Life&amp;nonlife_DATA'!E129),IF($C$2="Current Exchange rate",IF('Largest_Life&amp;nonlife_DATA'!E129=0,0,'Largest_Life&amp;nonlife_DATA'!E129/Eco!O25),IF($C$2="Constant Exchange rate",IF('Largest_Life&amp;nonlife_DATA'!E129=0,0,'Largest_Life&amp;nonlife_DATA'!E129/Eco!O61))))</f>
        <v>0</v>
      </c>
      <c r="G130" s="54">
        <f>IF($C$2="National Currency",IF('Largest_Life&amp;nonlife_DATA'!F129=0,0,'Largest_Life&amp;nonlife_DATA'!F129),IF($C$2="Current Exchange rate",IF('Largest_Life&amp;nonlife_DATA'!F129=0,0,'Largest_Life&amp;nonlife_DATA'!F129/Eco!P25),IF($C$2="Constant Exchange rate",IF('Largest_Life&amp;nonlife_DATA'!F129=0,0,'Largest_Life&amp;nonlife_DATA'!F129/Eco!P61))))</f>
        <v>0</v>
      </c>
      <c r="H130" s="54">
        <f>IF($C$2="National Currency",IF('Largest_Life&amp;nonlife_DATA'!G129=0,0,'Largest_Life&amp;nonlife_DATA'!G129),IF($C$2="Current Exchange rate",IF('Largest_Life&amp;nonlife_DATA'!G129=0,0,'Largest_Life&amp;nonlife_DATA'!G129/Eco!Q25),IF($C$2="Constant Exchange rate",IF('Largest_Life&amp;nonlife_DATA'!G129=0,0,'Largest_Life&amp;nonlife_DATA'!G129/Eco!Q61))))</f>
        <v>0</v>
      </c>
      <c r="I130" s="54">
        <f>IF($C$2="National Currency",IF('Largest_Life&amp;nonlife_DATA'!H129=0,0,'Largest_Life&amp;nonlife_DATA'!H129),IF($C$2="Current Exchange rate",IF('Largest_Life&amp;nonlife_DATA'!H129=0,0,'Largest_Life&amp;nonlife_DATA'!H129/Eco!R25),IF($C$2="Constant Exchange rate",IF('Largest_Life&amp;nonlife_DATA'!H129=0,0,'Largest_Life&amp;nonlife_DATA'!H129/Eco!R61))))</f>
        <v>0</v>
      </c>
      <c r="J130" s="54">
        <f>IF($C$2="National Currency",IF('Largest_Life&amp;nonlife_DATA'!I129=0,0,'Largest_Life&amp;nonlife_DATA'!I129),IF($C$2="Current Exchange rate",IF('Largest_Life&amp;nonlife_DATA'!I129=0,0,'Largest_Life&amp;nonlife_DATA'!I129/Eco!S25),IF($C$2="Constant Exchange rate",IF('Largest_Life&amp;nonlife_DATA'!I129=0,0,'Largest_Life&amp;nonlife_DATA'!I129/Eco!S61))))</f>
        <v>0</v>
      </c>
      <c r="K130" s="54">
        <f>IF($C$2="National Currency",IF('Largest_Life&amp;nonlife_DATA'!J129=0,0,'Largest_Life&amp;nonlife_DATA'!J129),IF($C$2="Current Exchange rate",IF('Largest_Life&amp;nonlife_DATA'!J129=0,0,'Largest_Life&amp;nonlife_DATA'!J129/Eco!T25),IF($C$2="Constant Exchange rate",IF('Largest_Life&amp;nonlife_DATA'!J129=0,0,'Largest_Life&amp;nonlife_DATA'!J129/Eco!T61))))</f>
        <v>0</v>
      </c>
      <c r="L130" s="54">
        <f>IF($C$2="National Currency",IF('Largest_Life&amp;nonlife_DATA'!K129=0,0,'Largest_Life&amp;nonlife_DATA'!K129),IF($C$2="Current Exchange rate",IF('Largest_Life&amp;nonlife_DATA'!K129=0,0,'Largest_Life&amp;nonlife_DATA'!K129/Eco!U25),IF($C$2="Constant Exchange rate",IF('Largest_Life&amp;nonlife_DATA'!K129=0,0,'Largest_Life&amp;nonlife_DATA'!K129/Eco!U61))))</f>
        <v>0</v>
      </c>
      <c r="M130" s="54">
        <f>IF($C$2="National Currency",IF('Largest_Life&amp;nonlife_DATA'!L129=0,0,'Largest_Life&amp;nonlife_DATA'!L129),IF($C$2="Current Exchange rate",IF('Largest_Life&amp;nonlife_DATA'!L129=0,0,'Largest_Life&amp;nonlife_DATA'!L129/Eco!V25),IF($C$2="Constant Exchange rate",IF('Largest_Life&amp;nonlife_DATA'!L129=0,0,'Largest_Life&amp;nonlife_DATA'!L129/Eco!V61))))</f>
        <v>0</v>
      </c>
      <c r="N130" s="54">
        <f>IF($C$2="National Currency",IF('Largest_Life&amp;nonlife_DATA'!M129=0,0,'Largest_Life&amp;nonlife_DATA'!M129),IF($C$2="Current Exchange rate",IF('Largest_Life&amp;nonlife_DATA'!M129=0,0,'Largest_Life&amp;nonlife_DATA'!M129/Eco!W25),IF($C$2="Constant Exchange rate",IF('Largest_Life&amp;nonlife_DATA'!M129=0,0,'Largest_Life&amp;nonlife_DATA'!M129/Eco!W61))))</f>
        <v>0</v>
      </c>
      <c r="O130" s="54">
        <f>IF($C$2="National Currency",IF('Largest_Life&amp;nonlife_DATA'!N129=0,0,'Largest_Life&amp;nonlife_DATA'!N129),IF($C$2="Current Exchange rate",IF('Largest_Life&amp;nonlife_DATA'!N129=0,0,'Largest_Life&amp;nonlife_DATA'!N129/Eco!X25),IF($C$2="Constant Exchange rate",IF('Largest_Life&amp;nonlife_DATA'!N129=0,0,'Largest_Life&amp;nonlife_DATA'!N129/Eco!X61))))</f>
        <v>0</v>
      </c>
      <c r="P130" s="151">
        <f>IF($C$2="National Currency",IF('Largest_Life&amp;nonlife_DATA'!O129=0,0,'Largest_Life&amp;nonlife_DATA'!O129),IF($C$2="Current Exchange rate",IF('Largest_Life&amp;nonlife_DATA'!O129=0,0,'Largest_Life&amp;nonlife_DATA'!O129/Eco!Y25),IF($C$2="Constant Exchange rate",IF('Largest_Life&amp;nonlife_DATA'!O129=0,0,'Largest_Life&amp;nonlife_DATA'!O129/Eco!Y61))))</f>
        <v>0</v>
      </c>
      <c r="Q130" s="22">
        <f t="shared" si="4"/>
        <v>0</v>
      </c>
      <c r="R130" s="22" t="str">
        <f t="shared" si="5"/>
        <v>-</v>
      </c>
      <c r="S130" s="22" t="str">
        <f t="shared" si="6"/>
        <v>-</v>
      </c>
    </row>
    <row r="131" spans="3:20" x14ac:dyDescent="0.25">
      <c r="C131" s="187"/>
      <c r="D131" s="188"/>
      <c r="E131" s="43" t="s">
        <v>15</v>
      </c>
      <c r="F131" s="133">
        <f>IF($C$2="National Currency",IF('Largest_Life&amp;nonlife_DATA'!E130=0,0,'Largest_Life&amp;nonlife_DATA'!E130),IF($C$2="Current Exchange rate",IF('Largest_Life&amp;nonlife_DATA'!E130=0,0,'Largest_Life&amp;nonlife_DATA'!E130/Eco!O26),IF($C$2="Constant Exchange rate",IF('Largest_Life&amp;nonlife_DATA'!E130=0,0,'Largest_Life&amp;nonlife_DATA'!E130/Eco!O62))))</f>
        <v>0</v>
      </c>
      <c r="G131" s="54">
        <f>IF($C$2="National Currency",IF('Largest_Life&amp;nonlife_DATA'!F130=0,0,'Largest_Life&amp;nonlife_DATA'!F130),IF($C$2="Current Exchange rate",IF('Largest_Life&amp;nonlife_DATA'!F130=0,0,'Largest_Life&amp;nonlife_DATA'!F130/Eco!P26),IF($C$2="Constant Exchange rate",IF('Largest_Life&amp;nonlife_DATA'!F130=0,0,'Largest_Life&amp;nonlife_DATA'!F130/Eco!P62))))</f>
        <v>0</v>
      </c>
      <c r="H131" s="54">
        <f>IF($C$2="National Currency",IF('Largest_Life&amp;nonlife_DATA'!G130=0,0,'Largest_Life&amp;nonlife_DATA'!G130),IF($C$2="Current Exchange rate",IF('Largest_Life&amp;nonlife_DATA'!G130=0,0,'Largest_Life&amp;nonlife_DATA'!G130/Eco!Q26),IF($C$2="Constant Exchange rate",IF('Largest_Life&amp;nonlife_DATA'!G130=0,0,'Largest_Life&amp;nonlife_DATA'!G130/Eco!Q62))))</f>
        <v>0</v>
      </c>
      <c r="I131" s="54">
        <f>IF($C$2="National Currency",IF('Largest_Life&amp;nonlife_DATA'!H130=0,0,'Largest_Life&amp;nonlife_DATA'!H130),IF($C$2="Current Exchange rate",IF('Largest_Life&amp;nonlife_DATA'!H130=0,0,'Largest_Life&amp;nonlife_DATA'!H130/Eco!R26),IF($C$2="Constant Exchange rate",IF('Largest_Life&amp;nonlife_DATA'!H130=0,0,'Largest_Life&amp;nonlife_DATA'!H130/Eco!R62))))</f>
        <v>74.66251298026998</v>
      </c>
      <c r="J131" s="54">
        <f>IF($C$2="National Currency",IF('Largest_Life&amp;nonlife_DATA'!I130=0,0,'Largest_Life&amp;nonlife_DATA'!I130),IF($C$2="Current Exchange rate",IF('Largest_Life&amp;nonlife_DATA'!I130=0,0,'Largest_Life&amp;nonlife_DATA'!I130/Eco!S26),IF($C$2="Constant Exchange rate",IF('Largest_Life&amp;nonlife_DATA'!I130=0,0,'Largest_Life&amp;nonlife_DATA'!I130/Eco!S62))))</f>
        <v>85.31931464174454</v>
      </c>
      <c r="K131" s="54">
        <f>IF($C$2="National Currency",IF('Largest_Life&amp;nonlife_DATA'!J130=0,0,'Largest_Life&amp;nonlife_DATA'!J130),IF($C$2="Current Exchange rate",IF('Largest_Life&amp;nonlife_DATA'!J130=0,0,'Largest_Life&amp;nonlife_DATA'!J130/Eco!T26),IF($C$2="Constant Exchange rate",IF('Largest_Life&amp;nonlife_DATA'!J130=0,0,'Largest_Life&amp;nonlife_DATA'!J130/Eco!T62))))</f>
        <v>94.093977154724811</v>
      </c>
      <c r="L131" s="54">
        <f>IF($C$2="National Currency",IF('Largest_Life&amp;nonlife_DATA'!K130=0,0,'Largest_Life&amp;nonlife_DATA'!K130),IF($C$2="Current Exchange rate",IF('Largest_Life&amp;nonlife_DATA'!K130=0,0,'Largest_Life&amp;nonlife_DATA'!K130/Eco!U26),IF($C$2="Constant Exchange rate",IF('Largest_Life&amp;nonlife_DATA'!K130=0,0,'Largest_Life&amp;nonlife_DATA'!K130/Eco!U62))))</f>
        <v>97.105399792315666</v>
      </c>
      <c r="M131" s="54">
        <f>IF($C$2="National Currency",IF('Largest_Life&amp;nonlife_DATA'!L130=0,0,'Largest_Life&amp;nonlife_DATA'!L130),IF($C$2="Current Exchange rate",IF('Largest_Life&amp;nonlife_DATA'!L130=0,0,'Largest_Life&amp;nonlife_DATA'!L130/Eco!V26),IF($C$2="Constant Exchange rate",IF('Largest_Life&amp;nonlife_DATA'!L130=0,0,'Largest_Life&amp;nonlife_DATA'!L130/Eco!V62))))</f>
        <v>101.93406022845275</v>
      </c>
      <c r="N131" s="54">
        <f>IF($C$2="National Currency",IF('Largest_Life&amp;nonlife_DATA'!M130=0,0,'Largest_Life&amp;nonlife_DATA'!M130),IF($C$2="Current Exchange rate",IF('Largest_Life&amp;nonlife_DATA'!M130=0,0,'Largest_Life&amp;nonlife_DATA'!M130/Eco!W26),IF($C$2="Constant Exchange rate",IF('Largest_Life&amp;nonlife_DATA'!M130=0,0,'Largest_Life&amp;nonlife_DATA'!M130/Eco!W62))))</f>
        <v>102.83618899273104</v>
      </c>
      <c r="O131" s="54">
        <f>IF($C$2="National Currency",IF('Largest_Life&amp;nonlife_DATA'!N130=0,0,'Largest_Life&amp;nonlife_DATA'!N130),IF($C$2="Current Exchange rate",IF('Largest_Life&amp;nonlife_DATA'!N130=0,0,'Largest_Life&amp;nonlife_DATA'!N130/Eco!X26),IF($C$2="Constant Exchange rate",IF('Largest_Life&amp;nonlife_DATA'!N130=0,0,'Largest_Life&amp;nonlife_DATA'!N130/Eco!X62))))</f>
        <v>98.643561786085144</v>
      </c>
      <c r="P131" s="151">
        <f>IF($C$2="National Currency",IF('Largest_Life&amp;nonlife_DATA'!O130=0,0,'Largest_Life&amp;nonlife_DATA'!O130),IF($C$2="Current Exchange rate",IF('Largest_Life&amp;nonlife_DATA'!O130=0,0,'Largest_Life&amp;nonlife_DATA'!O130/Eco!Y26),IF($C$2="Constant Exchange rate",IF('Largest_Life&amp;nonlife_DATA'!O130=0,0,'Largest_Life&amp;nonlife_DATA'!O130/Eco!Y62))))</f>
        <v>0</v>
      </c>
      <c r="Q131" s="22">
        <f t="shared" si="4"/>
        <v>5.9175879262830919E-4</v>
      </c>
      <c r="R131" s="22">
        <f t="shared" si="5"/>
        <v>-4.0769958977595389E-2</v>
      </c>
      <c r="S131" s="22" t="str">
        <f t="shared" si="6"/>
        <v>-</v>
      </c>
    </row>
    <row r="132" spans="3:20" x14ac:dyDescent="0.25">
      <c r="C132" s="187"/>
      <c r="D132" s="188"/>
      <c r="E132" s="43" t="s">
        <v>16</v>
      </c>
      <c r="F132" s="133">
        <f>IF($C$2="National Currency",IF('Largest_Life&amp;nonlife_DATA'!E131=0,0,'Largest_Life&amp;nonlife_DATA'!E131),IF($C$2="Current Exchange rate",IF('Largest_Life&amp;nonlife_DATA'!E131=0,0,'Largest_Life&amp;nonlife_DATA'!E131/Eco!O27),IF($C$2="Constant Exchange rate",IF('Largest_Life&amp;nonlife_DATA'!E131=0,0,'Largest_Life&amp;nonlife_DATA'!E131/Eco!O63))))</f>
        <v>22344</v>
      </c>
      <c r="G132" s="54">
        <f>IF($C$2="National Currency",IF('Largest_Life&amp;nonlife_DATA'!F131=0,0,'Largest_Life&amp;nonlife_DATA'!F131),IF($C$2="Current Exchange rate",IF('Largest_Life&amp;nonlife_DATA'!F131=0,0,'Largest_Life&amp;nonlife_DATA'!F131/Eco!P27),IF($C$2="Constant Exchange rate",IF('Largest_Life&amp;nonlife_DATA'!F131=0,0,'Largest_Life&amp;nonlife_DATA'!F131/Eco!P63))))</f>
        <v>24873</v>
      </c>
      <c r="H132" s="54">
        <f>IF($C$2="National Currency",IF('Largest_Life&amp;nonlife_DATA'!G131=0,0,'Largest_Life&amp;nonlife_DATA'!G131),IF($C$2="Current Exchange rate",IF('Largest_Life&amp;nonlife_DATA'!G131=0,0,'Largest_Life&amp;nonlife_DATA'!G131/Eco!Q27),IF($C$2="Constant Exchange rate",IF('Largest_Life&amp;nonlife_DATA'!G131=0,0,'Largest_Life&amp;nonlife_DATA'!G131/Eco!Q63))))</f>
        <v>26203</v>
      </c>
      <c r="I132" s="54">
        <f>IF($C$2="National Currency",IF('Largest_Life&amp;nonlife_DATA'!H131=0,0,'Largest_Life&amp;nonlife_DATA'!H131),IF($C$2="Current Exchange rate",IF('Largest_Life&amp;nonlife_DATA'!H131=0,0,'Largest_Life&amp;nonlife_DATA'!H131/Eco!R27),IF($C$2="Constant Exchange rate",IF('Largest_Life&amp;nonlife_DATA'!H131=0,0,'Largest_Life&amp;nonlife_DATA'!H131/Eco!R63))))</f>
        <v>22840</v>
      </c>
      <c r="J132" s="54">
        <f>IF($C$2="National Currency",IF('Largest_Life&amp;nonlife_DATA'!I131=0,0,'Largest_Life&amp;nonlife_DATA'!I131),IF($C$2="Current Exchange rate",IF('Largest_Life&amp;nonlife_DATA'!I131=0,0,'Largest_Life&amp;nonlife_DATA'!I131/Eco!S27),IF($C$2="Constant Exchange rate",IF('Largest_Life&amp;nonlife_DATA'!I131=0,0,'Largest_Life&amp;nonlife_DATA'!I131/Eco!S63))))</f>
        <v>22522.951000000001</v>
      </c>
      <c r="K132" s="54">
        <f>IF($C$2="National Currency",IF('Largest_Life&amp;nonlife_DATA'!J131=0,0,'Largest_Life&amp;nonlife_DATA'!J131),IF($C$2="Current Exchange rate",IF('Largest_Life&amp;nonlife_DATA'!J131=0,0,'Largest_Life&amp;nonlife_DATA'!J131/Eco!T27),IF($C$2="Constant Exchange rate",IF('Largest_Life&amp;nonlife_DATA'!J131=0,0,'Largest_Life&amp;nonlife_DATA'!J131/Eco!T63))))</f>
        <v>24897</v>
      </c>
      <c r="L132" s="54">
        <f>IF($C$2="National Currency",IF('Largest_Life&amp;nonlife_DATA'!K131=0,0,'Largest_Life&amp;nonlife_DATA'!K131),IF($C$2="Current Exchange rate",IF('Largest_Life&amp;nonlife_DATA'!K131=0,0,'Largest_Life&amp;nonlife_DATA'!K131/Eco!U27),IF($C$2="Constant Exchange rate",IF('Largest_Life&amp;nonlife_DATA'!K131=0,0,'Largest_Life&amp;nonlife_DATA'!K131/Eco!U63))))</f>
        <v>21205</v>
      </c>
      <c r="M132" s="54">
        <f>IF($C$2="National Currency",IF('Largest_Life&amp;nonlife_DATA'!L131=0,0,'Largest_Life&amp;nonlife_DATA'!L131),IF($C$2="Current Exchange rate",IF('Largest_Life&amp;nonlife_DATA'!L131=0,0,'Largest_Life&amp;nonlife_DATA'!L131/Eco!V27),IF($C$2="Constant Exchange rate",IF('Largest_Life&amp;nonlife_DATA'!L131=0,0,'Largest_Life&amp;nonlife_DATA'!L131/Eco!V63))))</f>
        <v>20105</v>
      </c>
      <c r="N132" s="54">
        <f>IF($C$2="National Currency",IF('Largest_Life&amp;nonlife_DATA'!M131=0,0,'Largest_Life&amp;nonlife_DATA'!M131),IF($C$2="Current Exchange rate",IF('Largest_Life&amp;nonlife_DATA'!M131=0,0,'Largest_Life&amp;nonlife_DATA'!M131/Eco!W27),IF($C$2="Constant Exchange rate",IF('Largest_Life&amp;nonlife_DATA'!M131=0,0,'Largest_Life&amp;nonlife_DATA'!M131/Eco!W63))))</f>
        <v>20007</v>
      </c>
      <c r="O132" s="54">
        <f>IF($C$2="National Currency",IF('Largest_Life&amp;nonlife_DATA'!N131=0,0,'Largest_Life&amp;nonlife_DATA'!N131),IF($C$2="Current Exchange rate",IF('Largest_Life&amp;nonlife_DATA'!N131=0,0,'Largest_Life&amp;nonlife_DATA'!N131/Eco!X27),IF($C$2="Constant Exchange rate",IF('Largest_Life&amp;nonlife_DATA'!N131=0,0,'Largest_Life&amp;nonlife_DATA'!N131/Eco!X63))))</f>
        <v>20445</v>
      </c>
      <c r="P132" s="151">
        <f>IF($C$2="National Currency",IF('Largest_Life&amp;nonlife_DATA'!O131=0,0,'Largest_Life&amp;nonlife_DATA'!O131),IF($C$2="Current Exchange rate",IF('Largest_Life&amp;nonlife_DATA'!O131=0,0,'Largest_Life&amp;nonlife_DATA'!O131/Eco!Y27),IF($C$2="Constant Exchange rate",IF('Largest_Life&amp;nonlife_DATA'!O131=0,0,'Largest_Life&amp;nonlife_DATA'!O131/Eco!Y63))))</f>
        <v>23897</v>
      </c>
      <c r="Q132" s="22">
        <f t="shared" si="4"/>
        <v>0.12264873952465513</v>
      </c>
      <c r="R132" s="22">
        <f t="shared" si="5"/>
        <v>2.1892337681811425E-2</v>
      </c>
      <c r="S132" s="22">
        <f t="shared" si="6"/>
        <v>-8.4989258861439265E-2</v>
      </c>
    </row>
    <row r="133" spans="3:20" x14ac:dyDescent="0.25">
      <c r="C133" s="187"/>
      <c r="D133" s="188"/>
      <c r="E133" s="43" t="s">
        <v>29</v>
      </c>
      <c r="F133" s="133">
        <f>IF($C$2="National Currency",IF('Largest_Life&amp;nonlife_DATA'!E132=0,0,'Largest_Life&amp;nonlife_DATA'!E132),IF($C$2="Current Exchange rate",IF('Largest_Life&amp;nonlife_DATA'!E132=0,0,'Largest_Life&amp;nonlife_DATA'!E132/Eco!O28),IF($C$2="Constant Exchange rate",IF('Largest_Life&amp;nonlife_DATA'!E132=0,0,'Largest_Life&amp;nonlife_DATA'!E132/Eco!O64))))</f>
        <v>0</v>
      </c>
      <c r="G133" s="54">
        <f>IF($C$2="National Currency",IF('Largest_Life&amp;nonlife_DATA'!F132=0,0,'Largest_Life&amp;nonlife_DATA'!F132),IF($C$2="Current Exchange rate",IF('Largest_Life&amp;nonlife_DATA'!F132=0,0,'Largest_Life&amp;nonlife_DATA'!F132/Eco!P28),IF($C$2="Constant Exchange rate",IF('Largest_Life&amp;nonlife_DATA'!F132=0,0,'Largest_Life&amp;nonlife_DATA'!F132/Eco!P64))))</f>
        <v>0</v>
      </c>
      <c r="H133" s="54">
        <f>IF($C$2="National Currency",IF('Largest_Life&amp;nonlife_DATA'!G132=0,0,'Largest_Life&amp;nonlife_DATA'!G132),IF($C$2="Current Exchange rate",IF('Largest_Life&amp;nonlife_DATA'!G132=0,0,'Largest_Life&amp;nonlife_DATA'!G132/Eco!Q28),IF($C$2="Constant Exchange rate",IF('Largest_Life&amp;nonlife_DATA'!G132=0,0,'Largest_Life&amp;nonlife_DATA'!G132/Eco!Q64))))</f>
        <v>0</v>
      </c>
      <c r="I133" s="54">
        <f>IF($C$2="National Currency",IF('Largest_Life&amp;nonlife_DATA'!H132=0,0,'Largest_Life&amp;nonlife_DATA'!H132),IF($C$2="Current Exchange rate",IF('Largest_Life&amp;nonlife_DATA'!H132=0,0,'Largest_Life&amp;nonlife_DATA'!H132/Eco!R28),IF($C$2="Constant Exchange rate",IF('Largest_Life&amp;nonlife_DATA'!H132=0,0,'Largest_Life&amp;nonlife_DATA'!H132/Eco!R64))))</f>
        <v>0</v>
      </c>
      <c r="J133" s="54">
        <f>IF($C$2="National Currency",IF('Largest_Life&amp;nonlife_DATA'!I132=0,0,'Largest_Life&amp;nonlife_DATA'!I132),IF($C$2="Current Exchange rate",IF('Largest_Life&amp;nonlife_DATA'!I132=0,0,'Largest_Life&amp;nonlife_DATA'!I132/Eco!S28),IF($C$2="Constant Exchange rate",IF('Largest_Life&amp;nonlife_DATA'!I132=0,0,'Largest_Life&amp;nonlife_DATA'!I132/Eco!S64))))</f>
        <v>0</v>
      </c>
      <c r="K133" s="54">
        <f>IF($C$2="National Currency",IF('Largest_Life&amp;nonlife_DATA'!J132=0,0,'Largest_Life&amp;nonlife_DATA'!J132),IF($C$2="Current Exchange rate",IF('Largest_Life&amp;nonlife_DATA'!J132=0,0,'Largest_Life&amp;nonlife_DATA'!J132/Eco!T28),IF($C$2="Constant Exchange rate",IF('Largest_Life&amp;nonlife_DATA'!J132=0,0,'Largest_Life&amp;nonlife_DATA'!J132/Eco!T64))))</f>
        <v>1790.5854956753162</v>
      </c>
      <c r="L133" s="54">
        <f>IF($C$2="National Currency",IF('Largest_Life&amp;nonlife_DATA'!K132=0,0,'Largest_Life&amp;nonlife_DATA'!K132),IF($C$2="Current Exchange rate",IF('Largest_Life&amp;nonlife_DATA'!K132=0,0,'Largest_Life&amp;nonlife_DATA'!K132/Eco!U28),IF($C$2="Constant Exchange rate",IF('Largest_Life&amp;nonlife_DATA'!K132=0,0,'Largest_Life&amp;nonlife_DATA'!K132/Eco!U64))))</f>
        <v>0</v>
      </c>
      <c r="M133" s="54">
        <f>IF($C$2="National Currency",IF('Largest_Life&amp;nonlife_DATA'!L132=0,0,'Largest_Life&amp;nonlife_DATA'!L132),IF($C$2="Current Exchange rate",IF('Largest_Life&amp;nonlife_DATA'!L132=0,0,'Largest_Life&amp;nonlife_DATA'!L132/Eco!V28),IF($C$2="Constant Exchange rate",IF('Largest_Life&amp;nonlife_DATA'!L132=0,0,'Largest_Life&amp;nonlife_DATA'!L132/Eco!V64))))</f>
        <v>0</v>
      </c>
      <c r="N133" s="54">
        <f>IF($C$2="National Currency",IF('Largest_Life&amp;nonlife_DATA'!M132=0,0,'Largest_Life&amp;nonlife_DATA'!M132),IF($C$2="Current Exchange rate",IF('Largest_Life&amp;nonlife_DATA'!M132=0,0,'Largest_Life&amp;nonlife_DATA'!M132/Eco!W28),IF($C$2="Constant Exchange rate",IF('Largest_Life&amp;nonlife_DATA'!M132=0,0,'Largest_Life&amp;nonlife_DATA'!M132/Eco!W64))))</f>
        <v>0</v>
      </c>
      <c r="O133" s="54">
        <f>IF($C$2="National Currency",IF('Largest_Life&amp;nonlife_DATA'!N132=0,0,'Largest_Life&amp;nonlife_DATA'!N132),IF($C$2="Current Exchange rate",IF('Largest_Life&amp;nonlife_DATA'!N132=0,0,'Largest_Life&amp;nonlife_DATA'!N132/Eco!X28),IF($C$2="Constant Exchange rate",IF('Largest_Life&amp;nonlife_DATA'!N132=0,0,'Largest_Life&amp;nonlife_DATA'!N132/Eco!X64))))</f>
        <v>0</v>
      </c>
      <c r="P133" s="151">
        <f>IF($C$2="National Currency",IF('Largest_Life&amp;nonlife_DATA'!O132=0,0,'Largest_Life&amp;nonlife_DATA'!O132),IF($C$2="Current Exchange rate",IF('Largest_Life&amp;nonlife_DATA'!O132=0,0,'Largest_Life&amp;nonlife_DATA'!O132/Eco!Y28),IF($C$2="Constant Exchange rate",IF('Largest_Life&amp;nonlife_DATA'!O132=0,0,'Largest_Life&amp;nonlife_DATA'!O132/Eco!Y64))))</f>
        <v>0</v>
      </c>
      <c r="Q133" s="22">
        <f t="shared" si="4"/>
        <v>0</v>
      </c>
      <c r="R133" s="22" t="str">
        <f t="shared" si="5"/>
        <v>-</v>
      </c>
      <c r="S133" s="22" t="str">
        <f t="shared" si="6"/>
        <v>-</v>
      </c>
    </row>
    <row r="134" spans="3:20" x14ac:dyDescent="0.25">
      <c r="C134" s="187"/>
      <c r="D134" s="188"/>
      <c r="E134" s="43" t="s">
        <v>17</v>
      </c>
      <c r="F134" s="133">
        <f>IF($C$2="National Currency",IF('Largest_Life&amp;nonlife_DATA'!E133=0,0,'Largest_Life&amp;nonlife_DATA'!E133),IF($C$2="Current Exchange rate",IF('Largest_Life&amp;nonlife_DATA'!E133=0,0,'Largest_Life&amp;nonlife_DATA'!E133/Eco!O29),IF($C$2="Constant Exchange rate",IF('Largest_Life&amp;nonlife_DATA'!E133=0,0,'Largest_Life&amp;nonlife_DATA'!E133/Eco!O65))))</f>
        <v>0</v>
      </c>
      <c r="G134" s="54">
        <f>IF($C$2="National Currency",IF('Largest_Life&amp;nonlife_DATA'!F133=0,0,'Largest_Life&amp;nonlife_DATA'!F133),IF($C$2="Current Exchange rate",IF('Largest_Life&amp;nonlife_DATA'!F133=0,0,'Largest_Life&amp;nonlife_DATA'!F133/Eco!P29),IF($C$2="Constant Exchange rate",IF('Largest_Life&amp;nonlife_DATA'!F133=0,0,'Largest_Life&amp;nonlife_DATA'!F133/Eco!P65))))</f>
        <v>0</v>
      </c>
      <c r="H134" s="54">
        <f>IF($C$2="National Currency",IF('Largest_Life&amp;nonlife_DATA'!G133=0,0,'Largest_Life&amp;nonlife_DATA'!G133),IF($C$2="Current Exchange rate",IF('Largest_Life&amp;nonlife_DATA'!G133=0,0,'Largest_Life&amp;nonlife_DATA'!G133/Eco!Q29),IF($C$2="Constant Exchange rate",IF('Largest_Life&amp;nonlife_DATA'!G133=0,0,'Largest_Life&amp;nonlife_DATA'!G133/Eco!Q65))))</f>
        <v>0</v>
      </c>
      <c r="I134" s="54">
        <f>IF($C$2="National Currency",IF('Largest_Life&amp;nonlife_DATA'!H133=0,0,'Largest_Life&amp;nonlife_DATA'!H133),IF($C$2="Current Exchange rate",IF('Largest_Life&amp;nonlife_DATA'!H133=0,0,'Largest_Life&amp;nonlife_DATA'!H133/Eco!R29),IF($C$2="Constant Exchange rate",IF('Largest_Life&amp;nonlife_DATA'!H133=0,0,'Largest_Life&amp;nonlife_DATA'!H133/Eco!R65))))</f>
        <v>0</v>
      </c>
      <c r="J134" s="54">
        <f>IF($C$2="National Currency",IF('Largest_Life&amp;nonlife_DATA'!I133=0,0,'Largest_Life&amp;nonlife_DATA'!I133),IF($C$2="Current Exchange rate",IF('Largest_Life&amp;nonlife_DATA'!I133=0,0,'Largest_Life&amp;nonlife_DATA'!I133/Eco!S29),IF($C$2="Constant Exchange rate",IF('Largest_Life&amp;nonlife_DATA'!I133=0,0,'Largest_Life&amp;nonlife_DATA'!I133/Eco!S65))))</f>
        <v>600</v>
      </c>
      <c r="K134" s="54">
        <f>IF($C$2="National Currency",IF('Largest_Life&amp;nonlife_DATA'!J133=0,0,'Largest_Life&amp;nonlife_DATA'!J133),IF($C$2="Current Exchange rate",IF('Largest_Life&amp;nonlife_DATA'!J133=0,0,'Largest_Life&amp;nonlife_DATA'!J133/Eco!T29),IF($C$2="Constant Exchange rate",IF('Largest_Life&amp;nonlife_DATA'!J133=0,0,'Largest_Life&amp;nonlife_DATA'!J133/Eco!T65))))</f>
        <v>340</v>
      </c>
      <c r="L134" s="54">
        <f>IF($C$2="National Currency",IF('Largest_Life&amp;nonlife_DATA'!K133=0,0,'Largest_Life&amp;nonlife_DATA'!K133),IF($C$2="Current Exchange rate",IF('Largest_Life&amp;nonlife_DATA'!K133=0,0,'Largest_Life&amp;nonlife_DATA'!K133/Eco!U29),IF($C$2="Constant Exchange rate",IF('Largest_Life&amp;nonlife_DATA'!K133=0,0,'Largest_Life&amp;nonlife_DATA'!K133/Eco!U65))))</f>
        <v>383</v>
      </c>
      <c r="M134" s="54">
        <f>IF($C$2="National Currency",IF('Largest_Life&amp;nonlife_DATA'!L133=0,0,'Largest_Life&amp;nonlife_DATA'!L133),IF($C$2="Current Exchange rate",IF('Largest_Life&amp;nonlife_DATA'!L133=0,0,'Largest_Life&amp;nonlife_DATA'!L133/Eco!V29),IF($C$2="Constant Exchange rate",IF('Largest_Life&amp;nonlife_DATA'!L133=0,0,'Largest_Life&amp;nonlife_DATA'!L133/Eco!V65))))</f>
        <v>410</v>
      </c>
      <c r="N134" s="54">
        <f>IF($C$2="National Currency",IF('Largest_Life&amp;nonlife_DATA'!M133=0,0,'Largest_Life&amp;nonlife_DATA'!M133),IF($C$2="Current Exchange rate",IF('Largest_Life&amp;nonlife_DATA'!M133=0,0,'Largest_Life&amp;nonlife_DATA'!M133/Eco!W29),IF($C$2="Constant Exchange rate",IF('Largest_Life&amp;nonlife_DATA'!M133=0,0,'Largest_Life&amp;nonlife_DATA'!M133/Eco!W65))))</f>
        <v>434</v>
      </c>
      <c r="O134" s="54">
        <f>IF($C$2="National Currency",IF('Largest_Life&amp;nonlife_DATA'!N133=0,0,'Largest_Life&amp;nonlife_DATA'!N133),IF($C$2="Current Exchange rate",IF('Largest_Life&amp;nonlife_DATA'!N133=0,0,'Largest_Life&amp;nonlife_DATA'!N133/Eco!X29),IF($C$2="Constant Exchange rate",IF('Largest_Life&amp;nonlife_DATA'!N133=0,0,'Largest_Life&amp;nonlife_DATA'!N133/Eco!X65))))</f>
        <v>434</v>
      </c>
      <c r="P134" s="151">
        <f>IF($C$2="National Currency",IF('Largest_Life&amp;nonlife_DATA'!O133=0,0,'Largest_Life&amp;nonlife_DATA'!O133),IF($C$2="Current Exchange rate",IF('Largest_Life&amp;nonlife_DATA'!O133=0,0,'Largest_Life&amp;nonlife_DATA'!O133/Eco!Y29),IF($C$2="Constant Exchange rate",IF('Largest_Life&amp;nonlife_DATA'!O133=0,0,'Largest_Life&amp;nonlife_DATA'!O133/Eco!Y65))))</f>
        <v>0</v>
      </c>
      <c r="Q134" s="22">
        <f t="shared" si="4"/>
        <v>2.6035486893470445E-3</v>
      </c>
      <c r="R134" s="22">
        <f t="shared" si="5"/>
        <v>0</v>
      </c>
      <c r="S134" s="22" t="str">
        <f t="shared" si="6"/>
        <v>-</v>
      </c>
    </row>
    <row r="135" spans="3:20" x14ac:dyDescent="0.25">
      <c r="C135" s="187"/>
      <c r="D135" s="188"/>
      <c r="E135" s="43" t="s">
        <v>18</v>
      </c>
      <c r="F135" s="133">
        <f>IF($C$2="National Currency",IF('Largest_Life&amp;nonlife_DATA'!E134=0,0,'Largest_Life&amp;nonlife_DATA'!E134),IF($C$2="Current Exchange rate",IF('Largest_Life&amp;nonlife_DATA'!E134=0,0,'Largest_Life&amp;nonlife_DATA'!E134/Eco!O30),IF($C$2="Constant Exchange rate",IF('Largest_Life&amp;nonlife_DATA'!E134=0,0,'Largest_Life&amp;nonlife_DATA'!E134/Eco!O66))))</f>
        <v>39.982925441092775</v>
      </c>
      <c r="G135" s="54">
        <f>IF($C$2="National Currency",IF('Largest_Life&amp;nonlife_DATA'!F134=0,0,'Largest_Life&amp;nonlife_DATA'!F134),IF($C$2="Current Exchange rate",IF('Largest_Life&amp;nonlife_DATA'!F134=0,0,'Largest_Life&amp;nonlife_DATA'!F134/Eco!P30),IF($C$2="Constant Exchange rate",IF('Largest_Life&amp;nonlife_DATA'!F134=0,0,'Largest_Life&amp;nonlife_DATA'!F134/Eco!P66))))</f>
        <v>46.955036994877631</v>
      </c>
      <c r="H135" s="54">
        <f>IF($C$2="National Currency",IF('Largest_Life&amp;nonlife_DATA'!G134=0,0,'Largest_Life&amp;nonlife_DATA'!G134),IF($C$2="Current Exchange rate",IF('Largest_Life&amp;nonlife_DATA'!G134=0,0,'Largest_Life&amp;nonlife_DATA'!G134/Eco!Q30),IF($C$2="Constant Exchange rate",IF('Largest_Life&amp;nonlife_DATA'!G134=0,0,'Largest_Life&amp;nonlife_DATA'!G134/Eco!Q66))))</f>
        <v>62.606715993170177</v>
      </c>
      <c r="I135" s="54">
        <f>IF($C$2="National Currency",IF('Largest_Life&amp;nonlife_DATA'!H134=0,0,'Largest_Life&amp;nonlife_DATA'!H134),IF($C$2="Current Exchange rate",IF('Largest_Life&amp;nonlife_DATA'!H134=0,0,'Largest_Life&amp;nonlife_DATA'!H134/Eco!R30),IF($C$2="Constant Exchange rate",IF('Largest_Life&amp;nonlife_DATA'!H134=0,0,'Largest_Life&amp;nonlife_DATA'!H134/Eco!R66))))</f>
        <v>92.487194080819577</v>
      </c>
      <c r="J135" s="54">
        <f>IF($C$2="National Currency",IF('Largest_Life&amp;nonlife_DATA'!I134=0,0,'Largest_Life&amp;nonlife_DATA'!I134),IF($C$2="Current Exchange rate",IF('Largest_Life&amp;nonlife_DATA'!I134=0,0,'Largest_Life&amp;nonlife_DATA'!I134/Eco!S30),IF($C$2="Constant Exchange rate",IF('Largest_Life&amp;nonlife_DATA'!I134=0,0,'Largest_Life&amp;nonlife_DATA'!I134/Eco!S66))))</f>
        <v>104.01252134319863</v>
      </c>
      <c r="K135" s="54">
        <f>IF($C$2="National Currency",IF('Largest_Life&amp;nonlife_DATA'!J134=0,0,'Largest_Life&amp;nonlife_DATA'!J134),IF($C$2="Current Exchange rate",IF('Largest_Life&amp;nonlife_DATA'!J134=0,0,'Largest_Life&amp;nonlife_DATA'!J134/Eco!T30),IF($C$2="Constant Exchange rate",IF('Largest_Life&amp;nonlife_DATA'!J134=0,0,'Largest_Life&amp;nonlife_DATA'!J134/Eco!T66))))</f>
        <v>69.009675583380769</v>
      </c>
      <c r="L135" s="54">
        <f>IF($C$2="National Currency",IF('Largest_Life&amp;nonlife_DATA'!K134=0,0,'Largest_Life&amp;nonlife_DATA'!K134),IF($C$2="Current Exchange rate",IF('Largest_Life&amp;nonlife_DATA'!K134=0,0,'Largest_Life&amp;nonlife_DATA'!K134/Eco!U30),IF($C$2="Constant Exchange rate",IF('Largest_Life&amp;nonlife_DATA'!K134=0,0,'Largest_Life&amp;nonlife_DATA'!K134/Eco!U66))))</f>
        <v>69.806488332384745</v>
      </c>
      <c r="M135" s="54">
        <f>IF($C$2="National Currency",IF('Largest_Life&amp;nonlife_DATA'!L134=0,0,'Largest_Life&amp;nonlife_DATA'!L134),IF($C$2="Current Exchange rate",IF('Largest_Life&amp;nonlife_DATA'!L134=0,0,'Largest_Life&amp;nonlife_DATA'!L134/Eco!V30),IF($C$2="Constant Exchange rate",IF('Largest_Life&amp;nonlife_DATA'!L134=0,0,'Largest_Life&amp;nonlife_DATA'!L134/Eco!V66))))</f>
        <v>0</v>
      </c>
      <c r="N135" s="54">
        <f>IF($C$2="National Currency",IF('Largest_Life&amp;nonlife_DATA'!M134=0,0,'Largest_Life&amp;nonlife_DATA'!M134),IF($C$2="Current Exchange rate",IF('Largest_Life&amp;nonlife_DATA'!M134=0,0,'Largest_Life&amp;nonlife_DATA'!M134/Eco!W30),IF($C$2="Constant Exchange rate",IF('Largest_Life&amp;nonlife_DATA'!M134=0,0,'Largest_Life&amp;nonlife_DATA'!M134/Eco!W66))))</f>
        <v>0</v>
      </c>
      <c r="O135" s="54">
        <f>IF($C$2="National Currency",IF('Largest_Life&amp;nonlife_DATA'!N134=0,0,'Largest_Life&amp;nonlife_DATA'!N134),IF($C$2="Current Exchange rate",IF('Largest_Life&amp;nonlife_DATA'!N134=0,0,'Largest_Life&amp;nonlife_DATA'!N134/Eco!X30),IF($C$2="Constant Exchange rate",IF('Largest_Life&amp;nonlife_DATA'!N134=0,0,'Largest_Life&amp;nonlife_DATA'!N134/Eco!X66))))</f>
        <v>0</v>
      </c>
      <c r="P135" s="151">
        <f>IF($C$2="National Currency",IF('Largest_Life&amp;nonlife_DATA'!O134=0,0,'Largest_Life&amp;nonlife_DATA'!O134),IF($C$2="Current Exchange rate",IF('Largest_Life&amp;nonlife_DATA'!O134=0,0,'Largest_Life&amp;nonlife_DATA'!O134/Eco!Y30),IF($C$2="Constant Exchange rate",IF('Largest_Life&amp;nonlife_DATA'!O134=0,0,'Largest_Life&amp;nonlife_DATA'!O134/Eco!Y66))))</f>
        <v>0</v>
      </c>
      <c r="Q135" s="22">
        <f t="shared" si="4"/>
        <v>0</v>
      </c>
      <c r="R135" s="22" t="str">
        <f t="shared" si="5"/>
        <v>-</v>
      </c>
      <c r="S135" s="22" t="str">
        <f t="shared" si="6"/>
        <v>-</v>
      </c>
      <c r="T135" s="3" t="s">
        <v>77</v>
      </c>
    </row>
    <row r="136" spans="3:20" x14ac:dyDescent="0.25">
      <c r="C136" s="187"/>
      <c r="D136" s="188"/>
      <c r="E136" s="43" t="s">
        <v>19</v>
      </c>
      <c r="F136" s="133">
        <f>IF($C$2="National Currency",IF('Largest_Life&amp;nonlife_DATA'!E135=0,0,'Largest_Life&amp;nonlife_DATA'!E135),IF($C$2="Current Exchange rate",IF('Largest_Life&amp;nonlife_DATA'!E135=0,0,'Largest_Life&amp;nonlife_DATA'!E135/Eco!O31),IF($C$2="Constant Exchange rate",IF('Largest_Life&amp;nonlife_DATA'!E135=0,0,'Largest_Life&amp;nonlife_DATA'!E135/Eco!O67))))</f>
        <v>0</v>
      </c>
      <c r="G136" s="54">
        <f>IF($C$2="National Currency",IF('Largest_Life&amp;nonlife_DATA'!F135=0,0,'Largest_Life&amp;nonlife_DATA'!F135),IF($C$2="Current Exchange rate",IF('Largest_Life&amp;nonlife_DATA'!F135=0,0,'Largest_Life&amp;nonlife_DATA'!F135/Eco!P31),IF($C$2="Constant Exchange rate",IF('Largest_Life&amp;nonlife_DATA'!F135=0,0,'Largest_Life&amp;nonlife_DATA'!F135/Eco!P67))))</f>
        <v>0</v>
      </c>
      <c r="H136" s="54">
        <f>IF($C$2="National Currency",IF('Largest_Life&amp;nonlife_DATA'!G135=0,0,'Largest_Life&amp;nonlife_DATA'!G135),IF($C$2="Current Exchange rate",IF('Largest_Life&amp;nonlife_DATA'!G135=0,0,'Largest_Life&amp;nonlife_DATA'!G135/Eco!Q31),IF($C$2="Constant Exchange rate",IF('Largest_Life&amp;nonlife_DATA'!G135=0,0,'Largest_Life&amp;nonlife_DATA'!G135/Eco!Q67))))</f>
        <v>0</v>
      </c>
      <c r="I136" s="54">
        <f>IF($C$2="National Currency",IF('Largest_Life&amp;nonlife_DATA'!H135=0,0,'Largest_Life&amp;nonlife_DATA'!H135),IF($C$2="Current Exchange rate",IF('Largest_Life&amp;nonlife_DATA'!H135=0,0,'Largest_Life&amp;nonlife_DATA'!H135/Eco!R31),IF($C$2="Constant Exchange rate",IF('Largest_Life&amp;nonlife_DATA'!H135=0,0,'Largest_Life&amp;nonlife_DATA'!H135/Eco!R67))))</f>
        <v>0</v>
      </c>
      <c r="J136" s="54">
        <f>IF($C$2="National Currency",IF('Largest_Life&amp;nonlife_DATA'!I135=0,0,'Largest_Life&amp;nonlife_DATA'!I135),IF($C$2="Current Exchange rate",IF('Largest_Life&amp;nonlife_DATA'!I135=0,0,'Largest_Life&amp;nonlife_DATA'!I135/Eco!S31),IF($C$2="Constant Exchange rate",IF('Largest_Life&amp;nonlife_DATA'!I135=0,0,'Largest_Life&amp;nonlife_DATA'!I135/Eco!S67))))</f>
        <v>0</v>
      </c>
      <c r="K136" s="54">
        <f>IF($C$2="National Currency",IF('Largest_Life&amp;nonlife_DATA'!J135=0,0,'Largest_Life&amp;nonlife_DATA'!J135),IF($C$2="Current Exchange rate",IF('Largest_Life&amp;nonlife_DATA'!J135=0,0,'Largest_Life&amp;nonlife_DATA'!J135/Eco!T31),IF($C$2="Constant Exchange rate",IF('Largest_Life&amp;nonlife_DATA'!J135=0,0,'Largest_Life&amp;nonlife_DATA'!J135/Eco!T67))))</f>
        <v>0</v>
      </c>
      <c r="L136" s="54">
        <f>IF($C$2="National Currency",IF('Largest_Life&amp;nonlife_DATA'!K135=0,0,'Largest_Life&amp;nonlife_DATA'!K135),IF($C$2="Current Exchange rate",IF('Largest_Life&amp;nonlife_DATA'!K135=0,0,'Largest_Life&amp;nonlife_DATA'!K135/Eco!U31),IF($C$2="Constant Exchange rate",IF('Largest_Life&amp;nonlife_DATA'!K135=0,0,'Largest_Life&amp;nonlife_DATA'!K135/Eco!U67))))</f>
        <v>0</v>
      </c>
      <c r="M136" s="54">
        <f>IF($C$2="National Currency",IF('Largest_Life&amp;nonlife_DATA'!L135=0,0,'Largest_Life&amp;nonlife_DATA'!L135),IF($C$2="Current Exchange rate",IF('Largest_Life&amp;nonlife_DATA'!L135=0,0,'Largest_Life&amp;nonlife_DATA'!L135/Eco!V31),IF($C$2="Constant Exchange rate",IF('Largest_Life&amp;nonlife_DATA'!L135=0,0,'Largest_Life&amp;nonlife_DATA'!L135/Eco!V67))))</f>
        <v>0</v>
      </c>
      <c r="N136" s="54">
        <f>IF($C$2="National Currency",IF('Largest_Life&amp;nonlife_DATA'!M135=0,0,'Largest_Life&amp;nonlife_DATA'!M135),IF($C$2="Current Exchange rate",IF('Largest_Life&amp;nonlife_DATA'!M135=0,0,'Largest_Life&amp;nonlife_DATA'!M135/Eco!W31),IF($C$2="Constant Exchange rate",IF('Largest_Life&amp;nonlife_DATA'!M135=0,0,'Largest_Life&amp;nonlife_DATA'!M135/Eco!W67))))</f>
        <v>0</v>
      </c>
      <c r="O136" s="54">
        <f>IF($C$2="National Currency",IF('Largest_Life&amp;nonlife_DATA'!N135=0,0,'Largest_Life&amp;nonlife_DATA'!N135),IF($C$2="Current Exchange rate",IF('Largest_Life&amp;nonlife_DATA'!N135=0,0,'Largest_Life&amp;nonlife_DATA'!N135/Eco!X31),IF($C$2="Constant Exchange rate",IF('Largest_Life&amp;nonlife_DATA'!N135=0,0,'Largest_Life&amp;nonlife_DATA'!N135/Eco!X67))))</f>
        <v>0</v>
      </c>
      <c r="P136" s="151">
        <f>IF($C$2="National Currency",IF('Largest_Life&amp;nonlife_DATA'!O135=0,0,'Largest_Life&amp;nonlife_DATA'!O135),IF($C$2="Current Exchange rate",IF('Largest_Life&amp;nonlife_DATA'!O135=0,0,'Largest_Life&amp;nonlife_DATA'!O135/Eco!Y31),IF($C$2="Constant Exchange rate",IF('Largest_Life&amp;nonlife_DATA'!O135=0,0,'Largest_Life&amp;nonlife_DATA'!O135/Eco!Y67))))</f>
        <v>0</v>
      </c>
      <c r="Q136" s="22">
        <f t="shared" si="4"/>
        <v>0</v>
      </c>
      <c r="R136" s="22" t="str">
        <f t="shared" si="5"/>
        <v>-</v>
      </c>
      <c r="S136" s="22" t="str">
        <f t="shared" si="6"/>
        <v>-</v>
      </c>
    </row>
    <row r="137" spans="3:20" x14ac:dyDescent="0.25">
      <c r="C137" s="187"/>
      <c r="D137" s="188"/>
      <c r="E137" s="43" t="s">
        <v>20</v>
      </c>
      <c r="F137" s="133">
        <f>IF($C$2="National Currency",IF('Largest_Life&amp;nonlife_DATA'!E136=0,0,'Largest_Life&amp;nonlife_DATA'!E136),IF($C$2="Current Exchange rate",IF('Largest_Life&amp;nonlife_DATA'!E136=0,0,'Largest_Life&amp;nonlife_DATA'!E136/Eco!O32),IF($C$2="Constant Exchange rate",IF('Largest_Life&amp;nonlife_DATA'!E136=0,0,'Largest_Life&amp;nonlife_DATA'!E136/Eco!O68))))</f>
        <v>0</v>
      </c>
      <c r="G137" s="54">
        <f>IF($C$2="National Currency",IF('Largest_Life&amp;nonlife_DATA'!F136=0,0,'Largest_Life&amp;nonlife_DATA'!F136),IF($C$2="Current Exchange rate",IF('Largest_Life&amp;nonlife_DATA'!F136=0,0,'Largest_Life&amp;nonlife_DATA'!F136/Eco!P32),IF($C$2="Constant Exchange rate",IF('Largest_Life&amp;nonlife_DATA'!F136=0,0,'Largest_Life&amp;nonlife_DATA'!F136/Eco!P68))))</f>
        <v>9038</v>
      </c>
      <c r="H137" s="54">
        <f>IF($C$2="National Currency",IF('Largest_Life&amp;nonlife_DATA'!G136=0,0,'Largest_Life&amp;nonlife_DATA'!G136),IF($C$2="Current Exchange rate",IF('Largest_Life&amp;nonlife_DATA'!G136=0,0,'Largest_Life&amp;nonlife_DATA'!G136/Eco!Q32),IF($C$2="Constant Exchange rate",IF('Largest_Life&amp;nonlife_DATA'!G136=0,0,'Largest_Life&amp;nonlife_DATA'!G136/Eco!Q68))))</f>
        <v>11447</v>
      </c>
      <c r="I137" s="54">
        <f>IF($C$2="National Currency",IF('Largest_Life&amp;nonlife_DATA'!H136=0,0,'Largest_Life&amp;nonlife_DATA'!H136),IF($C$2="Current Exchange rate",IF('Largest_Life&amp;nonlife_DATA'!H136=0,0,'Largest_Life&amp;nonlife_DATA'!H136/Eco!R32),IF($C$2="Constant Exchange rate",IF('Largest_Life&amp;nonlife_DATA'!H136=0,0,'Largest_Life&amp;nonlife_DATA'!H136/Eco!R68))))</f>
        <v>13856</v>
      </c>
      <c r="J137" s="54">
        <f>IF($C$2="National Currency",IF('Largest_Life&amp;nonlife_DATA'!I136=0,0,'Largest_Life&amp;nonlife_DATA'!I136),IF($C$2="Current Exchange rate",IF('Largest_Life&amp;nonlife_DATA'!I136=0,0,'Largest_Life&amp;nonlife_DATA'!I136/Eco!S32),IF($C$2="Constant Exchange rate",IF('Largest_Life&amp;nonlife_DATA'!I136=0,0,'Largest_Life&amp;nonlife_DATA'!I136/Eco!S68))))</f>
        <v>17551</v>
      </c>
      <c r="K137" s="54">
        <f>IF($C$2="National Currency",IF('Largest_Life&amp;nonlife_DATA'!J136=0,0,'Largest_Life&amp;nonlife_DATA'!J136),IF($C$2="Current Exchange rate",IF('Largest_Life&amp;nonlife_DATA'!J136=0,0,'Largest_Life&amp;nonlife_DATA'!J136/Eco!T32),IF($C$2="Constant Exchange rate",IF('Largest_Life&amp;nonlife_DATA'!J136=0,0,'Largest_Life&amp;nonlife_DATA'!J136/Eco!T68))))</f>
        <v>18408</v>
      </c>
      <c r="L137" s="54">
        <f>IF($C$2="National Currency",IF('Largest_Life&amp;nonlife_DATA'!K136=0,0,'Largest_Life&amp;nonlife_DATA'!K136),IF($C$2="Current Exchange rate",IF('Largest_Life&amp;nonlife_DATA'!K136=0,0,'Largest_Life&amp;nonlife_DATA'!K136/Eco!U32),IF($C$2="Constant Exchange rate",IF('Largest_Life&amp;nonlife_DATA'!K136=0,0,'Largest_Life&amp;nonlife_DATA'!K136/Eco!U68))))</f>
        <v>17779</v>
      </c>
      <c r="M137" s="54">
        <f>IF($C$2="National Currency",IF('Largest_Life&amp;nonlife_DATA'!L136=0,0,'Largest_Life&amp;nonlife_DATA'!L136),IF($C$2="Current Exchange rate",IF('Largest_Life&amp;nonlife_DATA'!L136=0,0,'Largest_Life&amp;nonlife_DATA'!L136/Eco!V32),IF($C$2="Constant Exchange rate",IF('Largest_Life&amp;nonlife_DATA'!L136=0,0,'Largest_Life&amp;nonlife_DATA'!L136/Eco!V68))))</f>
        <v>19650</v>
      </c>
      <c r="N137" s="54">
        <f>IF($C$2="National Currency",IF('Largest_Life&amp;nonlife_DATA'!M136=0,0,'Largest_Life&amp;nonlife_DATA'!M136),IF($C$2="Current Exchange rate",IF('Largest_Life&amp;nonlife_DATA'!M136=0,0,'Largest_Life&amp;nonlife_DATA'!M136/Eco!W32),IF($C$2="Constant Exchange rate",IF('Largest_Life&amp;nonlife_DATA'!M136=0,0,'Largest_Life&amp;nonlife_DATA'!M136/Eco!W68))))</f>
        <v>18763</v>
      </c>
      <c r="O137" s="54">
        <f>IF($C$2="National Currency",IF('Largest_Life&amp;nonlife_DATA'!N136=0,0,'Largest_Life&amp;nonlife_DATA'!N136),IF($C$2="Current Exchange rate",IF('Largest_Life&amp;nonlife_DATA'!N136=0,0,'Largest_Life&amp;nonlife_DATA'!N136/Eco!X32),IF($C$2="Constant Exchange rate",IF('Largest_Life&amp;nonlife_DATA'!N136=0,0,'Largest_Life&amp;nonlife_DATA'!N136/Eco!X68))))</f>
        <v>18722</v>
      </c>
      <c r="P137" s="151">
        <f>IF($C$2="National Currency",IF('Largest_Life&amp;nonlife_DATA'!O136=0,0,'Largest_Life&amp;nonlife_DATA'!O136),IF($C$2="Current Exchange rate",IF('Largest_Life&amp;nonlife_DATA'!O136=0,0,'Largest_Life&amp;nonlife_DATA'!O136/Eco!Y32),IF($C$2="Constant Exchange rate",IF('Largest_Life&amp;nonlife_DATA'!O136=0,0,'Largest_Life&amp;nonlife_DATA'!O136/Eco!Y68))))</f>
        <v>18671</v>
      </c>
      <c r="Q137" s="22">
        <f t="shared" si="4"/>
        <v>0.11231253124874509</v>
      </c>
      <c r="R137" s="22">
        <f t="shared" si="5"/>
        <v>-2.1851516282044292E-3</v>
      </c>
      <c r="S137" s="22" t="str">
        <f t="shared" si="6"/>
        <v>-</v>
      </c>
    </row>
    <row r="138" spans="3:20" x14ac:dyDescent="0.25">
      <c r="C138" s="187"/>
      <c r="D138" s="188"/>
      <c r="E138" s="43" t="s">
        <v>21</v>
      </c>
      <c r="F138" s="133">
        <f>IF($C$2="National Currency",IF('Largest_Life&amp;nonlife_DATA'!E137=0,0,'Largest_Life&amp;nonlife_DATA'!E137),IF($C$2="Current Exchange rate",IF('Largest_Life&amp;nonlife_DATA'!E137=0,0,'Largest_Life&amp;nonlife_DATA'!E137/Eco!O33),IF($C$2="Constant Exchange rate",IF('Largest_Life&amp;nonlife_DATA'!E137=0,0,'Largest_Life&amp;nonlife_DATA'!E137/Eco!O69))))</f>
        <v>0</v>
      </c>
      <c r="G138" s="54">
        <f>IF($C$2="National Currency",IF('Largest_Life&amp;nonlife_DATA'!F137=0,0,'Largest_Life&amp;nonlife_DATA'!F137),IF($C$2="Current Exchange rate",IF('Largest_Life&amp;nonlife_DATA'!F137=0,0,'Largest_Life&amp;nonlife_DATA'!F137/Eco!P33),IF($C$2="Constant Exchange rate",IF('Largest_Life&amp;nonlife_DATA'!F137=0,0,'Largest_Life&amp;nonlife_DATA'!F137/Eco!P69))))</f>
        <v>0</v>
      </c>
      <c r="H138" s="54">
        <f>IF($C$2="National Currency",IF('Largest_Life&amp;nonlife_DATA'!G137=0,0,'Largest_Life&amp;nonlife_DATA'!G137),IF($C$2="Current Exchange rate",IF('Largest_Life&amp;nonlife_DATA'!G137=0,0,'Largest_Life&amp;nonlife_DATA'!G137/Eco!Q33),IF($C$2="Constant Exchange rate",IF('Largest_Life&amp;nonlife_DATA'!G137=0,0,'Largest_Life&amp;nonlife_DATA'!G137/Eco!Q69))))</f>
        <v>0</v>
      </c>
      <c r="I138" s="54">
        <f>IF($C$2="National Currency",IF('Largest_Life&amp;nonlife_DATA'!H137=0,0,'Largest_Life&amp;nonlife_DATA'!H137),IF($C$2="Current Exchange rate",IF('Largest_Life&amp;nonlife_DATA'!H137=0,0,'Largest_Life&amp;nonlife_DATA'!H137/Eco!R33),IF($C$2="Constant Exchange rate",IF('Largest_Life&amp;nonlife_DATA'!H137=0,0,'Largest_Life&amp;nonlife_DATA'!H137/Eco!R69))))</f>
        <v>0</v>
      </c>
      <c r="J138" s="54">
        <f>IF($C$2="National Currency",IF('Largest_Life&amp;nonlife_DATA'!I137=0,0,'Largest_Life&amp;nonlife_DATA'!I137),IF($C$2="Current Exchange rate",IF('Largest_Life&amp;nonlife_DATA'!I137=0,0,'Largest_Life&amp;nonlife_DATA'!I137/Eco!S33),IF($C$2="Constant Exchange rate",IF('Largest_Life&amp;nonlife_DATA'!I137=0,0,'Largest_Life&amp;nonlife_DATA'!I137/Eco!S69))))</f>
        <v>0</v>
      </c>
      <c r="K138" s="54">
        <f>IF($C$2="National Currency",IF('Largest_Life&amp;nonlife_DATA'!J137=0,0,'Largest_Life&amp;nonlife_DATA'!J137),IF($C$2="Current Exchange rate",IF('Largest_Life&amp;nonlife_DATA'!J137=0,0,'Largest_Life&amp;nonlife_DATA'!J137/Eco!T33),IF($C$2="Constant Exchange rate",IF('Largest_Life&amp;nonlife_DATA'!J137=0,0,'Largest_Life&amp;nonlife_DATA'!J137/Eco!T69))))</f>
        <v>0</v>
      </c>
      <c r="L138" s="54">
        <f>IF($C$2="National Currency",IF('Largest_Life&amp;nonlife_DATA'!K137=0,0,'Largest_Life&amp;nonlife_DATA'!K137),IF($C$2="Current Exchange rate",IF('Largest_Life&amp;nonlife_DATA'!K137=0,0,'Largest_Life&amp;nonlife_DATA'!K137/Eco!U33),IF($C$2="Constant Exchange rate",IF('Largest_Life&amp;nonlife_DATA'!K137=0,0,'Largest_Life&amp;nonlife_DATA'!K137/Eco!U69))))</f>
        <v>0</v>
      </c>
      <c r="M138" s="54">
        <f>IF($C$2="National Currency",IF('Largest_Life&amp;nonlife_DATA'!L137=0,0,'Largest_Life&amp;nonlife_DATA'!L137),IF($C$2="Current Exchange rate",IF('Largest_Life&amp;nonlife_DATA'!L137=0,0,'Largest_Life&amp;nonlife_DATA'!L137/Eco!V33),IF($C$2="Constant Exchange rate",IF('Largest_Life&amp;nonlife_DATA'!L137=0,0,'Largest_Life&amp;nonlife_DATA'!L137/Eco!V69))))</f>
        <v>0</v>
      </c>
      <c r="N138" s="54">
        <f>IF($C$2="National Currency",IF('Largest_Life&amp;nonlife_DATA'!M137=0,0,'Largest_Life&amp;nonlife_DATA'!M137),IF($C$2="Current Exchange rate",IF('Largest_Life&amp;nonlife_DATA'!M137=0,0,'Largest_Life&amp;nonlife_DATA'!M137/Eco!W33),IF($C$2="Constant Exchange rate",IF('Largest_Life&amp;nonlife_DATA'!M137=0,0,'Largest_Life&amp;nonlife_DATA'!M137/Eco!W69))))</f>
        <v>0</v>
      </c>
      <c r="O138" s="54">
        <f>IF($C$2="National Currency",IF('Largest_Life&amp;nonlife_DATA'!N137=0,0,'Largest_Life&amp;nonlife_DATA'!N137),IF($C$2="Current Exchange rate",IF('Largest_Life&amp;nonlife_DATA'!N137=0,0,'Largest_Life&amp;nonlife_DATA'!N137/Eco!X33),IF($C$2="Constant Exchange rate",IF('Largest_Life&amp;nonlife_DATA'!N137=0,0,'Largest_Life&amp;nonlife_DATA'!N137/Eco!X69))))</f>
        <v>0</v>
      </c>
      <c r="P138" s="151">
        <f>IF($C$2="National Currency",IF('Largest_Life&amp;nonlife_DATA'!O137=0,0,'Largest_Life&amp;nonlife_DATA'!O137),IF($C$2="Current Exchange rate",IF('Largest_Life&amp;nonlife_DATA'!O137=0,0,'Largest_Life&amp;nonlife_DATA'!O137/Eco!Y33),IF($C$2="Constant Exchange rate",IF('Largest_Life&amp;nonlife_DATA'!O137=0,0,'Largest_Life&amp;nonlife_DATA'!O137/Eco!Y69))))</f>
        <v>0</v>
      </c>
      <c r="Q138" s="22">
        <f t="shared" si="4"/>
        <v>0</v>
      </c>
      <c r="R138" s="22" t="str">
        <f t="shared" si="5"/>
        <v>-</v>
      </c>
      <c r="S138" s="22" t="str">
        <f t="shared" si="6"/>
        <v>-</v>
      </c>
    </row>
    <row r="139" spans="3:20" x14ac:dyDescent="0.25">
      <c r="C139" s="187"/>
      <c r="D139" s="188"/>
      <c r="E139" s="43" t="s">
        <v>22</v>
      </c>
      <c r="F139" s="133">
        <f>IF($C$2="National Currency",IF('Largest_Life&amp;nonlife_DATA'!E138=0,0,'Largest_Life&amp;nonlife_DATA'!E138),IF($C$2="Current Exchange rate",IF('Largest_Life&amp;nonlife_DATA'!E138=0,0,'Largest_Life&amp;nonlife_DATA'!E138/Eco!O34),IF($C$2="Constant Exchange rate",IF('Largest_Life&amp;nonlife_DATA'!E138=0,0,'Largest_Life&amp;nonlife_DATA'!E138/Eco!O70))))</f>
        <v>1751.6147149677056</v>
      </c>
      <c r="G139" s="54">
        <f>IF($C$2="National Currency",IF('Largest_Life&amp;nonlife_DATA'!F138=0,0,'Largest_Life&amp;nonlife_DATA'!F138),IF($C$2="Current Exchange rate",IF('Largest_Life&amp;nonlife_DATA'!F138=0,0,'Largest_Life&amp;nonlife_DATA'!F138/Eco!P34),IF($C$2="Constant Exchange rate",IF('Largest_Life&amp;nonlife_DATA'!F138=0,0,'Largest_Life&amp;nonlife_DATA'!F138/Eco!P70))))</f>
        <v>1791.1635308433961</v>
      </c>
      <c r="H139" s="54">
        <f>IF($C$2="National Currency",IF('Largest_Life&amp;nonlife_DATA'!G138=0,0,'Largest_Life&amp;nonlife_DATA'!G138),IF($C$2="Current Exchange rate",IF('Largest_Life&amp;nonlife_DATA'!G138=0,0,'Largest_Life&amp;nonlife_DATA'!G138/Eco!Q34),IF($C$2="Constant Exchange rate",IF('Largest_Life&amp;nonlife_DATA'!G138=0,0,'Largest_Life&amp;nonlife_DATA'!G138/Eco!Q70))))</f>
        <v>1795.8438640831228</v>
      </c>
      <c r="I139" s="54">
        <f>IF($C$2="National Currency",IF('Largest_Life&amp;nonlife_DATA'!H138=0,0,'Largest_Life&amp;nonlife_DATA'!H138),IF($C$2="Current Exchange rate",IF('Largest_Life&amp;nonlife_DATA'!H138=0,0,'Largest_Life&amp;nonlife_DATA'!H138/Eco!R34),IF($C$2="Constant Exchange rate",IF('Largest_Life&amp;nonlife_DATA'!H138=0,0,'Largest_Life&amp;nonlife_DATA'!H138/Eco!R70))))</f>
        <v>1867.9209959749135</v>
      </c>
      <c r="J139" s="54">
        <f>IF($C$2="National Currency",IF('Largest_Life&amp;nonlife_DATA'!I138=0,0,'Largest_Life&amp;nonlife_DATA'!I138),IF($C$2="Current Exchange rate",IF('Largest_Life&amp;nonlife_DATA'!I138=0,0,'Largest_Life&amp;nonlife_DATA'!I138/Eco!S34),IF($C$2="Constant Exchange rate",IF('Largest_Life&amp;nonlife_DATA'!I138=0,0,'Largest_Life&amp;nonlife_DATA'!I138/Eco!S70))))</f>
        <v>3061.405972105214</v>
      </c>
      <c r="K139" s="54">
        <f>IF($C$2="National Currency",IF('Largest_Life&amp;nonlife_DATA'!J138=0,0,'Largest_Life&amp;nonlife_DATA'!J138),IF($C$2="Current Exchange rate",IF('Largest_Life&amp;nonlife_DATA'!J138=0,0,'Largest_Life&amp;nonlife_DATA'!J138/Eco!T34),IF($C$2="Constant Exchange rate",IF('Largest_Life&amp;nonlife_DATA'!J138=0,0,'Largest_Life&amp;nonlife_DATA'!J138/Eco!T70))))</f>
        <v>2320.977253580455</v>
      </c>
      <c r="L139" s="54">
        <f>IF($C$2="National Currency",IF('Largest_Life&amp;nonlife_DATA'!K138=0,0,'Largest_Life&amp;nonlife_DATA'!K138),IF($C$2="Current Exchange rate",IF('Largest_Life&amp;nonlife_DATA'!K138=0,0,'Largest_Life&amp;nonlife_DATA'!K138/Eco!U34),IF($C$2="Constant Exchange rate",IF('Largest_Life&amp;nonlife_DATA'!K138=0,0,'Largest_Life&amp;nonlife_DATA'!K138/Eco!U70))))</f>
        <v>3997.94065337452</v>
      </c>
      <c r="M139" s="54">
        <f>IF($C$2="National Currency",IF('Largest_Life&amp;nonlife_DATA'!L138=0,0,'Largest_Life&amp;nonlife_DATA'!L138),IF($C$2="Current Exchange rate",IF('Largest_Life&amp;nonlife_DATA'!L138=0,0,'Largest_Life&amp;nonlife_DATA'!L138/Eco!V34),IF($C$2="Constant Exchange rate",IF('Largest_Life&amp;nonlife_DATA'!L138=0,0,'Largest_Life&amp;nonlife_DATA'!L138/Eco!V70))))</f>
        <v>4224.7027988392774</v>
      </c>
      <c r="N139" s="54">
        <f>IF($C$2="National Currency",IF('Largest_Life&amp;nonlife_DATA'!M138=0,0,'Largest_Life&amp;nonlife_DATA'!M138),IF($C$2="Current Exchange rate",IF('Largest_Life&amp;nonlife_DATA'!M138=0,0,'Largest_Life&amp;nonlife_DATA'!M138/Eco!W34),IF($C$2="Constant Exchange rate",IF('Largest_Life&amp;nonlife_DATA'!M138=0,0,'Largest_Life&amp;nonlife_DATA'!M138/Eco!W70))))</f>
        <v>4157.7740335111857</v>
      </c>
      <c r="O139" s="54">
        <f>IF($C$2="National Currency",IF('Largest_Life&amp;nonlife_DATA'!N138=0,0,'Largest_Life&amp;nonlife_DATA'!N138),IF($C$2="Current Exchange rate",IF('Largest_Life&amp;nonlife_DATA'!N138=0,0,'Largest_Life&amp;nonlife_DATA'!N138/Eco!X34),IF($C$2="Constant Exchange rate",IF('Largest_Life&amp;nonlife_DATA'!N138=0,0,'Largest_Life&amp;nonlife_DATA'!N138/Eco!X70))))</f>
        <v>4157.7740335111857</v>
      </c>
      <c r="P139" s="152">
        <f>IF($C$2="National Currency",IF('Largest_Life&amp;nonlife_DATA'!O138=0,0,'Largest_Life&amp;nonlife_DATA'!O138),IF($C$2="Current Exchange rate",IF('Largest_Life&amp;nonlife_DATA'!O138=0,0,'Largest_Life&amp;nonlife_DATA'!O138/Eco!Y34),IF($C$2="Constant Exchange rate",IF('Largest_Life&amp;nonlife_DATA'!O138=0,0,'Largest_Life&amp;nonlife_DATA'!O138/Eco!Y70))))</f>
        <v>0</v>
      </c>
      <c r="Q139" s="22">
        <f t="shared" si="4"/>
        <v>2.4942320588823095E-2</v>
      </c>
      <c r="R139" s="22">
        <f t="shared" si="5"/>
        <v>0</v>
      </c>
      <c r="S139" s="22">
        <f t="shared" si="6"/>
        <v>1.3736806947227791</v>
      </c>
    </row>
    <row r="140" spans="3:20" x14ac:dyDescent="0.25">
      <c r="C140" s="187"/>
      <c r="D140" s="188"/>
      <c r="E140" s="43" t="s">
        <v>23</v>
      </c>
      <c r="F140" s="133">
        <f>IF($C$2="National Currency",IF('Largest_Life&amp;nonlife_DATA'!E139=0,0,'Largest_Life&amp;nonlife_DATA'!E139),IF($C$2="Current Exchange rate",IF('Largest_Life&amp;nonlife_DATA'!E139=0,0,'Largest_Life&amp;nonlife_DATA'!E139/Eco!O35),IF($C$2="Constant Exchange rate",IF('Largest_Life&amp;nonlife_DATA'!E139=0,0,'Largest_Life&amp;nonlife_DATA'!E139/Eco!O71))))</f>
        <v>2835.4037999999996</v>
      </c>
      <c r="G140" s="54">
        <f>IF($C$2="National Currency",IF('Largest_Life&amp;nonlife_DATA'!F139=0,0,'Largest_Life&amp;nonlife_DATA'!F139),IF($C$2="Current Exchange rate",IF('Largest_Life&amp;nonlife_DATA'!F139=0,0,'Largest_Life&amp;nonlife_DATA'!F139/Eco!P35),IF($C$2="Constant Exchange rate",IF('Largest_Life&amp;nonlife_DATA'!F139=0,0,'Largest_Life&amp;nonlife_DATA'!F139/Eco!P71))))</f>
        <v>2990.4544000000001</v>
      </c>
      <c r="H140" s="54">
        <f>IF($C$2="National Currency",IF('Largest_Life&amp;nonlife_DATA'!G139=0,0,'Largest_Life&amp;nonlife_DATA'!G139),IF($C$2="Current Exchange rate",IF('Largest_Life&amp;nonlife_DATA'!G139=0,0,'Largest_Life&amp;nonlife_DATA'!G139/Eco!Q35),IF($C$2="Constant Exchange rate",IF('Largest_Life&amp;nonlife_DATA'!G139=0,0,'Largest_Life&amp;nonlife_DATA'!G139/Eco!Q71))))</f>
        <v>3175.6566000000003</v>
      </c>
      <c r="I140" s="54">
        <f>IF($C$2="National Currency",IF('Largest_Life&amp;nonlife_DATA'!H139=0,0,'Largest_Life&amp;nonlife_DATA'!H139),IF($C$2="Current Exchange rate",IF('Largest_Life&amp;nonlife_DATA'!H139=0,0,'Largest_Life&amp;nonlife_DATA'!H139/Eco!R35),IF($C$2="Constant Exchange rate",IF('Largest_Life&amp;nonlife_DATA'!H139=0,0,'Largest_Life&amp;nonlife_DATA'!H139/Eco!R71))))</f>
        <v>3574.1846192200001</v>
      </c>
      <c r="J140" s="54">
        <f>IF($C$2="National Currency",IF('Largest_Life&amp;nonlife_DATA'!I139=0,0,'Largest_Life&amp;nonlife_DATA'!I139),IF($C$2="Current Exchange rate",IF('Largest_Life&amp;nonlife_DATA'!I139=0,0,'Largest_Life&amp;nonlife_DATA'!I139/Eco!S35),IF($C$2="Constant Exchange rate",IF('Largest_Life&amp;nonlife_DATA'!I139=0,0,'Largest_Life&amp;nonlife_DATA'!I139/Eco!S71))))</f>
        <v>4001.32558036</v>
      </c>
      <c r="K140" s="54">
        <f>IF($C$2="National Currency",IF('Largest_Life&amp;nonlife_DATA'!J139=0,0,'Largest_Life&amp;nonlife_DATA'!J139),IF($C$2="Current Exchange rate",IF('Largest_Life&amp;nonlife_DATA'!J139=0,0,'Largest_Life&amp;nonlife_DATA'!J139/Eco!T35),IF($C$2="Constant Exchange rate",IF('Largest_Life&amp;nonlife_DATA'!J139=0,0,'Largest_Life&amp;nonlife_DATA'!J139/Eco!T71))))</f>
        <v>4396.1099657400009</v>
      </c>
      <c r="L140" s="54">
        <f>IF($C$2="National Currency",IF('Largest_Life&amp;nonlife_DATA'!K139=0,0,'Largest_Life&amp;nonlife_DATA'!K139),IF($C$2="Current Exchange rate",IF('Largest_Life&amp;nonlife_DATA'!K139=0,0,'Largest_Life&amp;nonlife_DATA'!K139/Eco!U35),IF($C$2="Constant Exchange rate",IF('Largest_Life&amp;nonlife_DATA'!K139=0,0,'Largest_Life&amp;nonlife_DATA'!K139/Eco!U71))))</f>
        <v>5714.0843175800001</v>
      </c>
      <c r="M140" s="54">
        <f>IF($C$2="National Currency",IF('Largest_Life&amp;nonlife_DATA'!L139=0,0,'Largest_Life&amp;nonlife_DATA'!L139),IF($C$2="Current Exchange rate",IF('Largest_Life&amp;nonlife_DATA'!L139=0,0,'Largest_Life&amp;nonlife_DATA'!L139/Eco!V35),IF($C$2="Constant Exchange rate",IF('Largest_Life&amp;nonlife_DATA'!L139=0,0,'Largest_Life&amp;nonlife_DATA'!L139/Eco!V71))))</f>
        <v>3894.7066523600001</v>
      </c>
      <c r="N140" s="54">
        <f>IF($C$2="National Currency",IF('Largest_Life&amp;nonlife_DATA'!M139=0,0,'Largest_Life&amp;nonlife_DATA'!M139),IF($C$2="Current Exchange rate",IF('Largest_Life&amp;nonlife_DATA'!M139=0,0,'Largest_Life&amp;nonlife_DATA'!M139/Eco!W35),IF($C$2="Constant Exchange rate",IF('Largest_Life&amp;nonlife_DATA'!M139=0,0,'Largest_Life&amp;nonlife_DATA'!M139/Eco!W71))))</f>
        <v>3196.0107265199999</v>
      </c>
      <c r="O140" s="54">
        <f>IF($C$2="National Currency",IF('Largest_Life&amp;nonlife_DATA'!N139=0,0,'Largest_Life&amp;nonlife_DATA'!N139),IF($C$2="Current Exchange rate",IF('Largest_Life&amp;nonlife_DATA'!N139=0,0,'Largest_Life&amp;nonlife_DATA'!N139/Eco!X35),IF($C$2="Constant Exchange rate",IF('Largest_Life&amp;nonlife_DATA'!N139=0,0,'Largest_Life&amp;nonlife_DATA'!N139/Eco!X71))))</f>
        <v>3523.1962372499997</v>
      </c>
      <c r="P140" s="151">
        <f>IF($C$2="National Currency",IF('Largest_Life&amp;nonlife_DATA'!O139=0,0,'Largest_Life&amp;nonlife_DATA'!O139),IF($C$2="Current Exchange rate",IF('Largest_Life&amp;nonlife_DATA'!O139=0,0,'Largest_Life&amp;nonlife_DATA'!O139/Eco!Y35),IF($C$2="Constant Exchange rate",IF('Largest_Life&amp;nonlife_DATA'!O139=0,0,'Largest_Life&amp;nonlife_DATA'!O139/Eco!Y71))))</f>
        <v>4005.9222271499998</v>
      </c>
      <c r="Q140" s="22">
        <f t="shared" si="4"/>
        <v>2.1135513700010773E-2</v>
      </c>
      <c r="R140" s="22">
        <f t="shared" si="5"/>
        <v>0.10237309531381267</v>
      </c>
      <c r="S140" s="22">
        <f t="shared" si="6"/>
        <v>0.24257301102932871</v>
      </c>
    </row>
    <row r="141" spans="3:20" x14ac:dyDescent="0.25">
      <c r="C141" s="187"/>
      <c r="D141" s="188"/>
      <c r="E141" s="43" t="s">
        <v>31</v>
      </c>
      <c r="F141" s="133">
        <f>IF($C$2="National Currency",IF('Largest_Life&amp;nonlife_DATA'!E140=0,0,'Largest_Life&amp;nonlife_DATA'!E140),IF($C$2="Current Exchange rate",IF('Largest_Life&amp;nonlife_DATA'!E140=0,0,'Largest_Life&amp;nonlife_DATA'!E140/Eco!O36),IF($C$2="Constant Exchange rate",IF('Largest_Life&amp;nonlife_DATA'!E140=0,0,'Largest_Life&amp;nonlife_DATA'!E140/Eco!O72))))</f>
        <v>0</v>
      </c>
      <c r="G141" s="54">
        <f>IF($C$2="National Currency",IF('Largest_Life&amp;nonlife_DATA'!F140=0,0,'Largest_Life&amp;nonlife_DATA'!F140),IF($C$2="Current Exchange rate",IF('Largest_Life&amp;nonlife_DATA'!F140=0,0,'Largest_Life&amp;nonlife_DATA'!F140/Eco!P36),IF($C$2="Constant Exchange rate",IF('Largest_Life&amp;nonlife_DATA'!F140=0,0,'Largest_Life&amp;nonlife_DATA'!F140/Eco!P72))))</f>
        <v>0</v>
      </c>
      <c r="H141" s="54">
        <f>IF($C$2="National Currency",IF('Largest_Life&amp;nonlife_DATA'!G140=0,0,'Largest_Life&amp;nonlife_DATA'!G140),IF($C$2="Current Exchange rate",IF('Largest_Life&amp;nonlife_DATA'!G140=0,0,'Largest_Life&amp;nonlife_DATA'!G140/Eco!Q36),IF($C$2="Constant Exchange rate",IF('Largest_Life&amp;nonlife_DATA'!G140=0,0,'Largest_Life&amp;nonlife_DATA'!G140/Eco!Q72))))</f>
        <v>0</v>
      </c>
      <c r="I141" s="54">
        <f>IF($C$2="National Currency",IF('Largest_Life&amp;nonlife_DATA'!H140=0,0,'Largest_Life&amp;nonlife_DATA'!H140),IF($C$2="Current Exchange rate",IF('Largest_Life&amp;nonlife_DATA'!H140=0,0,'Largest_Life&amp;nonlife_DATA'!H140/Eco!R36),IF($C$2="Constant Exchange rate",IF('Largest_Life&amp;nonlife_DATA'!H140=0,0,'Largest_Life&amp;nonlife_DATA'!H140/Eco!R72))))</f>
        <v>0</v>
      </c>
      <c r="J141" s="54">
        <f>IF($C$2="National Currency",IF('Largest_Life&amp;nonlife_DATA'!I140=0,0,'Largest_Life&amp;nonlife_DATA'!I140),IF($C$2="Current Exchange rate",IF('Largest_Life&amp;nonlife_DATA'!I140=0,0,'Largest_Life&amp;nonlife_DATA'!I140/Eco!S36),IF($C$2="Constant Exchange rate",IF('Largest_Life&amp;nonlife_DATA'!I140=0,0,'Largest_Life&amp;nonlife_DATA'!I140/Eco!S72))))</f>
        <v>544.01682720621034</v>
      </c>
      <c r="K141" s="54">
        <f>IF($C$2="National Currency",IF('Largest_Life&amp;nonlife_DATA'!J140=0,0,'Largest_Life&amp;nonlife_DATA'!J140),IF($C$2="Current Exchange rate",IF('Largest_Life&amp;nonlife_DATA'!J140=0,0,'Largest_Life&amp;nonlife_DATA'!J140/Eco!T36),IF($C$2="Constant Exchange rate",IF('Largest_Life&amp;nonlife_DATA'!J140=0,0,'Largest_Life&amp;nonlife_DATA'!J140/Eco!T72))))</f>
        <v>577.98697242794685</v>
      </c>
      <c r="L141" s="54">
        <f>IF($C$2="National Currency",IF('Largest_Life&amp;nonlife_DATA'!K140=0,0,'Largest_Life&amp;nonlife_DATA'!K140),IF($C$2="Current Exchange rate",IF('Largest_Life&amp;nonlife_DATA'!K140=0,0,'Largest_Life&amp;nonlife_DATA'!K140/Eco!U36),IF($C$2="Constant Exchange rate",IF('Largest_Life&amp;nonlife_DATA'!K140=0,0,'Largest_Life&amp;nonlife_DATA'!K140/Eco!U72))))</f>
        <v>507.71839029178193</v>
      </c>
      <c r="M141" s="54">
        <f>IF($C$2="National Currency",IF('Largest_Life&amp;nonlife_DATA'!L140=0,0,'Largest_Life&amp;nonlife_DATA'!L140),IF($C$2="Current Exchange rate",IF('Largest_Life&amp;nonlife_DATA'!L140=0,0,'Largest_Life&amp;nonlife_DATA'!L140/Eco!V36),IF($C$2="Constant Exchange rate",IF('Largest_Life&amp;nonlife_DATA'!L140=0,0,'Largest_Life&amp;nonlife_DATA'!L140/Eco!V72))))</f>
        <v>485.21013652181671</v>
      </c>
      <c r="N141" s="54">
        <f>IF($C$2="National Currency",IF('Largest_Life&amp;nonlife_DATA'!M140=0,0,'Largest_Life&amp;nonlife_DATA'!M140),IF($C$2="Current Exchange rate",IF('Largest_Life&amp;nonlife_DATA'!M140=0,0,'Largest_Life&amp;nonlife_DATA'!M140/Eco!W36),IF($C$2="Constant Exchange rate",IF('Largest_Life&amp;nonlife_DATA'!M140=0,0,'Largest_Life&amp;nonlife_DATA'!M140/Eco!W72))))</f>
        <v>456.85732131703401</v>
      </c>
      <c r="O141" s="54">
        <f>IF($C$2="National Currency",IF('Largest_Life&amp;nonlife_DATA'!N140=0,0,'Largest_Life&amp;nonlife_DATA'!N140),IF($C$2="Current Exchange rate",IF('Largest_Life&amp;nonlife_DATA'!N140=0,0,'Largest_Life&amp;nonlife_DATA'!N140/Eco!X36),IF($C$2="Constant Exchange rate",IF('Largest_Life&amp;nonlife_DATA'!N140=0,0,'Largest_Life&amp;nonlife_DATA'!N140/Eco!X72))))</f>
        <v>456.85732131703401</v>
      </c>
      <c r="P141" s="152">
        <f>IF($C$2="National Currency",IF('Largest_Life&amp;nonlife_DATA'!O140=0,0,'Largest_Life&amp;nonlife_DATA'!O140),IF($C$2="Current Exchange rate",IF('Largest_Life&amp;nonlife_DATA'!O140=0,0,'Largest_Life&amp;nonlife_DATA'!O140/Eco!Y36),IF($C$2="Constant Exchange rate",IF('Largest_Life&amp;nonlife_DATA'!O140=0,0,'Largest_Life&amp;nonlife_DATA'!O140/Eco!Y72))))</f>
        <v>0</v>
      </c>
      <c r="Q141" s="22">
        <f t="shared" si="4"/>
        <v>2.740668848234022E-3</v>
      </c>
      <c r="R141" s="22">
        <f t="shared" si="5"/>
        <v>0</v>
      </c>
      <c r="S141" s="22" t="str">
        <f t="shared" si="6"/>
        <v>-</v>
      </c>
    </row>
    <row r="142" spans="3:20" x14ac:dyDescent="0.25">
      <c r="C142" s="187"/>
      <c r="D142" s="188"/>
      <c r="E142" s="43" t="s">
        <v>24</v>
      </c>
      <c r="F142" s="133">
        <f>IF($C$2="National Currency",IF('Largest_Life&amp;nonlife_DATA'!E141=0,0,'Largest_Life&amp;nonlife_DATA'!E141),IF($C$2="Current Exchange rate",IF('Largest_Life&amp;nonlife_DATA'!E141=0,0,'Largest_Life&amp;nonlife_DATA'!E141/Eco!O37),IF($C$2="Constant Exchange rate",IF('Largest_Life&amp;nonlife_DATA'!E141=0,0,'Largest_Life&amp;nonlife_DATA'!E141/Eco!O73))))</f>
        <v>0</v>
      </c>
      <c r="G142" s="54">
        <f>IF($C$2="National Currency",IF('Largest_Life&amp;nonlife_DATA'!F141=0,0,'Largest_Life&amp;nonlife_DATA'!F141),IF($C$2="Current Exchange rate",IF('Largest_Life&amp;nonlife_DATA'!F141=0,0,'Largest_Life&amp;nonlife_DATA'!F141/Eco!P37),IF($C$2="Constant Exchange rate",IF('Largest_Life&amp;nonlife_DATA'!F141=0,0,'Largest_Life&amp;nonlife_DATA'!F141/Eco!P73))))</f>
        <v>0</v>
      </c>
      <c r="H142" s="54">
        <f>IF($C$2="National Currency",IF('Largest_Life&amp;nonlife_DATA'!G141=0,0,'Largest_Life&amp;nonlife_DATA'!G141),IF($C$2="Current Exchange rate",IF('Largest_Life&amp;nonlife_DATA'!G141=0,0,'Largest_Life&amp;nonlife_DATA'!G141/Eco!Q37),IF($C$2="Constant Exchange rate",IF('Largest_Life&amp;nonlife_DATA'!G141=0,0,'Largest_Life&amp;nonlife_DATA'!G141/Eco!Q73))))</f>
        <v>0</v>
      </c>
      <c r="I142" s="54">
        <f>IF($C$2="National Currency",IF('Largest_Life&amp;nonlife_DATA'!H141=0,0,'Largest_Life&amp;nonlife_DATA'!H141),IF($C$2="Current Exchange rate",IF('Largest_Life&amp;nonlife_DATA'!H141=0,0,'Largest_Life&amp;nonlife_DATA'!H141/Eco!R37),IF($C$2="Constant Exchange rate",IF('Largest_Life&amp;nonlife_DATA'!H141=0,0,'Largest_Life&amp;nonlife_DATA'!H141/Eco!R73))))</f>
        <v>0</v>
      </c>
      <c r="J142" s="54">
        <f>IF($C$2="National Currency",IF('Largest_Life&amp;nonlife_DATA'!I141=0,0,'Largest_Life&amp;nonlife_DATA'!I141),IF($C$2="Current Exchange rate",IF('Largest_Life&amp;nonlife_DATA'!I141=0,0,'Largest_Life&amp;nonlife_DATA'!I141/Eco!S37),IF($C$2="Constant Exchange rate",IF('Largest_Life&amp;nonlife_DATA'!I141=0,0,'Largest_Life&amp;nonlife_DATA'!I141/Eco!S73))))</f>
        <v>2962.4188225274138</v>
      </c>
      <c r="K142" s="54">
        <f>IF($C$2="National Currency",IF('Largest_Life&amp;nonlife_DATA'!J141=0,0,'Largest_Life&amp;nonlife_DATA'!J141),IF($C$2="Current Exchange rate",IF('Largest_Life&amp;nonlife_DATA'!J141=0,0,'Largest_Life&amp;nonlife_DATA'!J141/Eco!T37),IF($C$2="Constant Exchange rate",IF('Largest_Life&amp;nonlife_DATA'!J141=0,0,'Largest_Life&amp;nonlife_DATA'!J141/Eco!T73))))</f>
        <v>3159.799850952837</v>
      </c>
      <c r="L142" s="54">
        <f>IF($C$2="National Currency",IF('Largest_Life&amp;nonlife_DATA'!K141=0,0,'Largest_Life&amp;nonlife_DATA'!K141),IF($C$2="Current Exchange rate",IF('Largest_Life&amp;nonlife_DATA'!K141=0,0,'Largest_Life&amp;nonlife_DATA'!K141/Eco!U37),IF($C$2="Constant Exchange rate",IF('Largest_Life&amp;nonlife_DATA'!K141=0,0,'Largest_Life&amp;nonlife_DATA'!K141/Eco!U73))))</f>
        <v>3255.722346428191</v>
      </c>
      <c r="M142" s="54">
        <f>IF($C$2="National Currency",IF('Largest_Life&amp;nonlife_DATA'!L141=0,0,'Largest_Life&amp;nonlife_DATA'!L141),IF($C$2="Current Exchange rate",IF('Largest_Life&amp;nonlife_DATA'!L141=0,0,'Largest_Life&amp;nonlife_DATA'!L141/Eco!V37),IF($C$2="Constant Exchange rate",IF('Largest_Life&amp;nonlife_DATA'!L141=0,0,'Largest_Life&amp;nonlife_DATA'!L141/Eco!V73))))</f>
        <v>3361.3329074842964</v>
      </c>
      <c r="N142" s="54">
        <f>IF($C$2="National Currency",IF('Largest_Life&amp;nonlife_DATA'!M141=0,0,'Largest_Life&amp;nonlife_DATA'!M141),IF($C$2="Current Exchange rate",IF('Largest_Life&amp;nonlife_DATA'!M141=0,0,'Largest_Life&amp;nonlife_DATA'!M141/Eco!W37),IF($C$2="Constant Exchange rate",IF('Largest_Life&amp;nonlife_DATA'!M141=0,0,'Largest_Life&amp;nonlife_DATA'!M141/Eco!W73))))</f>
        <v>3946.3430213989136</v>
      </c>
      <c r="O142" s="54">
        <f>IF($C$2="National Currency",IF('Largest_Life&amp;nonlife_DATA'!N141=0,0,'Largest_Life&amp;nonlife_DATA'!N141),IF($C$2="Current Exchange rate",IF('Largest_Life&amp;nonlife_DATA'!N141=0,0,'Largest_Life&amp;nonlife_DATA'!N141/Eco!X37),IF($C$2="Constant Exchange rate",IF('Largest_Life&amp;nonlife_DATA'!N141=0,0,'Largest_Life&amp;nonlife_DATA'!N141/Eco!X73))))</f>
        <v>4103.694240391781</v>
      </c>
      <c r="P142" s="151">
        <f>IF($C$2="National Currency",IF('Largest_Life&amp;nonlife_DATA'!O141=0,0,'Largest_Life&amp;nonlife_DATA'!O141),IF($C$2="Current Exchange rate",IF('Largest_Life&amp;nonlife_DATA'!O141=0,0,'Largest_Life&amp;nonlife_DATA'!O141/Eco!Y37),IF($C$2="Constant Exchange rate",IF('Largest_Life&amp;nonlife_DATA'!O141=0,0,'Largest_Life&amp;nonlife_DATA'!O141/Eco!Y73))))</f>
        <v>0</v>
      </c>
      <c r="Q142" s="22">
        <f t="shared" si="4"/>
        <v>2.4617898066942482E-2</v>
      </c>
      <c r="R142" s="22">
        <f t="shared" si="5"/>
        <v>3.9872666450847305E-2</v>
      </c>
      <c r="S142" s="22" t="str">
        <f t="shared" si="6"/>
        <v>-</v>
      </c>
    </row>
    <row r="143" spans="3:20" x14ac:dyDescent="0.25">
      <c r="C143" s="187"/>
      <c r="D143" s="188"/>
      <c r="E143" s="43" t="s">
        <v>25</v>
      </c>
      <c r="F143" s="133">
        <f>IF($C$2="National Currency",IF('Largest_Life&amp;nonlife_DATA'!E142=0,0,'Largest_Life&amp;nonlife_DATA'!E142),IF($C$2="Current Exchange rate",IF('Largest_Life&amp;nonlife_DATA'!E142=0,0,'Largest_Life&amp;nonlife_DATA'!E142/Eco!O38),IF($C$2="Constant Exchange rate",IF('Largest_Life&amp;nonlife_DATA'!E142=0,0,'Largest_Life&amp;nonlife_DATA'!E142/Eco!O74))))</f>
        <v>572.5546653313304</v>
      </c>
      <c r="G143" s="54">
        <f>IF($C$2="National Currency",IF('Largest_Life&amp;nonlife_DATA'!F142=0,0,'Largest_Life&amp;nonlife_DATA'!F142),IF($C$2="Current Exchange rate",IF('Largest_Life&amp;nonlife_DATA'!F142=0,0,'Largest_Life&amp;nonlife_DATA'!F142/Eco!P38),IF($C$2="Constant Exchange rate",IF('Largest_Life&amp;nonlife_DATA'!F142=0,0,'Largest_Life&amp;nonlife_DATA'!F142/Eco!P74))))</f>
        <v>615.77783341679185</v>
      </c>
      <c r="H143" s="54">
        <f>IF($C$2="National Currency",IF('Largest_Life&amp;nonlife_DATA'!G142=0,0,'Largest_Life&amp;nonlife_DATA'!G142),IF($C$2="Current Exchange rate",IF('Largest_Life&amp;nonlife_DATA'!G142=0,0,'Largest_Life&amp;nonlife_DATA'!G142/Eco!Q38),IF($C$2="Constant Exchange rate",IF('Largest_Life&amp;nonlife_DATA'!G142=0,0,'Largest_Life&amp;nonlife_DATA'!G142/Eco!Q74))))</f>
        <v>659.60607578033716</v>
      </c>
      <c r="I143" s="54">
        <f>IF($C$2="National Currency",IF('Largest_Life&amp;nonlife_DATA'!H142=0,0,'Largest_Life&amp;nonlife_DATA'!H142),IF($C$2="Current Exchange rate",IF('Largest_Life&amp;nonlife_DATA'!H142=0,0,'Largest_Life&amp;nonlife_DATA'!H142/Eco!R38),IF($C$2="Constant Exchange rate",IF('Largest_Life&amp;nonlife_DATA'!H142=0,0,'Largest_Life&amp;nonlife_DATA'!H142/Eco!R74))))</f>
        <v>708</v>
      </c>
      <c r="J143" s="54">
        <f>IF($C$2="National Currency",IF('Largest_Life&amp;nonlife_DATA'!I142=0,0,'Largest_Life&amp;nonlife_DATA'!I142),IF($C$2="Current Exchange rate",IF('Largest_Life&amp;nonlife_DATA'!I142=0,0,'Largest_Life&amp;nonlife_DATA'!I142/Eco!S38),IF($C$2="Constant Exchange rate",IF('Largest_Life&amp;nonlife_DATA'!I142=0,0,'Largest_Life&amp;nonlife_DATA'!I142/Eco!S74))))</f>
        <v>753</v>
      </c>
      <c r="K143" s="54">
        <f>IF($C$2="National Currency",IF('Largest_Life&amp;nonlife_DATA'!J142=0,0,'Largest_Life&amp;nonlife_DATA'!J142),IF($C$2="Current Exchange rate",IF('Largest_Life&amp;nonlife_DATA'!J142=0,0,'Largest_Life&amp;nonlife_DATA'!J142/Eco!T38),IF($C$2="Constant Exchange rate",IF('Largest_Life&amp;nonlife_DATA'!J142=0,0,'Largest_Life&amp;nonlife_DATA'!J142/Eco!T74))))</f>
        <v>743</v>
      </c>
      <c r="L143" s="54">
        <f>IF($C$2="National Currency",IF('Largest_Life&amp;nonlife_DATA'!K142=0,0,'Largest_Life&amp;nonlife_DATA'!K142),IF($C$2="Current Exchange rate",IF('Largest_Life&amp;nonlife_DATA'!K142=0,0,'Largest_Life&amp;nonlife_DATA'!K142/Eco!U38),IF($C$2="Constant Exchange rate",IF('Largest_Life&amp;nonlife_DATA'!K142=0,0,'Largest_Life&amp;nonlife_DATA'!K142/Eco!U74))))</f>
        <v>720</v>
      </c>
      <c r="M143" s="54">
        <f>IF($C$2="National Currency",IF('Largest_Life&amp;nonlife_DATA'!L142=0,0,'Largest_Life&amp;nonlife_DATA'!L142),IF($C$2="Current Exchange rate",IF('Largest_Life&amp;nonlife_DATA'!L142=0,0,'Largest_Life&amp;nonlife_DATA'!L142/Eco!V38),IF($C$2="Constant Exchange rate",IF('Largest_Life&amp;nonlife_DATA'!L142=0,0,'Largest_Life&amp;nonlife_DATA'!L142/Eco!V74))))</f>
        <v>695</v>
      </c>
      <c r="N143" s="54">
        <f>IF($C$2="National Currency",IF('Largest_Life&amp;nonlife_DATA'!M142=0,0,'Largest_Life&amp;nonlife_DATA'!M142),IF($C$2="Current Exchange rate",IF('Largest_Life&amp;nonlife_DATA'!M142=0,0,'Largest_Life&amp;nonlife_DATA'!M142/Eco!W38),IF($C$2="Constant Exchange rate",IF('Largest_Life&amp;nonlife_DATA'!M142=0,0,'Largest_Life&amp;nonlife_DATA'!M142/Eco!W74))))</f>
        <v>646</v>
      </c>
      <c r="O143" s="54">
        <f>IF($C$2="National Currency",IF('Largest_Life&amp;nonlife_DATA'!N142=0,0,'Largest_Life&amp;nonlife_DATA'!N142),IF($C$2="Current Exchange rate",IF('Largest_Life&amp;nonlife_DATA'!N142=0,0,'Largest_Life&amp;nonlife_DATA'!N142/Eco!X38),IF($C$2="Constant Exchange rate",IF('Largest_Life&amp;nonlife_DATA'!N142=0,0,'Largest_Life&amp;nonlife_DATA'!N142/Eco!X74))))</f>
        <v>603.79999999999995</v>
      </c>
      <c r="P143" s="151">
        <f>IF($C$2="National Currency",IF('Largest_Life&amp;nonlife_DATA'!O142=0,0,'Largest_Life&amp;nonlife_DATA'!O142),IF($C$2="Current Exchange rate",IF('Largest_Life&amp;nonlife_DATA'!O142=0,0,'Largest_Life&amp;nonlife_DATA'!O142/Eco!Y38),IF($C$2="Constant Exchange rate",IF('Largest_Life&amp;nonlife_DATA'!O142=0,0,'Largest_Life&amp;nonlife_DATA'!O142/Eco!Y74))))</f>
        <v>0</v>
      </c>
      <c r="Q143" s="22">
        <f t="shared" si="4"/>
        <v>3.6221721166537911E-3</v>
      </c>
      <c r="R143" s="22">
        <f t="shared" si="5"/>
        <v>-6.5325077399380871E-2</v>
      </c>
      <c r="S143" s="22">
        <f t="shared" si="6"/>
        <v>5.4571792984322798E-2</v>
      </c>
    </row>
    <row r="144" spans="3:20" x14ac:dyDescent="0.25">
      <c r="C144" s="187"/>
      <c r="D144" s="188"/>
      <c r="E144" s="43" t="s">
        <v>26</v>
      </c>
      <c r="F144" s="133">
        <f>IF($C$2="National Currency",IF('Largest_Life&amp;nonlife_DATA'!E143=0,0,'Largest_Life&amp;nonlife_DATA'!E143),IF($C$2="Current Exchange rate",IF('Largest_Life&amp;nonlife_DATA'!E143=0,0,'Largest_Life&amp;nonlife_DATA'!E143/Eco!O39),IF($C$2="Constant Exchange rate",IF('Largest_Life&amp;nonlife_DATA'!E143=0,0,'Largest_Life&amp;nonlife_DATA'!E143/Eco!O75))))</f>
        <v>647.64655115182893</v>
      </c>
      <c r="G144" s="54">
        <f>IF($C$2="National Currency",IF('Largest_Life&amp;nonlife_DATA'!F143=0,0,'Largest_Life&amp;nonlife_DATA'!F143),IF($C$2="Current Exchange rate",IF('Largest_Life&amp;nonlife_DATA'!F143=0,0,'Largest_Life&amp;nonlife_DATA'!F143/Eco!P39),IF($C$2="Constant Exchange rate",IF('Largest_Life&amp;nonlife_DATA'!F143=0,0,'Largest_Life&amp;nonlife_DATA'!F143/Eco!P75))))</f>
        <v>583.78145123813317</v>
      </c>
      <c r="H144" s="54">
        <f>IF($C$2="National Currency",IF('Largest_Life&amp;nonlife_DATA'!G143=0,0,'Largest_Life&amp;nonlife_DATA'!G143),IF($C$2="Current Exchange rate",IF('Largest_Life&amp;nonlife_DATA'!G143=0,0,'Largest_Life&amp;nonlife_DATA'!G143/Eco!Q39),IF($C$2="Constant Exchange rate",IF('Largest_Life&amp;nonlife_DATA'!G143=0,0,'Largest_Life&amp;nonlife_DATA'!G143/Eco!Q75))))</f>
        <v>594.63586270995154</v>
      </c>
      <c r="I144" s="54">
        <f>IF($C$2="National Currency",IF('Largest_Life&amp;nonlife_DATA'!H143=0,0,'Largest_Life&amp;nonlife_DATA'!H143),IF($C$2="Current Exchange rate",IF('Largest_Life&amp;nonlife_DATA'!H143=0,0,'Largest_Life&amp;nonlife_DATA'!H143/Eco!R39),IF($C$2="Constant Exchange rate",IF('Largest_Life&amp;nonlife_DATA'!H143=0,0,'Largest_Life&amp;nonlife_DATA'!H143/Eco!R75))))</f>
        <v>622.98346942840067</v>
      </c>
      <c r="J144" s="54">
        <f>IF($C$2="National Currency",IF('Largest_Life&amp;nonlife_DATA'!I143=0,0,'Largest_Life&amp;nonlife_DATA'!I143),IF($C$2="Current Exchange rate",IF('Largest_Life&amp;nonlife_DATA'!I143=0,0,'Largest_Life&amp;nonlife_DATA'!I143/Eco!S39),IF($C$2="Constant Exchange rate",IF('Largest_Life&amp;nonlife_DATA'!I143=0,0,'Largest_Life&amp;nonlife_DATA'!I143/Eco!S75))))</f>
        <v>660.65856735046134</v>
      </c>
      <c r="K144" s="54">
        <f>IF($C$2="National Currency",IF('Largest_Life&amp;nonlife_DATA'!J143=0,0,'Largest_Life&amp;nonlife_DATA'!J143),IF($C$2="Current Exchange rate",IF('Largest_Life&amp;nonlife_DATA'!J143=0,0,'Largest_Life&amp;nonlife_DATA'!J143/Eco!T39),IF($C$2="Constant Exchange rate",IF('Largest_Life&amp;nonlife_DATA'!J143=0,0,'Largest_Life&amp;nonlife_DATA'!J143/Eco!T75))))</f>
        <v>616</v>
      </c>
      <c r="L144" s="54">
        <f>IF($C$2="National Currency",IF('Largest_Life&amp;nonlife_DATA'!K143=0,0,'Largest_Life&amp;nonlife_DATA'!K143),IF($C$2="Current Exchange rate",IF('Largest_Life&amp;nonlife_DATA'!K143=0,0,'Largest_Life&amp;nonlife_DATA'!K143/Eco!U39),IF($C$2="Constant Exchange rate",IF('Largest_Life&amp;nonlife_DATA'!K143=0,0,'Largest_Life&amp;nonlife_DATA'!K143/Eco!U75))))</f>
        <v>598</v>
      </c>
      <c r="M144" s="54">
        <f>IF($C$2="National Currency",IF('Largest_Life&amp;nonlife_DATA'!L143=0,0,'Largest_Life&amp;nonlife_DATA'!L143),IF($C$2="Current Exchange rate",IF('Largest_Life&amp;nonlife_DATA'!L143=0,0,'Largest_Life&amp;nonlife_DATA'!L143/Eco!V39),IF($C$2="Constant Exchange rate",IF('Largest_Life&amp;nonlife_DATA'!L143=0,0,'Largest_Life&amp;nonlife_DATA'!L143/Eco!V75))))</f>
        <v>598</v>
      </c>
      <c r="N144" s="54">
        <f>IF($C$2="National Currency",IF('Largest_Life&amp;nonlife_DATA'!M143=0,0,'Largest_Life&amp;nonlife_DATA'!M143),IF($C$2="Current Exchange rate",IF('Largest_Life&amp;nonlife_DATA'!M143=0,0,'Largest_Life&amp;nonlife_DATA'!M143/Eco!W39),IF($C$2="Constant Exchange rate",IF('Largest_Life&amp;nonlife_DATA'!M143=0,0,'Largest_Life&amp;nonlife_DATA'!M143/Eco!W75))))</f>
        <v>583</v>
      </c>
      <c r="O144" s="54">
        <f>IF($C$2="National Currency",IF('Largest_Life&amp;nonlife_DATA'!N143=0,0,'Largest_Life&amp;nonlife_DATA'!N143),IF($C$2="Current Exchange rate",IF('Largest_Life&amp;nonlife_DATA'!N143=0,0,'Largest_Life&amp;nonlife_DATA'!N143/Eco!X39),IF($C$2="Constant Exchange rate",IF('Largest_Life&amp;nonlife_DATA'!N143=0,0,'Largest_Life&amp;nonlife_DATA'!N143/Eco!X75))))</f>
        <v>583</v>
      </c>
      <c r="P144" s="152">
        <f>IF($C$2="National Currency",IF('Largest_Life&amp;nonlife_DATA'!O143=0,0,'Largest_Life&amp;nonlife_DATA'!O143),IF($C$2="Current Exchange rate",IF('Largest_Life&amp;nonlife_DATA'!O143=0,0,'Largest_Life&amp;nonlife_DATA'!O143/Eco!Y39),IF($C$2="Constant Exchange rate",IF('Largest_Life&amp;nonlife_DATA'!O143=0,0,'Largest_Life&amp;nonlife_DATA'!O143/Eco!Y75))))</f>
        <v>0</v>
      </c>
      <c r="Q144" s="22">
        <f t="shared" si="4"/>
        <v>3.4973937462887718E-3</v>
      </c>
      <c r="R144" s="22">
        <f t="shared" si="5"/>
        <v>0</v>
      </c>
      <c r="S144" s="22">
        <f t="shared" si="6"/>
        <v>-9.9817641330531393E-2</v>
      </c>
    </row>
    <row r="145" spans="3:19" x14ac:dyDescent="0.25">
      <c r="C145" s="187"/>
      <c r="D145" s="188"/>
      <c r="E145" s="43" t="s">
        <v>27</v>
      </c>
      <c r="F145" s="133">
        <f>IF($C$2="National Currency",IF('Largest_Life&amp;nonlife_DATA'!E144=0,0,'Largest_Life&amp;nonlife_DATA'!E144),IF($C$2="Current Exchange rate",IF('Largest_Life&amp;nonlife_DATA'!E144=0,0,'Largest_Life&amp;nonlife_DATA'!E144/Eco!O40),IF($C$2="Constant Exchange rate",IF('Largest_Life&amp;nonlife_DATA'!E144=0,0,'Largest_Life&amp;nonlife_DATA'!E144/Eco!O76))))</f>
        <v>245.91419491525423</v>
      </c>
      <c r="G145" s="54">
        <f>IF($C$2="National Currency",IF('Largest_Life&amp;nonlife_DATA'!F144=0,0,'Largest_Life&amp;nonlife_DATA'!F144),IF($C$2="Current Exchange rate",IF('Largest_Life&amp;nonlife_DATA'!F144=0,0,'Largest_Life&amp;nonlife_DATA'!F144/Eco!P40),IF($C$2="Constant Exchange rate",IF('Largest_Life&amp;nonlife_DATA'!F144=0,0,'Largest_Life&amp;nonlife_DATA'!F144/Eco!P76))))</f>
        <v>291.64265536723167</v>
      </c>
      <c r="H145" s="54">
        <f>IF($C$2="National Currency",IF('Largest_Life&amp;nonlife_DATA'!G144=0,0,'Largest_Life&amp;nonlife_DATA'!G144),IF($C$2="Current Exchange rate",IF('Largest_Life&amp;nonlife_DATA'!G144=0,0,'Largest_Life&amp;nonlife_DATA'!G144/Eco!Q40),IF($C$2="Constant Exchange rate",IF('Largest_Life&amp;nonlife_DATA'!G144=0,0,'Largest_Life&amp;nonlife_DATA'!G144/Eco!Q76))))</f>
        <v>363.83227401129949</v>
      </c>
      <c r="I145" s="54">
        <f>IF($C$2="National Currency",IF('Largest_Life&amp;nonlife_DATA'!H144=0,0,'Largest_Life&amp;nonlife_DATA'!H144),IF($C$2="Current Exchange rate",IF('Largest_Life&amp;nonlife_DATA'!H144=0,0,'Largest_Life&amp;nonlife_DATA'!H144/Eco!R40),IF($C$2="Constant Exchange rate",IF('Largest_Life&amp;nonlife_DATA'!H144=0,0,'Largest_Life&amp;nonlife_DATA'!H144/Eco!R76))))</f>
        <v>421.11122881355936</v>
      </c>
      <c r="J145" s="54">
        <f>IF($C$2="National Currency",IF('Largest_Life&amp;nonlife_DATA'!I144=0,0,'Largest_Life&amp;nonlife_DATA'!I144),IF($C$2="Current Exchange rate",IF('Largest_Life&amp;nonlife_DATA'!I144=0,0,'Largest_Life&amp;nonlife_DATA'!I144/Eco!S40),IF($C$2="Constant Exchange rate",IF('Largest_Life&amp;nonlife_DATA'!I144=0,0,'Largest_Life&amp;nonlife_DATA'!I144/Eco!S76))))</f>
        <v>435.74329096045204</v>
      </c>
      <c r="K145" s="54">
        <f>IF($C$2="National Currency",IF('Largest_Life&amp;nonlife_DATA'!J144=0,0,'Largest_Life&amp;nonlife_DATA'!J144),IF($C$2="Current Exchange rate",IF('Largest_Life&amp;nonlife_DATA'!J144=0,0,'Largest_Life&amp;nonlife_DATA'!J144/Eco!T40),IF($C$2="Constant Exchange rate",IF('Largest_Life&amp;nonlife_DATA'!J144=0,0,'Largest_Life&amp;nonlife_DATA'!J144/Eco!T76))))</f>
        <v>450.98658192090397</v>
      </c>
      <c r="L145" s="54">
        <f>IF($C$2="National Currency",IF('Largest_Life&amp;nonlife_DATA'!K144=0,0,'Largest_Life&amp;nonlife_DATA'!K144),IF($C$2="Current Exchange rate",IF('Largest_Life&amp;nonlife_DATA'!K144=0,0,'Largest_Life&amp;nonlife_DATA'!K144/Eco!U40),IF($C$2="Constant Exchange rate",IF('Largest_Life&amp;nonlife_DATA'!K144=0,0,'Largest_Life&amp;nonlife_DATA'!K144/Eco!U76))))</f>
        <v>536.21045197740114</v>
      </c>
      <c r="M145" s="54">
        <f>IF($C$2="National Currency",IF('Largest_Life&amp;nonlife_DATA'!L144=0,0,'Largest_Life&amp;nonlife_DATA'!L144),IF($C$2="Current Exchange rate",IF('Largest_Life&amp;nonlife_DATA'!L144=0,0,'Largest_Life&amp;nonlife_DATA'!L144/Eco!V40),IF($C$2="Constant Exchange rate",IF('Largest_Life&amp;nonlife_DATA'!L144=0,0,'Largest_Life&amp;nonlife_DATA'!L144/Eco!V76))))</f>
        <v>705.37040960451975</v>
      </c>
      <c r="N145" s="54">
        <f>IF($C$2="National Currency",IF('Largest_Life&amp;nonlife_DATA'!M144=0,0,'Largest_Life&amp;nonlife_DATA'!M144),IF($C$2="Current Exchange rate",IF('Largest_Life&amp;nonlife_DATA'!M144=0,0,'Largest_Life&amp;nonlife_DATA'!M144/Eco!W40),IF($C$2="Constant Exchange rate",IF('Largest_Life&amp;nonlife_DATA'!M144=0,0,'Largest_Life&amp;nonlife_DATA'!M144/Eco!W76))))</f>
        <v>842.60240112994359</v>
      </c>
      <c r="O145" s="54">
        <f>IF($C$2="National Currency",IF('Largest_Life&amp;nonlife_DATA'!N144=0,0,'Largest_Life&amp;nonlife_DATA'!N144),IF($C$2="Current Exchange rate",IF('Largest_Life&amp;nonlife_DATA'!N144=0,0,'Largest_Life&amp;nonlife_DATA'!N144/Eco!X40),IF($C$2="Constant Exchange rate",IF('Largest_Life&amp;nonlife_DATA'!N144=0,0,'Largest_Life&amp;nonlife_DATA'!N144/Eco!X76))))</f>
        <v>1118.6440677966102</v>
      </c>
      <c r="P145" s="151">
        <f>IF($C$2="National Currency",IF('Largest_Life&amp;nonlife_DATA'!O144=0,0,'Largest_Life&amp;nonlife_DATA'!O144),IF($C$2="Current Exchange rate",IF('Largest_Life&amp;nonlife_DATA'!O144=0,0,'Largest_Life&amp;nonlife_DATA'!O144/Eco!Y40),IF($C$2="Constant Exchange rate",IF('Largest_Life&amp;nonlife_DATA'!O144=0,0,'Largest_Life&amp;nonlife_DATA'!O144/Eco!Y76))))</f>
        <v>0</v>
      </c>
      <c r="Q145" s="22">
        <f t="shared" si="4"/>
        <v>6.7107011441421916E-3</v>
      </c>
      <c r="R145" s="22">
        <f t="shared" si="5"/>
        <v>0.32760607647983231</v>
      </c>
      <c r="S145" s="22">
        <f t="shared" si="6"/>
        <v>3.5489202775875217</v>
      </c>
    </row>
    <row r="146" spans="3:19" x14ac:dyDescent="0.25">
      <c r="C146" s="187"/>
      <c r="D146" s="188"/>
      <c r="E146" s="43" t="s">
        <v>61</v>
      </c>
      <c r="F146" s="135">
        <f>IF($C$2="National Currency",IF('Largest_Life&amp;nonlife_DATA'!E145=0,0,'Largest_Life&amp;nonlife_DATA'!E145),IF($C$2="Current Exchange rate",IF('Largest_Life&amp;nonlife_DATA'!E145=0,0,'Largest_Life&amp;nonlife_DATA'!E145/Eco!O41),IF($C$2="Constant Exchange rate",IF('Largest_Life&amp;nonlife_DATA'!E145=0,0,'Largest_Life&amp;nonlife_DATA'!E145/Eco!O77))))</f>
        <v>18884.32404673257</v>
      </c>
      <c r="G146" s="56">
        <f>IF($C$2="National Currency",IF('Largest_Life&amp;nonlife_DATA'!F145=0,0,'Largest_Life&amp;nonlife_DATA'!F145),IF($C$2="Current Exchange rate",IF('Largest_Life&amp;nonlife_DATA'!F145=0,0,'Largest_Life&amp;nonlife_DATA'!F145/Eco!P41),IF($C$2="Constant Exchange rate",IF('Largest_Life&amp;nonlife_DATA'!F145=0,0,'Largest_Life&amp;nonlife_DATA'!F145/Eco!P77))))</f>
        <v>20537.938117858517</v>
      </c>
      <c r="H146" s="56">
        <f>IF($C$2="National Currency",IF('Largest_Life&amp;nonlife_DATA'!G145=0,0,'Largest_Life&amp;nonlife_DATA'!G145),IF($C$2="Current Exchange rate",IF('Largest_Life&amp;nonlife_DATA'!G145=0,0,'Largest_Life&amp;nonlife_DATA'!G145/Eco!Q41),IF($C$2="Constant Exchange rate",IF('Largest_Life&amp;nonlife_DATA'!G145=0,0,'Largest_Life&amp;nonlife_DATA'!G145/Eco!Q77))))</f>
        <v>21467.454101938631</v>
      </c>
      <c r="I146" s="56">
        <f>IF($C$2="National Currency",IF('Largest_Life&amp;nonlife_DATA'!H145=0,0,'Largest_Life&amp;nonlife_DATA'!H145),IF($C$2="Current Exchange rate",IF('Largest_Life&amp;nonlife_DATA'!H145=0,0,'Largest_Life&amp;nonlife_DATA'!H145/Eco!R41),IF($C$2="Constant Exchange rate",IF('Largest_Life&amp;nonlife_DATA'!H145=0,0,'Largest_Life&amp;nonlife_DATA'!H145/Eco!R77))))</f>
        <v>21532.931056618309</v>
      </c>
      <c r="J146" s="56">
        <f>IF($C$2="National Currency",IF('Largest_Life&amp;nonlife_DATA'!I145=0,0,'Largest_Life&amp;nonlife_DATA'!I145),IF($C$2="Current Exchange rate",IF('Largest_Life&amp;nonlife_DATA'!I145=0,0,'Largest_Life&amp;nonlife_DATA'!I145/Eco!S41),IF($C$2="Constant Exchange rate",IF('Largest_Life&amp;nonlife_DATA'!I145=0,0,'Largest_Life&amp;nonlife_DATA'!I145/Eco!S77))))</f>
        <v>21233.262292977273</v>
      </c>
      <c r="K146" s="56">
        <f>IF($C$2="National Currency",IF('Largest_Life&amp;nonlife_DATA'!J145=0,0,'Largest_Life&amp;nonlife_DATA'!J145),IF($C$2="Current Exchange rate",IF('Largest_Life&amp;nonlife_DATA'!J145=0,0,'Largest_Life&amp;nonlife_DATA'!J145/Eco!T41),IF($C$2="Constant Exchange rate",IF('Largest_Life&amp;nonlife_DATA'!J145=0,0,'Largest_Life&amp;nonlife_DATA'!J145/Eco!T77))))</f>
        <v>16180.510977018872</v>
      </c>
      <c r="L146" s="56">
        <f>IF($C$2="National Currency",IF('Largest_Life&amp;nonlife_DATA'!K145=0,0,'Largest_Life&amp;nonlife_DATA'!K145),IF($C$2="Current Exchange rate",IF('Largest_Life&amp;nonlife_DATA'!K145=0,0,'Largest_Life&amp;nonlife_DATA'!K145/Eco!U41),IF($C$2="Constant Exchange rate",IF('Largest_Life&amp;nonlife_DATA'!K145=0,0,'Largest_Life&amp;nonlife_DATA'!K145/Eco!U77))))</f>
        <v>17414.302221081012</v>
      </c>
      <c r="M146" s="56">
        <f>IF($C$2="National Currency",IF('Largest_Life&amp;nonlife_DATA'!L145=0,0,'Largest_Life&amp;nonlife_DATA'!L145),IF($C$2="Current Exchange rate",IF('Largest_Life&amp;nonlife_DATA'!L145=0,0,'Largest_Life&amp;nonlife_DATA'!L145/Eco!V41),IF($C$2="Constant Exchange rate",IF('Largest_Life&amp;nonlife_DATA'!L145=0,0,'Largest_Life&amp;nonlife_DATA'!L145/Eco!V77))))</f>
        <v>19028.116574656568</v>
      </c>
      <c r="N146" s="56">
        <f>IF($C$2="National Currency",IF('Largest_Life&amp;nonlife_DATA'!M145=0,0,'Largest_Life&amp;nonlife_DATA'!M145),IF($C$2="Current Exchange rate",IF('Largest_Life&amp;nonlife_DATA'!M145=0,0,'Largest_Life&amp;nonlife_DATA'!M145/Eco!W41),IF($C$2="Constant Exchange rate",IF('Largest_Life&amp;nonlife_DATA'!M145=0,0,'Largest_Life&amp;nonlife_DATA'!M145/Eco!W77))))</f>
        <v>18357.940685582231</v>
      </c>
      <c r="O146" s="56">
        <f>IF($C$2="National Currency",IF('Largest_Life&amp;nonlife_DATA'!N145=0,0,'Largest_Life&amp;nonlife_DATA'!N145),IF($C$2="Current Exchange rate",IF('Largest_Life&amp;nonlife_DATA'!N145=0,0,'Largest_Life&amp;nonlife_DATA'!N145/Eco!X41),IF($C$2="Constant Exchange rate",IF('Largest_Life&amp;nonlife_DATA'!N145=0,0,'Largest_Life&amp;nonlife_DATA'!N145/Eco!X77))))</f>
        <v>18357.940685582231</v>
      </c>
      <c r="P146" s="153">
        <f>IF($C$2="National Currency",IF('Largest_Life&amp;nonlife_DATA'!O145=0,0,'Largest_Life&amp;nonlife_DATA'!O145),IF($C$2="Current Exchange rate",IF('Largest_Life&amp;nonlife_DATA'!O145=0,0,'Largest_Life&amp;nonlife_DATA'!O145/Eco!Y41),IF($C$2="Constant Exchange rate",IF('Largest_Life&amp;nonlife_DATA'!O145=0,0,'Largest_Life&amp;nonlife_DATA'!O145/Eco!Y77))))</f>
        <v>0</v>
      </c>
      <c r="Q146" s="22">
        <f t="shared" si="4"/>
        <v>0.11012855394253088</v>
      </c>
      <c r="R146" s="22">
        <f t="shared" si="5"/>
        <v>0</v>
      </c>
      <c r="S146" s="22">
        <f t="shared" si="6"/>
        <v>-2.7874090692773135E-2</v>
      </c>
    </row>
    <row r="147" spans="3:19" ht="15.75" thickBot="1" x14ac:dyDescent="0.3">
      <c r="C147" s="189"/>
      <c r="D147" s="190"/>
      <c r="E147" s="29" t="s">
        <v>67</v>
      </c>
      <c r="F147" s="86">
        <f t="shared" ref="F147:O147" si="7">SUM(F115:F146)</f>
        <v>88176.174413908302</v>
      </c>
      <c r="G147" s="86">
        <f t="shared" si="7"/>
        <v>117683.25355964492</v>
      </c>
      <c r="H147" s="86">
        <f t="shared" si="7"/>
        <v>128255.98905851645</v>
      </c>
      <c r="I147" s="86">
        <f t="shared" si="7"/>
        <v>158273.18145651292</v>
      </c>
      <c r="J147" s="86">
        <f t="shared" si="7"/>
        <v>164935.64012772037</v>
      </c>
      <c r="K147" s="86">
        <f t="shared" si="7"/>
        <v>166016.46850470547</v>
      </c>
      <c r="L147" s="86">
        <f t="shared" si="7"/>
        <v>165974.74565197621</v>
      </c>
      <c r="M147" s="86">
        <f t="shared" si="7"/>
        <v>163759.67427445261</v>
      </c>
      <c r="N147" s="86">
        <f t="shared" si="7"/>
        <v>162832.43339461472</v>
      </c>
      <c r="O147" s="86">
        <f t="shared" si="7"/>
        <v>166695.55740432293</v>
      </c>
      <c r="P147" s="86" t="s">
        <v>128</v>
      </c>
      <c r="Q147" s="22">
        <f t="shared" si="4"/>
        <v>1</v>
      </c>
      <c r="R147" s="172"/>
      <c r="S147" s="172"/>
    </row>
    <row r="148" spans="3:19" ht="16.5" thickTop="1" thickBot="1" x14ac:dyDescent="0.3">
      <c r="C148" s="191"/>
      <c r="D148" s="192"/>
      <c r="E148" s="87" t="s">
        <v>68</v>
      </c>
      <c r="F148" s="88">
        <v>88136.1875</v>
      </c>
      <c r="G148" s="88">
        <v>97281.296875</v>
      </c>
      <c r="H148" s="88">
        <v>105002.3828125</v>
      </c>
      <c r="I148" s="88">
        <v>103049.0703125</v>
      </c>
      <c r="J148" s="88">
        <v>101395.796875</v>
      </c>
      <c r="K148" s="88">
        <v>99992.046875</v>
      </c>
      <c r="L148" s="88">
        <v>100709.6875</v>
      </c>
      <c r="M148" s="88">
        <v>96590.890625</v>
      </c>
      <c r="N148" s="88">
        <v>95952.40625</v>
      </c>
      <c r="O148" s="88">
        <v>98271.0625</v>
      </c>
      <c r="P148" s="88" t="s">
        <v>128</v>
      </c>
      <c r="Q148" s="22">
        <f t="shared" si="4"/>
        <v>0.58952418426870168</v>
      </c>
      <c r="R148" s="22">
        <f t="shared" si="5"/>
        <v>2.4164649336243293E-2</v>
      </c>
      <c r="S148" s="22">
        <f t="shared" si="6"/>
        <v>0.11499107560104083</v>
      </c>
    </row>
    <row r="149" spans="3:19" ht="15.75" thickTop="1" x14ac:dyDescent="0.25">
      <c r="E149" s="89" t="s">
        <v>70</v>
      </c>
      <c r="F149" s="90"/>
      <c r="G149" s="90">
        <f t="shared" ref="G149:O149" si="8">G148/F148-1</f>
        <v>0.10376111826938272</v>
      </c>
      <c r="H149" s="90">
        <f t="shared" si="8"/>
        <v>7.9368657548028798E-2</v>
      </c>
      <c r="I149" s="90">
        <f t="shared" si="8"/>
        <v>-1.8602554034301999E-2</v>
      </c>
      <c r="J149" s="90">
        <f t="shared" si="8"/>
        <v>-1.6043555099394813E-2</v>
      </c>
      <c r="K149" s="90">
        <f t="shared" si="8"/>
        <v>-1.3844262220558679E-2</v>
      </c>
      <c r="L149" s="90">
        <f t="shared" si="8"/>
        <v>7.1769770439555902E-3</v>
      </c>
      <c r="M149" s="90">
        <f t="shared" si="8"/>
        <v>-4.0897722724042795E-2</v>
      </c>
      <c r="N149" s="90">
        <f t="shared" si="8"/>
        <v>-6.6101924401839041E-3</v>
      </c>
      <c r="O149" s="91">
        <f t="shared" si="8"/>
        <v>2.4164649336243293E-2</v>
      </c>
      <c r="P149" s="91"/>
    </row>
    <row r="152" spans="3:19" ht="18.75" x14ac:dyDescent="0.25">
      <c r="C152" s="185" t="s">
        <v>619</v>
      </c>
      <c r="D152" s="186"/>
      <c r="E152" s="201" t="s">
        <v>82</v>
      </c>
      <c r="F152" s="202"/>
      <c r="G152" s="202"/>
      <c r="H152" s="202"/>
      <c r="I152" s="202"/>
      <c r="J152" s="202"/>
      <c r="K152" s="202"/>
      <c r="L152" s="202"/>
      <c r="M152" s="202"/>
      <c r="N152" s="202"/>
      <c r="O152" s="202"/>
      <c r="P152" s="203"/>
    </row>
    <row r="153" spans="3:19" x14ac:dyDescent="0.25">
      <c r="C153" s="193" t="s">
        <v>143</v>
      </c>
      <c r="D153" s="194" t="s">
        <v>143</v>
      </c>
      <c r="E153" s="14">
        <v>5</v>
      </c>
      <c r="F153" s="18">
        <v>2004</v>
      </c>
      <c r="G153" s="18">
        <f t="shared" ref="G153:P153" si="9">F153+1</f>
        <v>2005</v>
      </c>
      <c r="H153" s="18">
        <f t="shared" si="9"/>
        <v>2006</v>
      </c>
      <c r="I153" s="18">
        <f t="shared" si="9"/>
        <v>2007</v>
      </c>
      <c r="J153" s="18">
        <f t="shared" si="9"/>
        <v>2008</v>
      </c>
      <c r="K153" s="18">
        <f t="shared" si="9"/>
        <v>2009</v>
      </c>
      <c r="L153" s="18">
        <f t="shared" si="9"/>
        <v>2010</v>
      </c>
      <c r="M153" s="18">
        <f t="shared" si="9"/>
        <v>2011</v>
      </c>
      <c r="N153" s="18">
        <f t="shared" si="9"/>
        <v>2012</v>
      </c>
      <c r="O153" s="18">
        <f t="shared" si="9"/>
        <v>2013</v>
      </c>
      <c r="P153" s="147">
        <f t="shared" si="9"/>
        <v>2014</v>
      </c>
      <c r="Q153" s="20" t="s">
        <v>136</v>
      </c>
      <c r="R153" s="21" t="s">
        <v>137</v>
      </c>
      <c r="S153" s="21" t="s">
        <v>138</v>
      </c>
    </row>
    <row r="154" spans="3:19" x14ac:dyDescent="0.25">
      <c r="C154" s="187"/>
      <c r="D154" s="188"/>
      <c r="E154" s="43" t="s">
        <v>0</v>
      </c>
      <c r="F154" s="132">
        <f>IF($C$2="National Currency",IF('Largest_Life&amp;nonlife_DATA'!E150=0,0,'Largest_Life&amp;nonlife_DATA'!E150),IF($C$2="Current Exchange rate",IF('Largest_Life&amp;nonlife_DATA'!E150=0,0,'Largest_Life&amp;nonlife_DATA'!E150/Eco!O10),IF($C$2="Constant Exchange rate",IF('Largest_Life&amp;nonlife_DATA'!E150=0,0,'Largest_Life&amp;nonlife_DATA'!E150/Eco!O46))))</f>
        <v>2938</v>
      </c>
      <c r="G154" s="53">
        <f>IF($C$2="National Currency",IF('Largest_Life&amp;nonlife_DATA'!F150=0,0,'Largest_Life&amp;nonlife_DATA'!F150),IF($C$2="Current Exchange rate",IF('Largest_Life&amp;nonlife_DATA'!F150=0,0,'Largest_Life&amp;nonlife_DATA'!F150/Eco!P10),IF($C$2="Constant Exchange rate",IF('Largest_Life&amp;nonlife_DATA'!F150=0,0,'Largest_Life&amp;nonlife_DATA'!F150/Eco!P46))))</f>
        <v>3316</v>
      </c>
      <c r="H154" s="53">
        <f>IF($C$2="National Currency",IF('Largest_Life&amp;nonlife_DATA'!G150=0,0,'Largest_Life&amp;nonlife_DATA'!G150),IF($C$2="Current Exchange rate",IF('Largest_Life&amp;nonlife_DATA'!G150=0,0,'Largest_Life&amp;nonlife_DATA'!G150/Eco!Q10),IF($C$2="Constant Exchange rate",IF('Largest_Life&amp;nonlife_DATA'!G150=0,0,'Largest_Life&amp;nonlife_DATA'!G150/Eco!Q46))))</f>
        <v>3363</v>
      </c>
      <c r="I154" s="53">
        <f>IF($C$2="National Currency",IF('Largest_Life&amp;nonlife_DATA'!H150=0,0,'Largest_Life&amp;nonlife_DATA'!H150),IF($C$2="Current Exchange rate",IF('Largest_Life&amp;nonlife_DATA'!H150=0,0,'Largest_Life&amp;nonlife_DATA'!H150/Eco!R10),IF($C$2="Constant Exchange rate",IF('Largest_Life&amp;nonlife_DATA'!H150=0,0,'Largest_Life&amp;nonlife_DATA'!H150/Eco!R46))))</f>
        <v>3458</v>
      </c>
      <c r="J154" s="53">
        <f>IF($C$2="National Currency",IF('Largest_Life&amp;nonlife_DATA'!I150=0,0,'Largest_Life&amp;nonlife_DATA'!I150),IF($C$2="Current Exchange rate",IF('Largest_Life&amp;nonlife_DATA'!I150=0,0,'Largest_Life&amp;nonlife_DATA'!I150/Eco!S10),IF($C$2="Constant Exchange rate",IF('Largest_Life&amp;nonlife_DATA'!I150=0,0,'Largest_Life&amp;nonlife_DATA'!I150/Eco!S46))))</f>
        <v>3544</v>
      </c>
      <c r="K154" s="53">
        <f>IF($C$2="National Currency",IF('Largest_Life&amp;nonlife_DATA'!J150=0,0,'Largest_Life&amp;nonlife_DATA'!J150),IF($C$2="Current Exchange rate",IF('Largest_Life&amp;nonlife_DATA'!J150=0,0,'Largest_Life&amp;nonlife_DATA'!J150/Eco!T10),IF($C$2="Constant Exchange rate",IF('Largest_Life&amp;nonlife_DATA'!J150=0,0,'Largest_Life&amp;nonlife_DATA'!J150/Eco!T46))))</f>
        <v>3725</v>
      </c>
      <c r="L154" s="53">
        <f>IF($C$2="National Currency",IF('Largest_Life&amp;nonlife_DATA'!K150=0,0,'Largest_Life&amp;nonlife_DATA'!K150),IF($C$2="Current Exchange rate",IF('Largest_Life&amp;nonlife_DATA'!K150=0,0,'Largest_Life&amp;nonlife_DATA'!K150/Eco!U10),IF($C$2="Constant Exchange rate",IF('Largest_Life&amp;nonlife_DATA'!K150=0,0,'Largest_Life&amp;nonlife_DATA'!K150/Eco!U46))))</f>
        <v>3799</v>
      </c>
      <c r="M154" s="53">
        <f>IF($C$2="National Currency",IF('Largest_Life&amp;nonlife_DATA'!L150=0,0,'Largest_Life&amp;nonlife_DATA'!L150),IF($C$2="Current Exchange rate",IF('Largest_Life&amp;nonlife_DATA'!L150=0,0,'Largest_Life&amp;nonlife_DATA'!L150/Eco!V10),IF($C$2="Constant Exchange rate",IF('Largest_Life&amp;nonlife_DATA'!L150=0,0,'Largest_Life&amp;nonlife_DATA'!L150/Eco!V46))))</f>
        <v>3654</v>
      </c>
      <c r="N154" s="53">
        <f>IF($C$2="National Currency",IF('Largest_Life&amp;nonlife_DATA'!M150=0,0,'Largest_Life&amp;nonlife_DATA'!M150),IF($C$2="Current Exchange rate",IF('Largest_Life&amp;nonlife_DATA'!M150=0,0,'Largest_Life&amp;nonlife_DATA'!M150/Eco!W10),IF($C$2="Constant Exchange rate",IF('Largest_Life&amp;nonlife_DATA'!M150=0,0,'Largest_Life&amp;nonlife_DATA'!M150/Eco!W46))))</f>
        <v>3521</v>
      </c>
      <c r="O154" s="53">
        <f>IF($C$2="National Currency",IF('Largest_Life&amp;nonlife_DATA'!N150=0,0,'Largest_Life&amp;nonlife_DATA'!N150),IF($C$2="Current Exchange rate",IF('Largest_Life&amp;nonlife_DATA'!N150=0,0,'Largest_Life&amp;nonlife_DATA'!N150/Eco!X10),IF($C$2="Constant Exchange rate",IF('Largest_Life&amp;nonlife_DATA'!N150=0,0,'Largest_Life&amp;nonlife_DATA'!N150/Eco!X46))))</f>
        <v>3677</v>
      </c>
      <c r="P154" s="150">
        <f>IF($C$2="National Currency",IF('Largest_Life&amp;nonlife_DATA'!O150=0,0,'Largest_Life&amp;nonlife_DATA'!O150),IF($C$2="Current Exchange rate",IF('Largest_Life&amp;nonlife_DATA'!O150=0,0,'Largest_Life&amp;nonlife_DATA'!O150/Eco!Y10),IF($C$2="Constant Exchange rate",IF('Largest_Life&amp;nonlife_DATA'!O150=0,0,'Largest_Life&amp;nonlife_DATA'!O150/Eco!Y46))))</f>
        <v>0</v>
      </c>
      <c r="Q154" s="22">
        <f>O154/$O$186</f>
        <v>3.1631410816282471E-2</v>
      </c>
      <c r="R154" s="22">
        <f>IF(OR(O154=0, N154=0),"-",O154/N154-1)</f>
        <v>4.4305595001419951E-2</v>
      </c>
      <c r="S154" s="22">
        <f>IF(OR(O154=0, F154=0),"-",O154/F154-1)</f>
        <v>0.25153165418652135</v>
      </c>
    </row>
    <row r="155" spans="3:19" x14ac:dyDescent="0.25">
      <c r="C155" s="187"/>
      <c r="D155" s="188"/>
      <c r="E155" s="43" t="s">
        <v>1</v>
      </c>
      <c r="F155" s="133">
        <f>IF($C$2="National Currency",IF('Largest_Life&amp;nonlife_DATA'!E151=0,0,'Largest_Life&amp;nonlife_DATA'!E151),IF($C$2="Current Exchange rate",IF('Largest_Life&amp;nonlife_DATA'!E151=0,0,'Largest_Life&amp;nonlife_DATA'!E151/Eco!O11),IF($C$2="Constant Exchange rate",IF('Largest_Life&amp;nonlife_DATA'!E151=0,0,'Largest_Life&amp;nonlife_DATA'!E151/Eco!O47))))</f>
        <v>4552</v>
      </c>
      <c r="G155" s="54">
        <f>IF($C$2="National Currency",IF('Largest_Life&amp;nonlife_DATA'!F151=0,0,'Largest_Life&amp;nonlife_DATA'!F151),IF($C$2="Current Exchange rate",IF('Largest_Life&amp;nonlife_DATA'!F151=0,0,'Largest_Life&amp;nonlife_DATA'!F151/Eco!P11),IF($C$2="Constant Exchange rate",IF('Largest_Life&amp;nonlife_DATA'!F151=0,0,'Largest_Life&amp;nonlife_DATA'!F151/Eco!P47))))</f>
        <v>6369</v>
      </c>
      <c r="H155" s="54">
        <f>IF($C$2="National Currency",IF('Largest_Life&amp;nonlife_DATA'!G151=0,0,'Largest_Life&amp;nonlife_DATA'!G151),IF($C$2="Current Exchange rate",IF('Largest_Life&amp;nonlife_DATA'!G151=0,0,'Largest_Life&amp;nonlife_DATA'!G151/Eco!Q11),IF($C$2="Constant Exchange rate",IF('Largest_Life&amp;nonlife_DATA'!G151=0,0,'Largest_Life&amp;nonlife_DATA'!G151/Eco!Q47))))</f>
        <v>4994</v>
      </c>
      <c r="I155" s="54">
        <f>IF($C$2="National Currency",IF('Largest_Life&amp;nonlife_DATA'!H151=0,0,'Largest_Life&amp;nonlife_DATA'!H151),IF($C$2="Current Exchange rate",IF('Largest_Life&amp;nonlife_DATA'!H151=0,0,'Largest_Life&amp;nonlife_DATA'!H151/Eco!R11),IF($C$2="Constant Exchange rate",IF('Largest_Life&amp;nonlife_DATA'!H151=0,0,'Largest_Life&amp;nonlife_DATA'!H151/Eco!R47))))</f>
        <v>5199</v>
      </c>
      <c r="J155" s="54">
        <f>IF($C$2="National Currency",IF('Largest_Life&amp;nonlife_DATA'!I151=0,0,'Largest_Life&amp;nonlife_DATA'!I151),IF($C$2="Current Exchange rate",IF('Largest_Life&amp;nonlife_DATA'!I151=0,0,'Largest_Life&amp;nonlife_DATA'!I151/Eco!S11),IF($C$2="Constant Exchange rate",IF('Largest_Life&amp;nonlife_DATA'!I151=0,0,'Largest_Life&amp;nonlife_DATA'!I151/Eco!S47))))</f>
        <v>4702</v>
      </c>
      <c r="K155" s="54">
        <f>IF($C$2="National Currency",IF('Largest_Life&amp;nonlife_DATA'!J151=0,0,'Largest_Life&amp;nonlife_DATA'!J151),IF($C$2="Current Exchange rate",IF('Largest_Life&amp;nonlife_DATA'!J151=0,0,'Largest_Life&amp;nonlife_DATA'!J151/Eco!T11),IF($C$2="Constant Exchange rate",IF('Largest_Life&amp;nonlife_DATA'!J151=0,0,'Largest_Life&amp;nonlife_DATA'!J151/Eco!T47))))</f>
        <v>4655</v>
      </c>
      <c r="L155" s="54">
        <f>IF($C$2="National Currency",IF('Largest_Life&amp;nonlife_DATA'!K151=0,0,'Largest_Life&amp;nonlife_DATA'!K151),IF($C$2="Current Exchange rate",IF('Largest_Life&amp;nonlife_DATA'!K151=0,0,'Largest_Life&amp;nonlife_DATA'!K151/Eco!U11),IF($C$2="Constant Exchange rate",IF('Largest_Life&amp;nonlife_DATA'!K151=0,0,'Largest_Life&amp;nonlife_DATA'!K151/Eco!U47))))</f>
        <v>4606</v>
      </c>
      <c r="M155" s="54">
        <f>IF($C$2="National Currency",IF('Largest_Life&amp;nonlife_DATA'!L151=0,0,'Largest_Life&amp;nonlife_DATA'!L151),IF($C$2="Current Exchange rate",IF('Largest_Life&amp;nonlife_DATA'!L151=0,0,'Largest_Life&amp;nonlife_DATA'!L151/Eco!V11),IF($C$2="Constant Exchange rate",IF('Largest_Life&amp;nonlife_DATA'!L151=0,0,'Largest_Life&amp;nonlife_DATA'!L151/Eco!V47))))</f>
        <v>4292</v>
      </c>
      <c r="N155" s="54">
        <f>IF($C$2="National Currency",IF('Largest_Life&amp;nonlife_DATA'!M151=0,0,'Largest_Life&amp;nonlife_DATA'!M151),IF($C$2="Current Exchange rate",IF('Largest_Life&amp;nonlife_DATA'!M151=0,0,'Largest_Life&amp;nonlife_DATA'!M151/Eco!W11),IF($C$2="Constant Exchange rate",IF('Largest_Life&amp;nonlife_DATA'!M151=0,0,'Largest_Life&amp;nonlife_DATA'!M151/Eco!W47))))</f>
        <v>4785</v>
      </c>
      <c r="O155" s="54">
        <f>IF($C$2="National Currency",IF('Largest_Life&amp;nonlife_DATA'!N151=0,0,'Largest_Life&amp;nonlife_DATA'!N151),IF($C$2="Current Exchange rate",IF('Largest_Life&amp;nonlife_DATA'!N151=0,0,'Largest_Life&amp;nonlife_DATA'!N151/Eco!X11),IF($C$2="Constant Exchange rate",IF('Largest_Life&amp;nonlife_DATA'!N151=0,0,'Largest_Life&amp;nonlife_DATA'!N151/Eco!X47))))</f>
        <v>4111</v>
      </c>
      <c r="P155" s="151">
        <f>IF($C$2="National Currency",IF('Largest_Life&amp;nonlife_DATA'!O151=0,0,'Largest_Life&amp;nonlife_DATA'!O151),IF($C$2="Current Exchange rate",IF('Largest_Life&amp;nonlife_DATA'!O151=0,0,'Largest_Life&amp;nonlife_DATA'!O151/Eco!Y11),IF($C$2="Constant Exchange rate",IF('Largest_Life&amp;nonlife_DATA'!O151=0,0,'Largest_Life&amp;nonlife_DATA'!O151/Eco!Y47))))</f>
        <v>3984.6196049999999</v>
      </c>
      <c r="Q155" s="22">
        <f t="shared" ref="Q155:Q187" si="10">O155/$O$186</f>
        <v>3.5364897978171675E-2</v>
      </c>
      <c r="R155" s="22">
        <f t="shared" ref="R155:R187" si="11">IF(OR(O155=0, N155=0),"-",O155/N155-1)</f>
        <v>-0.14085684430512013</v>
      </c>
      <c r="S155" s="22">
        <f t="shared" ref="S155:S187" si="12">IF(OR(O155=0, F155=0),"-",O155/F155-1)</f>
        <v>-9.6880492091388382E-2</v>
      </c>
    </row>
    <row r="156" spans="3:19" x14ac:dyDescent="0.25">
      <c r="C156" s="187"/>
      <c r="D156" s="188"/>
      <c r="E156" s="43" t="s">
        <v>30</v>
      </c>
      <c r="F156" s="134">
        <f>IF($C$2="National Currency",IF('Largest_Life&amp;nonlife_DATA'!E152=0,0,'Largest_Life&amp;nonlife_DATA'!E152),IF($C$2="Current Exchange rate",IF('Largest_Life&amp;nonlife_DATA'!E152=0,0,'Largest_Life&amp;nonlife_DATA'!E152/Eco!O12),IF($C$2="Constant Exchange rate",IF('Largest_Life&amp;nonlife_DATA'!E152=0,0,'Largest_Life&amp;nonlife_DATA'!E152/Eco!O48))))</f>
        <v>0</v>
      </c>
      <c r="G156" s="127">
        <f>IF($C$2="National Currency",IF('Largest_Life&amp;nonlife_DATA'!F152=0,0,'Largest_Life&amp;nonlife_DATA'!F152),IF($C$2="Current Exchange rate",IF('Largest_Life&amp;nonlife_DATA'!F152=0,0,'Largest_Life&amp;nonlife_DATA'!F152/Eco!P12),IF($C$2="Constant Exchange rate",IF('Largest_Life&amp;nonlife_DATA'!F152=0,0,'Largest_Life&amp;nonlife_DATA'!F152/Eco!P48))))</f>
        <v>0</v>
      </c>
      <c r="H156" s="54">
        <f>IF($C$2="National Currency",IF('Largest_Life&amp;nonlife_DATA'!G152=0,0,'Largest_Life&amp;nonlife_DATA'!G152),IF($C$2="Current Exchange rate",IF('Largest_Life&amp;nonlife_DATA'!G152=0,0,'Largest_Life&amp;nonlife_DATA'!G152/Eco!Q12),IF($C$2="Constant Exchange rate",IF('Largest_Life&amp;nonlife_DATA'!G152=0,0,'Largest_Life&amp;nonlife_DATA'!G152/Eco!Q48))))</f>
        <v>0</v>
      </c>
      <c r="I156" s="54">
        <f>IF($C$2="National Currency",IF('Largest_Life&amp;nonlife_DATA'!H152=0,0,'Largest_Life&amp;nonlife_DATA'!H152),IF($C$2="Current Exchange rate",IF('Largest_Life&amp;nonlife_DATA'!H152=0,0,'Largest_Life&amp;nonlife_DATA'!H152/Eco!R12),IF($C$2="Constant Exchange rate",IF('Largest_Life&amp;nonlife_DATA'!H152=0,0,'Largest_Life&amp;nonlife_DATA'!H152/Eco!R48))))</f>
        <v>116.25830862051333</v>
      </c>
      <c r="J156" s="54">
        <f>IF($C$2="National Currency",IF('Largest_Life&amp;nonlife_DATA'!I152=0,0,'Largest_Life&amp;nonlife_DATA'!I152),IF($C$2="Current Exchange rate",IF('Largest_Life&amp;nonlife_DATA'!I152=0,0,'Largest_Life&amp;nonlife_DATA'!I152/Eco!S12),IF($C$2="Constant Exchange rate",IF('Largest_Life&amp;nonlife_DATA'!I152=0,0,'Largest_Life&amp;nonlife_DATA'!I152/Eco!S48))))</f>
        <v>125.95101748645057</v>
      </c>
      <c r="K156" s="54">
        <f>IF($C$2="National Currency",IF('Largest_Life&amp;nonlife_DATA'!J152=0,0,'Largest_Life&amp;nonlife_DATA'!J152),IF($C$2="Current Exchange rate",IF('Largest_Life&amp;nonlife_DATA'!J152=0,0,'Largest_Life&amp;nonlife_DATA'!J152/Eco!T12),IF($C$2="Constant Exchange rate",IF('Largest_Life&amp;nonlife_DATA'!J152=0,0,'Largest_Life&amp;nonlife_DATA'!J152/Eco!T48))))</f>
        <v>130.96277738010022</v>
      </c>
      <c r="L156" s="54">
        <f>IF($C$2="National Currency",IF('Largest_Life&amp;nonlife_DATA'!K152=0,0,'Largest_Life&amp;nonlife_DATA'!K152),IF($C$2="Current Exchange rate",IF('Largest_Life&amp;nonlife_DATA'!K152=0,0,'Largest_Life&amp;nonlife_DATA'!K152/Eco!U12),IF($C$2="Constant Exchange rate",IF('Largest_Life&amp;nonlife_DATA'!K152=0,0,'Largest_Life&amp;nonlife_DATA'!K152/Eco!U48))))</f>
        <v>120.56191839656407</v>
      </c>
      <c r="M156" s="54">
        <f>IF($C$2="National Currency",IF('Largest_Life&amp;nonlife_DATA'!L152=0,0,'Largest_Life&amp;nonlife_DATA'!L152),IF($C$2="Current Exchange rate",IF('Largest_Life&amp;nonlife_DATA'!L152=0,0,'Largest_Life&amp;nonlife_DATA'!L152/Eco!V12),IF($C$2="Constant Exchange rate",IF('Largest_Life&amp;nonlife_DATA'!L152=0,0,'Largest_Life&amp;nonlife_DATA'!L152/Eco!V48))))</f>
        <v>105.34052561611617</v>
      </c>
      <c r="N156" s="54">
        <f>IF($C$2="National Currency",IF('Largest_Life&amp;nonlife_DATA'!M152=0,0,'Largest_Life&amp;nonlife_DATA'!M152),IF($C$2="Current Exchange rate",IF('Largest_Life&amp;nonlife_DATA'!M152=0,0,'Largest_Life&amp;nonlife_DATA'!M152/Eco!W12),IF($C$2="Constant Exchange rate",IF('Largest_Life&amp;nonlife_DATA'!M152=0,0,'Largest_Life&amp;nonlife_DATA'!M152/Eco!W48))))</f>
        <v>107.37294201861131</v>
      </c>
      <c r="O156" s="54">
        <f>IF($C$2="National Currency",IF('Largest_Life&amp;nonlife_DATA'!N152=0,0,'Largest_Life&amp;nonlife_DATA'!N152),IF($C$2="Current Exchange rate",IF('Largest_Life&amp;nonlife_DATA'!N152=0,0,'Largest_Life&amp;nonlife_DATA'!N152/Eco!X12),IF($C$2="Constant Exchange rate",IF('Largest_Life&amp;nonlife_DATA'!N152=0,0,'Largest_Life&amp;nonlife_DATA'!N152/Eco!X48))))</f>
        <v>107.37294201861131</v>
      </c>
      <c r="P156" s="152">
        <f>IF($C$2="National Currency",IF('Largest_Life&amp;nonlife_DATA'!O152=0,0,'Largest_Life&amp;nonlife_DATA'!O152),IF($C$2="Current Exchange rate",IF('Largest_Life&amp;nonlife_DATA'!O152=0,0,'Largest_Life&amp;nonlife_DATA'!O152/Eco!Y12),IF($C$2="Constant Exchange rate",IF('Largest_Life&amp;nonlife_DATA'!O152=0,0,'Largest_Life&amp;nonlife_DATA'!O152/Eco!Y48))))</f>
        <v>0</v>
      </c>
      <c r="Q156" s="22">
        <f t="shared" si="10"/>
        <v>9.2367626857317727E-4</v>
      </c>
      <c r="R156" s="22">
        <f t="shared" si="11"/>
        <v>0</v>
      </c>
      <c r="S156" s="22" t="str">
        <f t="shared" si="12"/>
        <v>-</v>
      </c>
    </row>
    <row r="157" spans="3:19" x14ac:dyDescent="0.25">
      <c r="C157" s="187"/>
      <c r="D157" s="188"/>
      <c r="E157" s="43" t="s">
        <v>2</v>
      </c>
      <c r="F157" s="133">
        <f>IF($C$2="National Currency",IF('Largest_Life&amp;nonlife_DATA'!E153=0,0,'Largest_Life&amp;nonlife_DATA'!E153),IF($C$2="Current Exchange rate",IF('Largest_Life&amp;nonlife_DATA'!E153=0,0,'Largest_Life&amp;nonlife_DATA'!E153/Eco!O13),IF($C$2="Constant Exchange rate",IF('Largest_Life&amp;nonlife_DATA'!E153=0,0,'Largest_Life&amp;nonlife_DATA'!E153/Eco!O49))))</f>
        <v>7021.7897538256821</v>
      </c>
      <c r="G157" s="54">
        <f>IF($C$2="National Currency",IF('Largest_Life&amp;nonlife_DATA'!F153=0,0,'Largest_Life&amp;nonlife_DATA'!F153),IF($C$2="Current Exchange rate",IF('Largest_Life&amp;nonlife_DATA'!F153=0,0,'Largest_Life&amp;nonlife_DATA'!F153/Eco!P13),IF($C$2="Constant Exchange rate",IF('Largest_Life&amp;nonlife_DATA'!F153=0,0,'Largest_Life&amp;nonlife_DATA'!F153/Eco!P49))))</f>
        <v>6612.6081170991356</v>
      </c>
      <c r="H157" s="54">
        <f>IF($C$2="National Currency",IF('Largest_Life&amp;nonlife_DATA'!G153=0,0,'Largest_Life&amp;nonlife_DATA'!G153),IF($C$2="Current Exchange rate",IF('Largest_Life&amp;nonlife_DATA'!G153=0,0,'Largest_Life&amp;nonlife_DATA'!G153/Eco!Q13),IF($C$2="Constant Exchange rate",IF('Largest_Life&amp;nonlife_DATA'!G153=0,0,'Largest_Life&amp;nonlife_DATA'!G153/Eco!Q49))))</f>
        <v>6443.7791084497676</v>
      </c>
      <c r="I157" s="54">
        <f>IF($C$2="National Currency",IF('Largest_Life&amp;nonlife_DATA'!H153=0,0,'Largest_Life&amp;nonlife_DATA'!H153),IF($C$2="Current Exchange rate",IF('Largest_Life&amp;nonlife_DATA'!H153=0,0,'Largest_Life&amp;nonlife_DATA'!H153/Eco!R13),IF($C$2="Constant Exchange rate",IF('Largest_Life&amp;nonlife_DATA'!H153=0,0,'Largest_Life&amp;nonlife_DATA'!H153/Eco!R49))))</f>
        <v>7049.2348636061215</v>
      </c>
      <c r="J157" s="54">
        <f>IF($C$2="National Currency",IF('Largest_Life&amp;nonlife_DATA'!I153=0,0,'Largest_Life&amp;nonlife_DATA'!I153),IF($C$2="Current Exchange rate",IF('Largest_Life&amp;nonlife_DATA'!I153=0,0,'Largest_Life&amp;nonlife_DATA'!I153/Eco!S13),IF($C$2="Constant Exchange rate",IF('Largest_Life&amp;nonlife_DATA'!I153=0,0,'Largest_Life&amp;nonlife_DATA'!I153/Eco!S49))))</f>
        <v>6690.7850964737199</v>
      </c>
      <c r="K157" s="54">
        <f>IF($C$2="National Currency",IF('Largest_Life&amp;nonlife_DATA'!J153=0,0,'Largest_Life&amp;nonlife_DATA'!J153),IF($C$2="Current Exchange rate",IF('Largest_Life&amp;nonlife_DATA'!J153=0,0,'Largest_Life&amp;nonlife_DATA'!J153/Eco!T13),IF($C$2="Constant Exchange rate",IF('Largest_Life&amp;nonlife_DATA'!J153=0,0,'Largest_Life&amp;nonlife_DATA'!J153/Eco!T49))))</f>
        <v>6315.701929474385</v>
      </c>
      <c r="L157" s="54">
        <f>IF($C$2="National Currency",IF('Largest_Life&amp;nonlife_DATA'!K153=0,0,'Largest_Life&amp;nonlife_DATA'!K153),IF($C$2="Current Exchange rate",IF('Largest_Life&amp;nonlife_DATA'!K153=0,0,'Largest_Life&amp;nonlife_DATA'!K153/Eco!U13),IF($C$2="Constant Exchange rate",IF('Largest_Life&amp;nonlife_DATA'!K153=0,0,'Largest_Life&amp;nonlife_DATA'!K153/Eco!U49))))</f>
        <v>6250.8316699933475</v>
      </c>
      <c r="M157" s="54">
        <f>IF($C$2="National Currency",IF('Largest_Life&amp;nonlife_DATA'!L153=0,0,'Largest_Life&amp;nonlife_DATA'!L153),IF($C$2="Current Exchange rate",IF('Largest_Life&amp;nonlife_DATA'!L153=0,0,'Largest_Life&amp;nonlife_DATA'!L153/Eco!V13),IF($C$2="Constant Exchange rate",IF('Largest_Life&amp;nonlife_DATA'!L153=0,0,'Largest_Life&amp;nonlife_DATA'!L153/Eco!V49))))</f>
        <v>6190.1197604790423</v>
      </c>
      <c r="N157" s="54">
        <f>IF($C$2="National Currency",IF('Largest_Life&amp;nonlife_DATA'!M153=0,0,'Largest_Life&amp;nonlife_DATA'!M153),IF($C$2="Current Exchange rate",IF('Largest_Life&amp;nonlife_DATA'!M153=0,0,'Largest_Life&amp;nonlife_DATA'!M153/Eco!W13),IF($C$2="Constant Exchange rate",IF('Largest_Life&amp;nonlife_DATA'!M153=0,0,'Largest_Life&amp;nonlife_DATA'!M153/Eco!W49))))</f>
        <v>6508.649367930806</v>
      </c>
      <c r="O157" s="54">
        <f>IF($C$2="National Currency",IF('Largest_Life&amp;nonlife_DATA'!N153=0,0,'Largest_Life&amp;nonlife_DATA'!N153),IF($C$2="Current Exchange rate",IF('Largest_Life&amp;nonlife_DATA'!N153=0,0,'Largest_Life&amp;nonlife_DATA'!N153/Eco!X13),IF($C$2="Constant Exchange rate",IF('Largest_Life&amp;nonlife_DATA'!N153=0,0,'Largest_Life&amp;nonlife_DATA'!N153/Eco!X49))))</f>
        <v>7152.3619427811054</v>
      </c>
      <c r="P157" s="151">
        <f>IF($C$2="National Currency",IF('Largest_Life&amp;nonlife_DATA'!O153=0,0,'Largest_Life&amp;nonlife_DATA'!O153),IF($C$2="Current Exchange rate",IF('Largest_Life&amp;nonlife_DATA'!O153=0,0,'Largest_Life&amp;nonlife_DATA'!O153/Eco!Y13),IF($C$2="Constant Exchange rate",IF('Largest_Life&amp;nonlife_DATA'!O153=0,0,'Largest_Life&amp;nonlife_DATA'!O153/Eco!Y49))))</f>
        <v>7908.0888930472393</v>
      </c>
      <c r="Q157" s="22">
        <f t="shared" si="10"/>
        <v>6.1528229240917429E-2</v>
      </c>
      <c r="R157" s="22">
        <f t="shared" si="11"/>
        <v>9.8901098901098994E-2</v>
      </c>
      <c r="S157" s="22">
        <f t="shared" si="12"/>
        <v>1.8595286035769432E-2</v>
      </c>
    </row>
    <row r="158" spans="3:19" x14ac:dyDescent="0.25">
      <c r="C158" s="187"/>
      <c r="D158" s="188"/>
      <c r="E158" s="43" t="s">
        <v>3</v>
      </c>
      <c r="F158" s="133">
        <f>IF($C$2="National Currency",IF('Largest_Life&amp;nonlife_DATA'!E154=0,0,'Largest_Life&amp;nonlife_DATA'!E154),IF($C$2="Current Exchange rate",IF('Largest_Life&amp;nonlife_DATA'!E154=0,0,'Largest_Life&amp;nonlife_DATA'!E154/Eco!O14),IF($C$2="Constant Exchange rate",IF('Largest_Life&amp;nonlife_DATA'!E154=0,0,'Largest_Life&amp;nonlife_DATA'!E154/Eco!O50))))</f>
        <v>71.420028362977774</v>
      </c>
      <c r="G158" s="54">
        <f>IF($C$2="National Currency",IF('Largest_Life&amp;nonlife_DATA'!F154=0,0,'Largest_Life&amp;nonlife_DATA'!F154),IF($C$2="Current Exchange rate",IF('Largest_Life&amp;nonlife_DATA'!F154=0,0,'Largest_Life&amp;nonlife_DATA'!F154/Eco!P14),IF($C$2="Constant Exchange rate",IF('Largest_Life&amp;nonlife_DATA'!F154=0,0,'Largest_Life&amp;nonlife_DATA'!F154/Eco!P50))))</f>
        <v>74.153809352948215</v>
      </c>
      <c r="H158" s="54">
        <f>IF($C$2="National Currency",IF('Largest_Life&amp;nonlife_DATA'!G154=0,0,'Largest_Life&amp;nonlife_DATA'!G154),IF($C$2="Current Exchange rate",IF('Largest_Life&amp;nonlife_DATA'!G154=0,0,'Largest_Life&amp;nonlife_DATA'!G154/Eco!Q14),IF($C$2="Constant Exchange rate",IF('Largest_Life&amp;nonlife_DATA'!G154=0,0,'Largest_Life&amp;nonlife_DATA'!G154/Eco!Q50))))</f>
        <v>79.963093956635404</v>
      </c>
      <c r="I158" s="54">
        <f>IF($C$2="National Currency",IF('Largest_Life&amp;nonlife_DATA'!H154=0,0,'Largest_Life&amp;nonlife_DATA'!H154),IF($C$2="Current Exchange rate",IF('Largest_Life&amp;nonlife_DATA'!H154=0,0,'Largest_Life&amp;nonlife_DATA'!H154/Eco!R14),IF($C$2="Constant Exchange rate",IF('Largest_Life&amp;nonlife_DATA'!H154=0,0,'Largest_Life&amp;nonlife_DATA'!H154/Eco!R50))))</f>
        <v>91.650007688759047</v>
      </c>
      <c r="J158" s="54">
        <f>IF($C$2="National Currency",IF('Largest_Life&amp;nonlife_DATA'!I154=0,0,'Largest_Life&amp;nonlife_DATA'!I154),IF($C$2="Current Exchange rate",IF('Largest_Life&amp;nonlife_DATA'!I154=0,0,'Largest_Life&amp;nonlife_DATA'!I154/Eco!S14),IF($C$2="Constant Exchange rate",IF('Largest_Life&amp;nonlife_DATA'!I154=0,0,'Largest_Life&amp;nonlife_DATA'!I154/Eco!S50))))</f>
        <v>98</v>
      </c>
      <c r="K158" s="54">
        <f>IF($C$2="National Currency",IF('Largest_Life&amp;nonlife_DATA'!J154=0,0,'Largest_Life&amp;nonlife_DATA'!J154),IF($C$2="Current Exchange rate",IF('Largest_Life&amp;nonlife_DATA'!J154=0,0,'Largest_Life&amp;nonlife_DATA'!J154/Eco!T14),IF($C$2="Constant Exchange rate",IF('Largest_Life&amp;nonlife_DATA'!J154=0,0,'Largest_Life&amp;nonlife_DATA'!J154/Eco!T50))))</f>
        <v>105</v>
      </c>
      <c r="L158" s="54">
        <f>IF($C$2="National Currency",IF('Largest_Life&amp;nonlife_DATA'!K154=0,0,'Largest_Life&amp;nonlife_DATA'!K154),IF($C$2="Current Exchange rate",IF('Largest_Life&amp;nonlife_DATA'!K154=0,0,'Largest_Life&amp;nonlife_DATA'!K154/Eco!U14),IF($C$2="Constant Exchange rate",IF('Largest_Life&amp;nonlife_DATA'!K154=0,0,'Largest_Life&amp;nonlife_DATA'!K154/Eco!U50))))</f>
        <v>116</v>
      </c>
      <c r="M158" s="54">
        <f>IF($C$2="National Currency",IF('Largest_Life&amp;nonlife_DATA'!L154=0,0,'Largest_Life&amp;nonlife_DATA'!L154),IF($C$2="Current Exchange rate",IF('Largest_Life&amp;nonlife_DATA'!L154=0,0,'Largest_Life&amp;nonlife_DATA'!L154/Eco!V14),IF($C$2="Constant Exchange rate",IF('Largest_Life&amp;nonlife_DATA'!L154=0,0,'Largest_Life&amp;nonlife_DATA'!L154/Eco!V50))))</f>
        <v>118</v>
      </c>
      <c r="N158" s="54">
        <f>IF($C$2="National Currency",IF('Largest_Life&amp;nonlife_DATA'!M154=0,0,'Largest_Life&amp;nonlife_DATA'!M154),IF($C$2="Current Exchange rate",IF('Largest_Life&amp;nonlife_DATA'!M154=0,0,'Largest_Life&amp;nonlife_DATA'!M154/Eco!W14),IF($C$2="Constant Exchange rate",IF('Largest_Life&amp;nonlife_DATA'!M154=0,0,'Largest_Life&amp;nonlife_DATA'!M154/Eco!W50))))</f>
        <v>106</v>
      </c>
      <c r="O158" s="54">
        <f>IF($C$2="National Currency",IF('Largest_Life&amp;nonlife_DATA'!N154=0,0,'Largest_Life&amp;nonlife_DATA'!N154),IF($C$2="Current Exchange rate",IF('Largest_Life&amp;nonlife_DATA'!N154=0,0,'Largest_Life&amp;nonlife_DATA'!N154/Eco!X14),IF($C$2="Constant Exchange rate",IF('Largest_Life&amp;nonlife_DATA'!N154=0,0,'Largest_Life&amp;nonlife_DATA'!N154/Eco!X50))))</f>
        <v>106</v>
      </c>
      <c r="P158" s="152">
        <f>IF($C$2="National Currency",IF('Largest_Life&amp;nonlife_DATA'!O154=0,0,'Largest_Life&amp;nonlife_DATA'!O154),IF($C$2="Current Exchange rate",IF('Largest_Life&amp;nonlife_DATA'!O154=0,0,'Largest_Life&amp;nonlife_DATA'!O154/Eco!Y14),IF($C$2="Constant Exchange rate",IF('Largest_Life&amp;nonlife_DATA'!O154=0,0,'Largest_Life&amp;nonlife_DATA'!O154/Eco!Y50))))</f>
        <v>0</v>
      </c>
      <c r="Q158" s="22">
        <f t="shared" si="10"/>
        <v>9.118655280190215E-4</v>
      </c>
      <c r="R158" s="22">
        <f t="shared" si="11"/>
        <v>0</v>
      </c>
      <c r="S158" s="22">
        <f t="shared" si="12"/>
        <v>0.48417751196172243</v>
      </c>
    </row>
    <row r="159" spans="3:19" x14ac:dyDescent="0.25">
      <c r="C159" s="187"/>
      <c r="D159" s="188"/>
      <c r="E159" s="43" t="s">
        <v>4</v>
      </c>
      <c r="F159" s="133">
        <f>IF($C$2="National Currency",IF('Largest_Life&amp;nonlife_DATA'!E155=0,0,'Largest_Life&amp;nonlife_DATA'!E155),IF($C$2="Current Exchange rate",IF('Largest_Life&amp;nonlife_DATA'!E155=0,0,'Largest_Life&amp;nonlife_DATA'!E155/Eco!O15),IF($C$2="Constant Exchange rate",IF('Largest_Life&amp;nonlife_DATA'!E155=0,0,'Largest_Life&amp;nonlife_DATA'!E155/Eco!O51))))</f>
        <v>871.35388498287364</v>
      </c>
      <c r="G159" s="54">
        <f>IF($C$2="National Currency",IF('Largest_Life&amp;nonlife_DATA'!F155=0,0,'Largest_Life&amp;nonlife_DATA'!F155),IF($C$2="Current Exchange rate",IF('Largest_Life&amp;nonlife_DATA'!F155=0,0,'Largest_Life&amp;nonlife_DATA'!F155/Eco!P15),IF($C$2="Constant Exchange rate",IF('Largest_Life&amp;nonlife_DATA'!F155=0,0,'Largest_Life&amp;nonlife_DATA'!F155/Eco!P51))))</f>
        <v>956.48098071029392</v>
      </c>
      <c r="H159" s="54">
        <f>IF($C$2="National Currency",IF('Largest_Life&amp;nonlife_DATA'!G155=0,0,'Largest_Life&amp;nonlife_DATA'!G155),IF($C$2="Current Exchange rate",IF('Largest_Life&amp;nonlife_DATA'!G155=0,0,'Largest_Life&amp;nonlife_DATA'!G155/Eco!Q15),IF($C$2="Constant Exchange rate",IF('Largest_Life&amp;nonlife_DATA'!G155=0,0,'Largest_Life&amp;nonlife_DATA'!G155/Eco!Q51))))</f>
        <v>988.89489814314049</v>
      </c>
      <c r="I159" s="54">
        <f>IF($C$2="National Currency",IF('Largest_Life&amp;nonlife_DATA'!H155=0,0,'Largest_Life&amp;nonlife_DATA'!H155),IF($C$2="Current Exchange rate",IF('Largest_Life&amp;nonlife_DATA'!H155=0,0,'Largest_Life&amp;nonlife_DATA'!H155/Eco!R15),IF($C$2="Constant Exchange rate",IF('Largest_Life&amp;nonlife_DATA'!H155=0,0,'Largest_Life&amp;nonlife_DATA'!H155/Eco!R51))))</f>
        <v>1049.468180998738</v>
      </c>
      <c r="J159" s="54">
        <f>IF($C$2="National Currency",IF('Largest_Life&amp;nonlife_DATA'!I155=0,0,'Largest_Life&amp;nonlife_DATA'!I155),IF($C$2="Current Exchange rate",IF('Largest_Life&amp;nonlife_DATA'!I155=0,0,'Largest_Life&amp;nonlife_DATA'!I155/Eco!S15),IF($C$2="Constant Exchange rate",IF('Largest_Life&amp;nonlife_DATA'!I155=0,0,'Largest_Life&amp;nonlife_DATA'!I155/Eco!S51))))</f>
        <v>1107.9862989003066</v>
      </c>
      <c r="K159" s="54">
        <f>IF($C$2="National Currency",IF('Largest_Life&amp;nonlife_DATA'!J155=0,0,'Largest_Life&amp;nonlife_DATA'!J155),IF($C$2="Current Exchange rate",IF('Largest_Life&amp;nonlife_DATA'!J155=0,0,'Largest_Life&amp;nonlife_DATA'!J155/Eco!T15),IF($C$2="Constant Exchange rate",IF('Largest_Life&amp;nonlife_DATA'!J155=0,0,'Largest_Life&amp;nonlife_DATA'!J155/Eco!T51))))</f>
        <v>1117.5770686857761</v>
      </c>
      <c r="L159" s="54">
        <f>IF($C$2="National Currency",IF('Largest_Life&amp;nonlife_DATA'!K155=0,0,'Largest_Life&amp;nonlife_DATA'!K155),IF($C$2="Current Exchange rate",IF('Largest_Life&amp;nonlife_DATA'!K155=0,0,'Largest_Life&amp;nonlife_DATA'!K155/Eco!U15),IF($C$2="Constant Exchange rate",IF('Largest_Life&amp;nonlife_DATA'!K155=0,0,'Largest_Life&amp;nonlife_DATA'!K155/Eco!U51))))</f>
        <v>1113.9354606093384</v>
      </c>
      <c r="M159" s="54">
        <f>IF($C$2="National Currency",IF('Largest_Life&amp;nonlife_DATA'!L155=0,0,'Largest_Life&amp;nonlife_DATA'!L155),IF($C$2="Current Exchange rate",IF('Largest_Life&amp;nonlife_DATA'!L155=0,0,'Largest_Life&amp;nonlife_DATA'!L155/Eco!V15),IF($C$2="Constant Exchange rate",IF('Largest_Life&amp;nonlife_DATA'!L155=0,0,'Largest_Life&amp;nonlife_DATA'!L155/Eco!V51))))</f>
        <v>1099.8016946096989</v>
      </c>
      <c r="N159" s="54">
        <f>IF($C$2="National Currency",IF('Largest_Life&amp;nonlife_DATA'!M155=0,0,'Largest_Life&amp;nonlife_DATA'!M155),IF($C$2="Current Exchange rate",IF('Largest_Life&amp;nonlife_DATA'!M155=0,0,'Largest_Life&amp;nonlife_DATA'!M155/Eco!W15),IF($C$2="Constant Exchange rate",IF('Largest_Life&amp;nonlife_DATA'!M155=0,0,'Largest_Life&amp;nonlife_DATA'!M155/Eco!W51))))</f>
        <v>1103.9120245177573</v>
      </c>
      <c r="O159" s="54">
        <f>IF($C$2="National Currency",IF('Largest_Life&amp;nonlife_DATA'!N155=0,0,'Largest_Life&amp;nonlife_DATA'!N155),IF($C$2="Current Exchange rate",IF('Largest_Life&amp;nonlife_DATA'!N155=0,0,'Largest_Life&amp;nonlife_DATA'!N155/Eco!X15),IF($C$2="Constant Exchange rate",IF('Largest_Life&amp;nonlife_DATA'!N155=0,0,'Largest_Life&amp;nonlife_DATA'!N155/Eco!X51))))</f>
        <v>1467.6401658554173</v>
      </c>
      <c r="P159" s="151">
        <f>IF($C$2="National Currency",IF('Largest_Life&amp;nonlife_DATA'!O155=0,0,'Largest_Life&amp;nonlife_DATA'!O155),IF($C$2="Current Exchange rate",IF('Largest_Life&amp;nonlife_DATA'!O155=0,0,'Largest_Life&amp;nonlife_DATA'!O155/Eco!Y15),IF($C$2="Constant Exchange rate",IF('Largest_Life&amp;nonlife_DATA'!O155=0,0,'Largest_Life&amp;nonlife_DATA'!O155/Eco!Y51))))</f>
        <v>1534.1626104200468</v>
      </c>
      <c r="Q159" s="22">
        <f t="shared" si="10"/>
        <v>1.2625381837544098E-2</v>
      </c>
      <c r="R159" s="22">
        <f t="shared" si="11"/>
        <v>0.32949015252964031</v>
      </c>
      <c r="S159" s="22">
        <f t="shared" si="12"/>
        <v>0.68432159556419903</v>
      </c>
    </row>
    <row r="160" spans="3:19" x14ac:dyDescent="0.25">
      <c r="C160" s="187"/>
      <c r="D160" s="188"/>
      <c r="E160" s="43" t="s">
        <v>5</v>
      </c>
      <c r="F160" s="133">
        <f>IF($C$2="National Currency",IF('Largest_Life&amp;nonlife_DATA'!E156=0,0,'Largest_Life&amp;nonlife_DATA'!E156),IF($C$2="Current Exchange rate",IF('Largest_Life&amp;nonlife_DATA'!E156=0,0,'Largest_Life&amp;nonlife_DATA'!E156/Eco!O16),IF($C$2="Constant Exchange rate",IF('Largest_Life&amp;nonlife_DATA'!E156=0,0,'Largest_Life&amp;nonlife_DATA'!E156/Eco!O52))))</f>
        <v>0</v>
      </c>
      <c r="G160" s="54">
        <f>IF($C$2="National Currency",IF('Largest_Life&amp;nonlife_DATA'!F156=0,0,'Largest_Life&amp;nonlife_DATA'!F156),IF($C$2="Current Exchange rate",IF('Largest_Life&amp;nonlife_DATA'!F156=0,0,'Largest_Life&amp;nonlife_DATA'!F156/Eco!P16),IF($C$2="Constant Exchange rate",IF('Largest_Life&amp;nonlife_DATA'!F156=0,0,'Largest_Life&amp;nonlife_DATA'!F156/Eco!P52))))</f>
        <v>0</v>
      </c>
      <c r="H160" s="54">
        <f>IF($C$2="National Currency",IF('Largest_Life&amp;nonlife_DATA'!G156=0,0,'Largest_Life&amp;nonlife_DATA'!G156),IF($C$2="Current Exchange rate",IF('Largest_Life&amp;nonlife_DATA'!G156=0,0,'Largest_Life&amp;nonlife_DATA'!G156/Eco!Q16),IF($C$2="Constant Exchange rate",IF('Largest_Life&amp;nonlife_DATA'!G156=0,0,'Largest_Life&amp;nonlife_DATA'!G156/Eco!Q52))))</f>
        <v>0</v>
      </c>
      <c r="I160" s="54">
        <f>IF($C$2="National Currency",IF('Largest_Life&amp;nonlife_DATA'!H156=0,0,'Largest_Life&amp;nonlife_DATA'!H156),IF($C$2="Current Exchange rate",IF('Largest_Life&amp;nonlife_DATA'!H156=0,0,'Largest_Life&amp;nonlife_DATA'!H156/Eco!R16),IF($C$2="Constant Exchange rate",IF('Largest_Life&amp;nonlife_DATA'!H156=0,0,'Largest_Life&amp;nonlife_DATA'!H156/Eco!R52))))</f>
        <v>13633</v>
      </c>
      <c r="J160" s="54">
        <f>IF($C$2="National Currency",IF('Largest_Life&amp;nonlife_DATA'!I156=0,0,'Largest_Life&amp;nonlife_DATA'!I156),IF($C$2="Current Exchange rate",IF('Largest_Life&amp;nonlife_DATA'!I156=0,0,'Largest_Life&amp;nonlife_DATA'!I156/Eco!S16),IF($C$2="Constant Exchange rate",IF('Largest_Life&amp;nonlife_DATA'!I156=0,0,'Largest_Life&amp;nonlife_DATA'!I156/Eco!S52))))</f>
        <v>14068</v>
      </c>
      <c r="K160" s="54">
        <f>IF($C$2="National Currency",IF('Largest_Life&amp;nonlife_DATA'!J156=0,0,'Largest_Life&amp;nonlife_DATA'!J156),IF($C$2="Current Exchange rate",IF('Largest_Life&amp;nonlife_DATA'!J156=0,0,'Largest_Life&amp;nonlife_DATA'!J156/Eco!T16),IF($C$2="Constant Exchange rate",IF('Largest_Life&amp;nonlife_DATA'!J156=0,0,'Largest_Life&amp;nonlife_DATA'!J156/Eco!T52))))</f>
        <v>14676</v>
      </c>
      <c r="L160" s="54">
        <f>IF($C$2="National Currency",IF('Largest_Life&amp;nonlife_DATA'!K156=0,0,'Largest_Life&amp;nonlife_DATA'!K156),IF($C$2="Current Exchange rate",IF('Largest_Life&amp;nonlife_DATA'!K156=0,0,'Largest_Life&amp;nonlife_DATA'!K156/Eco!U16),IF($C$2="Constant Exchange rate",IF('Largest_Life&amp;nonlife_DATA'!K156=0,0,'Largest_Life&amp;nonlife_DATA'!K156/Eco!U52))))</f>
        <v>16032</v>
      </c>
      <c r="M160" s="54">
        <f>IF($C$2="National Currency",IF('Largest_Life&amp;nonlife_DATA'!L156=0,0,'Largest_Life&amp;nonlife_DATA'!L156),IF($C$2="Current Exchange rate",IF('Largest_Life&amp;nonlife_DATA'!L156=0,0,'Largest_Life&amp;nonlife_DATA'!L156/Eco!V16),IF($C$2="Constant Exchange rate",IF('Largest_Life&amp;nonlife_DATA'!L156=0,0,'Largest_Life&amp;nonlife_DATA'!L156/Eco!V52))))</f>
        <v>15845</v>
      </c>
      <c r="N160" s="54">
        <f>IF($C$2="National Currency",IF('Largest_Life&amp;nonlife_DATA'!M156=0,0,'Largest_Life&amp;nonlife_DATA'!M156),IF($C$2="Current Exchange rate",IF('Largest_Life&amp;nonlife_DATA'!M156=0,0,'Largest_Life&amp;nonlife_DATA'!M156/Eco!W16),IF($C$2="Constant Exchange rate",IF('Largest_Life&amp;nonlife_DATA'!M156=0,0,'Largest_Life&amp;nonlife_DATA'!M156/Eco!W52))))</f>
        <v>17104</v>
      </c>
      <c r="O160" s="54">
        <f>IF($C$2="National Currency",IF('Largest_Life&amp;nonlife_DATA'!N156=0,0,'Largest_Life&amp;nonlife_DATA'!N156),IF($C$2="Current Exchange rate",IF('Largest_Life&amp;nonlife_DATA'!N156=0,0,'Largest_Life&amp;nonlife_DATA'!N156/Eco!X16),IF($C$2="Constant Exchange rate",IF('Largest_Life&amp;nonlife_DATA'!N156=0,0,'Largest_Life&amp;nonlife_DATA'!N156/Eco!X52))))</f>
        <v>17891</v>
      </c>
      <c r="P160" s="151">
        <f>IF($C$2="National Currency",IF('Largest_Life&amp;nonlife_DATA'!O156=0,0,'Largest_Life&amp;nonlife_DATA'!O156),IF($C$2="Current Exchange rate",IF('Largest_Life&amp;nonlife_DATA'!O156=0,0,'Largest_Life&amp;nonlife_DATA'!O156/Eco!Y16),IF($C$2="Constant Exchange rate",IF('Largest_Life&amp;nonlife_DATA'!O156=0,0,'Largest_Life&amp;nonlife_DATA'!O156/Eco!Y52))))</f>
        <v>16719</v>
      </c>
      <c r="Q160" s="22">
        <f t="shared" si="10"/>
        <v>0.15390741662064447</v>
      </c>
      <c r="R160" s="22">
        <f t="shared" si="11"/>
        <v>4.6012628624882979E-2</v>
      </c>
      <c r="S160" s="22" t="str">
        <f t="shared" si="12"/>
        <v>-</v>
      </c>
    </row>
    <row r="161" spans="3:19" x14ac:dyDescent="0.25">
      <c r="C161" s="187"/>
      <c r="D161" s="188"/>
      <c r="E161" s="43" t="s">
        <v>6</v>
      </c>
      <c r="F161" s="133">
        <f>IF($C$2="National Currency",IF('Largest_Life&amp;nonlife_DATA'!E157=0,0,'Largest_Life&amp;nonlife_DATA'!E157),IF($C$2="Current Exchange rate",IF('Largest_Life&amp;nonlife_DATA'!E157=0,0,'Largest_Life&amp;nonlife_DATA'!E157/Eco!O17),IF($C$2="Constant Exchange rate",IF('Largest_Life&amp;nonlife_DATA'!E157=0,0,'Largest_Life&amp;nonlife_DATA'!E157/Eco!O53))))</f>
        <v>0</v>
      </c>
      <c r="G161" s="54">
        <f>IF($C$2="National Currency",IF('Largest_Life&amp;nonlife_DATA'!F157=0,0,'Largest_Life&amp;nonlife_DATA'!F157),IF($C$2="Current Exchange rate",IF('Largest_Life&amp;nonlife_DATA'!F157=0,0,'Largest_Life&amp;nonlife_DATA'!F157/Eco!P17),IF($C$2="Constant Exchange rate",IF('Largest_Life&amp;nonlife_DATA'!F157=0,0,'Largest_Life&amp;nonlife_DATA'!F157/Eco!P53))))</f>
        <v>0</v>
      </c>
      <c r="H161" s="54">
        <f>IF($C$2="National Currency",IF('Largest_Life&amp;nonlife_DATA'!G157=0,0,'Largest_Life&amp;nonlife_DATA'!G157),IF($C$2="Current Exchange rate",IF('Largest_Life&amp;nonlife_DATA'!G157=0,0,'Largest_Life&amp;nonlife_DATA'!G157/Eco!Q17),IF($C$2="Constant Exchange rate",IF('Largest_Life&amp;nonlife_DATA'!G157=0,0,'Largest_Life&amp;nonlife_DATA'!G157/Eco!Q53))))</f>
        <v>0</v>
      </c>
      <c r="I161" s="54">
        <f>IF($C$2="National Currency",IF('Largest_Life&amp;nonlife_DATA'!H157=0,0,'Largest_Life&amp;nonlife_DATA'!H157),IF($C$2="Current Exchange rate",IF('Largest_Life&amp;nonlife_DATA'!H157=0,0,'Largest_Life&amp;nonlife_DATA'!H157/Eco!R17),IF($C$2="Constant Exchange rate",IF('Largest_Life&amp;nonlife_DATA'!H157=0,0,'Largest_Life&amp;nonlife_DATA'!H157/Eco!R53))))</f>
        <v>0</v>
      </c>
      <c r="J161" s="54">
        <f>IF($C$2="National Currency",IF('Largest_Life&amp;nonlife_DATA'!I157=0,0,'Largest_Life&amp;nonlife_DATA'!I157),IF($C$2="Current Exchange rate",IF('Largest_Life&amp;nonlife_DATA'!I157=0,0,'Largest_Life&amp;nonlife_DATA'!I157/Eco!S17),IF($C$2="Constant Exchange rate",IF('Largest_Life&amp;nonlife_DATA'!I157=0,0,'Largest_Life&amp;nonlife_DATA'!I157/Eco!S53))))</f>
        <v>0</v>
      </c>
      <c r="K161" s="54">
        <f>IF($C$2="National Currency",IF('Largest_Life&amp;nonlife_DATA'!J157=0,0,'Largest_Life&amp;nonlife_DATA'!J157),IF($C$2="Current Exchange rate",IF('Largest_Life&amp;nonlife_DATA'!J157=0,0,'Largest_Life&amp;nonlife_DATA'!J157/Eco!T17),IF($C$2="Constant Exchange rate",IF('Largest_Life&amp;nonlife_DATA'!J157=0,0,'Largest_Life&amp;nonlife_DATA'!J157/Eco!T53))))</f>
        <v>0</v>
      </c>
      <c r="L161" s="54">
        <f>IF($C$2="National Currency",IF('Largest_Life&amp;nonlife_DATA'!K157=0,0,'Largest_Life&amp;nonlife_DATA'!K157),IF($C$2="Current Exchange rate",IF('Largest_Life&amp;nonlife_DATA'!K157=0,0,'Largest_Life&amp;nonlife_DATA'!K157/Eco!U17),IF($C$2="Constant Exchange rate",IF('Largest_Life&amp;nonlife_DATA'!K157=0,0,'Largest_Life&amp;nonlife_DATA'!K157/Eco!U53))))</f>
        <v>0</v>
      </c>
      <c r="M161" s="54">
        <f>IF($C$2="National Currency",IF('Largest_Life&amp;nonlife_DATA'!L157=0,0,'Largest_Life&amp;nonlife_DATA'!L157),IF($C$2="Current Exchange rate",IF('Largest_Life&amp;nonlife_DATA'!L157=0,0,'Largest_Life&amp;nonlife_DATA'!L157/Eco!V17),IF($C$2="Constant Exchange rate",IF('Largest_Life&amp;nonlife_DATA'!L157=0,0,'Largest_Life&amp;nonlife_DATA'!L157/Eco!V53))))</f>
        <v>0</v>
      </c>
      <c r="N161" s="54">
        <f>IF($C$2="National Currency",IF('Largest_Life&amp;nonlife_DATA'!M157=0,0,'Largest_Life&amp;nonlife_DATA'!M157),IF($C$2="Current Exchange rate",IF('Largest_Life&amp;nonlife_DATA'!M157=0,0,'Largest_Life&amp;nonlife_DATA'!M157/Eco!W17),IF($C$2="Constant Exchange rate",IF('Largest_Life&amp;nonlife_DATA'!M157=0,0,'Largest_Life&amp;nonlife_DATA'!M157/Eco!W53))))</f>
        <v>0</v>
      </c>
      <c r="O161" s="54">
        <f>IF($C$2="National Currency",IF('Largest_Life&amp;nonlife_DATA'!N157=0,0,'Largest_Life&amp;nonlife_DATA'!N157),IF($C$2="Current Exchange rate",IF('Largest_Life&amp;nonlife_DATA'!N157=0,0,'Largest_Life&amp;nonlife_DATA'!N157/Eco!X17),IF($C$2="Constant Exchange rate",IF('Largest_Life&amp;nonlife_DATA'!N157=0,0,'Largest_Life&amp;nonlife_DATA'!N157/Eco!X53))))</f>
        <v>0</v>
      </c>
      <c r="P161" s="152">
        <f>IF($C$2="National Currency",IF('Largest_Life&amp;nonlife_DATA'!O157=0,0,'Largest_Life&amp;nonlife_DATA'!O157),IF($C$2="Current Exchange rate",IF('Largest_Life&amp;nonlife_DATA'!O157=0,0,'Largest_Life&amp;nonlife_DATA'!O157/Eco!Y17),IF($C$2="Constant Exchange rate",IF('Largest_Life&amp;nonlife_DATA'!O157=0,0,'Largest_Life&amp;nonlife_DATA'!O157/Eco!Y53))))</f>
        <v>0</v>
      </c>
      <c r="Q161" s="22">
        <f t="shared" si="10"/>
        <v>0</v>
      </c>
      <c r="R161" s="22" t="str">
        <f t="shared" si="11"/>
        <v>-</v>
      </c>
      <c r="S161" s="22" t="str">
        <f t="shared" si="12"/>
        <v>-</v>
      </c>
    </row>
    <row r="162" spans="3:19" x14ac:dyDescent="0.25">
      <c r="C162" s="187"/>
      <c r="D162" s="188"/>
      <c r="E162" s="43" t="s">
        <v>7</v>
      </c>
      <c r="F162" s="133">
        <f>IF($C$2="National Currency",IF('Largest_Life&amp;nonlife_DATA'!E158=0,0,'Largest_Life&amp;nonlife_DATA'!E158),IF($C$2="Current Exchange rate",IF('Largest_Life&amp;nonlife_DATA'!E158=0,0,'Largest_Life&amp;nonlife_DATA'!E158/Eco!O18),IF($C$2="Constant Exchange rate",IF('Largest_Life&amp;nonlife_DATA'!E158=0,0,'Largest_Life&amp;nonlife_DATA'!E158/Eco!O54))))</f>
        <v>39.158667058658118</v>
      </c>
      <c r="G162" s="54">
        <f>IF($C$2="National Currency",IF('Largest_Life&amp;nonlife_DATA'!F158=0,0,'Largest_Life&amp;nonlife_DATA'!F158),IF($C$2="Current Exchange rate",IF('Largest_Life&amp;nonlife_DATA'!F158=0,0,'Largest_Life&amp;nonlife_DATA'!F158/Eco!P18),IF($C$2="Constant Exchange rate",IF('Largest_Life&amp;nonlife_DATA'!F158=0,0,'Largest_Life&amp;nonlife_DATA'!F158/Eco!P54))))</f>
        <v>45.313358812777217</v>
      </c>
      <c r="H162" s="54">
        <f>IF($C$2="National Currency",IF('Largest_Life&amp;nonlife_DATA'!G158=0,0,'Largest_Life&amp;nonlife_DATA'!G158),IF($C$2="Current Exchange rate",IF('Largest_Life&amp;nonlife_DATA'!G158=0,0,'Largest_Life&amp;nonlife_DATA'!G158/Eco!Q18),IF($C$2="Constant Exchange rate",IF('Largest_Life&amp;nonlife_DATA'!G158=0,0,'Largest_Life&amp;nonlife_DATA'!G158/Eco!Q54))))</f>
        <v>52.439507624659676</v>
      </c>
      <c r="I162" s="54">
        <f>IF($C$2="National Currency",IF('Largest_Life&amp;nonlife_DATA'!H158=0,0,'Largest_Life&amp;nonlife_DATA'!H158),IF($C$2="Current Exchange rate",IF('Largest_Life&amp;nonlife_DATA'!H158=0,0,'Largest_Life&amp;nonlife_DATA'!H158/Eco!R18),IF($C$2="Constant Exchange rate",IF('Largest_Life&amp;nonlife_DATA'!H158=0,0,'Largest_Life&amp;nonlife_DATA'!H158/Eco!R54))))</f>
        <v>64.729717638336766</v>
      </c>
      <c r="J162" s="54">
        <f>IF($C$2="National Currency",IF('Largest_Life&amp;nonlife_DATA'!I158=0,0,'Largest_Life&amp;nonlife_DATA'!I158),IF($C$2="Current Exchange rate",IF('Largest_Life&amp;nonlife_DATA'!I158=0,0,'Largest_Life&amp;nonlife_DATA'!I158/Eco!S18),IF($C$2="Constant Exchange rate",IF('Largest_Life&amp;nonlife_DATA'!I158=0,0,'Largest_Life&amp;nonlife_DATA'!I158/Eco!S54))))</f>
        <v>59.054363248245629</v>
      </c>
      <c r="K162" s="54">
        <f>IF($C$2="National Currency",IF('Largest_Life&amp;nonlife_DATA'!J158=0,0,'Largest_Life&amp;nonlife_DATA'!J158),IF($C$2="Current Exchange rate",IF('Largest_Life&amp;nonlife_DATA'!J158=0,0,'Largest_Life&amp;nonlife_DATA'!J158/Eco!T18),IF($C$2="Constant Exchange rate",IF('Largest_Life&amp;nonlife_DATA'!J158=0,0,'Largest_Life&amp;nonlife_DATA'!J158/Eco!T54))))</f>
        <v>50.891247938849332</v>
      </c>
      <c r="L162" s="54">
        <f>IF($C$2="National Currency",IF('Largest_Life&amp;nonlife_DATA'!K158=0,0,'Largest_Life&amp;nonlife_DATA'!K158),IF($C$2="Current Exchange rate",IF('Largest_Life&amp;nonlife_DATA'!K158=0,0,'Largest_Life&amp;nonlife_DATA'!K158/Eco!U18),IF($C$2="Constant Exchange rate",IF('Largest_Life&amp;nonlife_DATA'!K158=0,0,'Largest_Life&amp;nonlife_DATA'!K158/Eco!U54))))</f>
        <v>83.476601945470591</v>
      </c>
      <c r="M162" s="54">
        <f>IF($C$2="National Currency",IF('Largest_Life&amp;nonlife_DATA'!L158=0,0,'Largest_Life&amp;nonlife_DATA'!L158),IF($C$2="Current Exchange rate",IF('Largest_Life&amp;nonlife_DATA'!L158=0,0,'Largest_Life&amp;nonlife_DATA'!L158/Eco!V18),IF($C$2="Constant Exchange rate",IF('Largest_Life&amp;nonlife_DATA'!L158=0,0,'Largest_Life&amp;nonlife_DATA'!L158/Eco!V54))))</f>
        <v>53.2</v>
      </c>
      <c r="N162" s="54">
        <f>IF($C$2="National Currency",IF('Largest_Life&amp;nonlife_DATA'!M158=0,0,'Largest_Life&amp;nonlife_DATA'!M158),IF($C$2="Current Exchange rate",IF('Largest_Life&amp;nonlife_DATA'!M158=0,0,'Largest_Life&amp;nonlife_DATA'!M158/Eco!W18),IF($C$2="Constant Exchange rate",IF('Largest_Life&amp;nonlife_DATA'!M158=0,0,'Largest_Life&amp;nonlife_DATA'!M158/Eco!W54))))</f>
        <v>57</v>
      </c>
      <c r="O162" s="54">
        <f>IF($C$2="National Currency",IF('Largest_Life&amp;nonlife_DATA'!N158=0,0,'Largest_Life&amp;nonlife_DATA'!N158),IF($C$2="Current Exchange rate",IF('Largest_Life&amp;nonlife_DATA'!N158=0,0,'Largest_Life&amp;nonlife_DATA'!N158/Eco!X18),IF($C$2="Constant Exchange rate",IF('Largest_Life&amp;nonlife_DATA'!N158=0,0,'Largest_Life&amp;nonlife_DATA'!N158/Eco!X54))))</f>
        <v>61.9</v>
      </c>
      <c r="P162" s="152">
        <f>IF($C$2="National Currency",IF('Largest_Life&amp;nonlife_DATA'!O158=0,0,'Largest_Life&amp;nonlife_DATA'!O158),IF($C$2="Current Exchange rate",IF('Largest_Life&amp;nonlife_DATA'!O158=0,0,'Largest_Life&amp;nonlife_DATA'!O158/Eco!Y18),IF($C$2="Constant Exchange rate",IF('Largest_Life&amp;nonlife_DATA'!O158=0,0,'Largest_Life&amp;nonlife_DATA'!O158/Eco!Y54))))</f>
        <v>0</v>
      </c>
      <c r="Q162" s="22">
        <f t="shared" si="10"/>
        <v>5.3249505834318327E-4</v>
      </c>
      <c r="R162" s="22">
        <f t="shared" si="11"/>
        <v>8.59649122807018E-2</v>
      </c>
      <c r="S162" s="22">
        <f t="shared" si="12"/>
        <v>0.58074839236167741</v>
      </c>
    </row>
    <row r="163" spans="3:19" x14ac:dyDescent="0.25">
      <c r="C163" s="187"/>
      <c r="D163" s="188"/>
      <c r="E163" s="43" t="s">
        <v>8</v>
      </c>
      <c r="F163" s="133">
        <f>IF($C$2="National Currency",IF('Largest_Life&amp;nonlife_DATA'!E159=0,0,'Largest_Life&amp;nonlife_DATA'!E159),IF($C$2="Current Exchange rate",IF('Largest_Life&amp;nonlife_DATA'!E159=0,0,'Largest_Life&amp;nonlife_DATA'!E159/Eco!O19),IF($C$2="Constant Exchange rate",IF('Largest_Life&amp;nonlife_DATA'!E159=0,0,'Largest_Life&amp;nonlife_DATA'!E159/Eco!O55))))</f>
        <v>0</v>
      </c>
      <c r="G163" s="54">
        <f>IF($C$2="National Currency",IF('Largest_Life&amp;nonlife_DATA'!F159=0,0,'Largest_Life&amp;nonlife_DATA'!F159),IF($C$2="Current Exchange rate",IF('Largest_Life&amp;nonlife_DATA'!F159=0,0,'Largest_Life&amp;nonlife_DATA'!F159/Eco!P19),IF($C$2="Constant Exchange rate",IF('Largest_Life&amp;nonlife_DATA'!F159=0,0,'Largest_Life&amp;nonlife_DATA'!F159/Eco!P55))))</f>
        <v>2415</v>
      </c>
      <c r="H163" s="54">
        <f>IF($C$2="National Currency",IF('Largest_Life&amp;nonlife_DATA'!G159=0,0,'Largest_Life&amp;nonlife_DATA'!G159),IF($C$2="Current Exchange rate",IF('Largest_Life&amp;nonlife_DATA'!G159=0,0,'Largest_Life&amp;nonlife_DATA'!G159/Eco!Q19),IF($C$2="Constant Exchange rate",IF('Largest_Life&amp;nonlife_DATA'!G159=0,0,'Largest_Life&amp;nonlife_DATA'!G159/Eco!Q55))))</f>
        <v>3463</v>
      </c>
      <c r="I163" s="54">
        <f>IF($C$2="National Currency",IF('Largest_Life&amp;nonlife_DATA'!H159=0,0,'Largest_Life&amp;nonlife_DATA'!H159),IF($C$2="Current Exchange rate",IF('Largest_Life&amp;nonlife_DATA'!H159=0,0,'Largest_Life&amp;nonlife_DATA'!H159/Eco!R19),IF($C$2="Constant Exchange rate",IF('Largest_Life&amp;nonlife_DATA'!H159=0,0,'Largest_Life&amp;nonlife_DATA'!H159/Eco!R55))))</f>
        <v>3025</v>
      </c>
      <c r="J163" s="54">
        <f>IF($C$2="National Currency",IF('Largest_Life&amp;nonlife_DATA'!I159=0,0,'Largest_Life&amp;nonlife_DATA'!I159),IF($C$2="Current Exchange rate",IF('Largest_Life&amp;nonlife_DATA'!I159=0,0,'Largest_Life&amp;nonlife_DATA'!I159/Eco!S19),IF($C$2="Constant Exchange rate",IF('Largest_Life&amp;nonlife_DATA'!I159=0,0,'Largest_Life&amp;nonlife_DATA'!I159/Eco!S55))))</f>
        <v>4944</v>
      </c>
      <c r="K163" s="54">
        <f>IF($C$2="National Currency",IF('Largest_Life&amp;nonlife_DATA'!J159=0,0,'Largest_Life&amp;nonlife_DATA'!J159),IF($C$2="Current Exchange rate",IF('Largest_Life&amp;nonlife_DATA'!J159=0,0,'Largest_Life&amp;nonlife_DATA'!J159/Eco!T19),IF($C$2="Constant Exchange rate",IF('Largest_Life&amp;nonlife_DATA'!J159=0,0,'Largest_Life&amp;nonlife_DATA'!J159/Eco!T55))))</f>
        <v>5408</v>
      </c>
      <c r="L163" s="54">
        <f>IF($C$2="National Currency",IF('Largest_Life&amp;nonlife_DATA'!K159=0,0,'Largest_Life&amp;nonlife_DATA'!K159),IF($C$2="Current Exchange rate",IF('Largest_Life&amp;nonlife_DATA'!K159=0,0,'Largest_Life&amp;nonlife_DATA'!K159/Eco!U19),IF($C$2="Constant Exchange rate",IF('Largest_Life&amp;nonlife_DATA'!K159=0,0,'Largest_Life&amp;nonlife_DATA'!K159/Eco!U55))))</f>
        <v>5639</v>
      </c>
      <c r="M163" s="54">
        <f>IF($C$2="National Currency",IF('Largest_Life&amp;nonlife_DATA'!L159=0,0,'Largest_Life&amp;nonlife_DATA'!L159),IF($C$2="Current Exchange rate",IF('Largest_Life&amp;nonlife_DATA'!L159=0,0,'Largest_Life&amp;nonlife_DATA'!L159/Eco!V19),IF($C$2="Constant Exchange rate",IF('Largest_Life&amp;nonlife_DATA'!L159=0,0,'Largest_Life&amp;nonlife_DATA'!L159/Eco!V55))))</f>
        <v>5066</v>
      </c>
      <c r="N163" s="54">
        <f>IF($C$2="National Currency",IF('Largest_Life&amp;nonlife_DATA'!M159=0,0,'Largest_Life&amp;nonlife_DATA'!M159),IF($C$2="Current Exchange rate",IF('Largest_Life&amp;nonlife_DATA'!M159=0,0,'Largest_Life&amp;nonlife_DATA'!M159/Eco!W19),IF($C$2="Constant Exchange rate",IF('Largest_Life&amp;nonlife_DATA'!M159=0,0,'Largest_Life&amp;nonlife_DATA'!M159/Eco!W55))))</f>
        <v>5165</v>
      </c>
      <c r="O163" s="54">
        <f>IF($C$2="National Currency",IF('Largest_Life&amp;nonlife_DATA'!N159=0,0,'Largest_Life&amp;nonlife_DATA'!N159),IF($C$2="Current Exchange rate",IF('Largest_Life&amp;nonlife_DATA'!N159=0,0,'Largest_Life&amp;nonlife_DATA'!N159/Eco!X19),IF($C$2="Constant Exchange rate",IF('Largest_Life&amp;nonlife_DATA'!N159=0,0,'Largest_Life&amp;nonlife_DATA'!N159/Eco!X55))))</f>
        <v>5298</v>
      </c>
      <c r="P163" s="151">
        <f>IF($C$2="National Currency",IF('Largest_Life&amp;nonlife_DATA'!O159=0,0,'Largest_Life&amp;nonlife_DATA'!O159),IF($C$2="Current Exchange rate",IF('Largest_Life&amp;nonlife_DATA'!O159=0,0,'Largest_Life&amp;nonlife_DATA'!O159/Eco!Y19),IF($C$2="Constant Exchange rate",IF('Largest_Life&amp;nonlife_DATA'!O159=0,0,'Largest_Life&amp;nonlife_DATA'!O159/Eco!Y55))))</f>
        <v>5538</v>
      </c>
      <c r="Q163" s="22">
        <f t="shared" si="10"/>
        <v>4.5576071390988453E-2</v>
      </c>
      <c r="R163" s="22">
        <f t="shared" si="11"/>
        <v>2.5750242013552693E-2</v>
      </c>
      <c r="S163" s="22" t="str">
        <f t="shared" si="12"/>
        <v>-</v>
      </c>
    </row>
    <row r="164" spans="3:19" x14ac:dyDescent="0.25">
      <c r="C164" s="187"/>
      <c r="D164" s="188"/>
      <c r="E164" s="43" t="s">
        <v>9</v>
      </c>
      <c r="F164" s="133">
        <f>IF($C$2="National Currency",IF('Largest_Life&amp;nonlife_DATA'!E160=0,0,'Largest_Life&amp;nonlife_DATA'!E160),IF($C$2="Current Exchange rate",IF('Largest_Life&amp;nonlife_DATA'!E160=0,0,'Largest_Life&amp;nonlife_DATA'!E160/Eco!O20),IF($C$2="Constant Exchange rate",IF('Largest_Life&amp;nonlife_DATA'!E160=0,0,'Largest_Life&amp;nonlife_DATA'!E160/Eco!O56))))</f>
        <v>0</v>
      </c>
      <c r="G164" s="54">
        <f>IF($C$2="National Currency",IF('Largest_Life&amp;nonlife_DATA'!F160=0,0,'Largest_Life&amp;nonlife_DATA'!F160),IF($C$2="Current Exchange rate",IF('Largest_Life&amp;nonlife_DATA'!F160=0,0,'Largest_Life&amp;nonlife_DATA'!F160/Eco!P20),IF($C$2="Constant Exchange rate",IF('Largest_Life&amp;nonlife_DATA'!F160=0,0,'Largest_Life&amp;nonlife_DATA'!F160/Eco!P56))))</f>
        <v>4212</v>
      </c>
      <c r="H164" s="54">
        <f>IF($C$2="National Currency",IF('Largest_Life&amp;nonlife_DATA'!G160=0,0,'Largest_Life&amp;nonlife_DATA'!G160),IF($C$2="Current Exchange rate",IF('Largest_Life&amp;nonlife_DATA'!G160=0,0,'Largest_Life&amp;nonlife_DATA'!G160/Eco!Q20),IF($C$2="Constant Exchange rate",IF('Largest_Life&amp;nonlife_DATA'!G160=0,0,'Largest_Life&amp;nonlife_DATA'!G160/Eco!Q56))))</f>
        <v>4482</v>
      </c>
      <c r="I164" s="54">
        <f>IF($C$2="National Currency",IF('Largest_Life&amp;nonlife_DATA'!H160=0,0,'Largest_Life&amp;nonlife_DATA'!H160),IF($C$2="Current Exchange rate",IF('Largest_Life&amp;nonlife_DATA'!H160=0,0,'Largest_Life&amp;nonlife_DATA'!H160/Eco!R20),IF($C$2="Constant Exchange rate",IF('Largest_Life&amp;nonlife_DATA'!H160=0,0,'Largest_Life&amp;nonlife_DATA'!H160/Eco!R56))))</f>
        <v>4567</v>
      </c>
      <c r="J164" s="54">
        <f>IF($C$2="National Currency",IF('Largest_Life&amp;nonlife_DATA'!I160=0,0,'Largest_Life&amp;nonlife_DATA'!I160),IF($C$2="Current Exchange rate",IF('Largest_Life&amp;nonlife_DATA'!I160=0,0,'Largest_Life&amp;nonlife_DATA'!I160/Eco!S20),IF($C$2="Constant Exchange rate",IF('Largest_Life&amp;nonlife_DATA'!I160=0,0,'Largest_Life&amp;nonlife_DATA'!I160/Eco!S56))))</f>
        <v>4824</v>
      </c>
      <c r="K164" s="54">
        <f>IF($C$2="National Currency",IF('Largest_Life&amp;nonlife_DATA'!J160=0,0,'Largest_Life&amp;nonlife_DATA'!J160),IF($C$2="Current Exchange rate",IF('Largest_Life&amp;nonlife_DATA'!J160=0,0,'Largest_Life&amp;nonlife_DATA'!J160/Eco!T20),IF($C$2="Constant Exchange rate",IF('Largest_Life&amp;nonlife_DATA'!J160=0,0,'Largest_Life&amp;nonlife_DATA'!J160/Eco!T56))))</f>
        <v>3184.098</v>
      </c>
      <c r="L164" s="54">
        <f>IF($C$2="National Currency",IF('Largest_Life&amp;nonlife_DATA'!K160=0,0,'Largest_Life&amp;nonlife_DATA'!K160),IF($C$2="Current Exchange rate",IF('Largest_Life&amp;nonlife_DATA'!K160=0,0,'Largest_Life&amp;nonlife_DATA'!K160/Eco!U20),IF($C$2="Constant Exchange rate",IF('Largest_Life&amp;nonlife_DATA'!K160=0,0,'Largest_Life&amp;nonlife_DATA'!K160/Eco!U56))))</f>
        <v>3383.1909999999998</v>
      </c>
      <c r="M164" s="54">
        <f>IF($C$2="National Currency",IF('Largest_Life&amp;nonlife_DATA'!L160=0,0,'Largest_Life&amp;nonlife_DATA'!L160),IF($C$2="Current Exchange rate",IF('Largest_Life&amp;nonlife_DATA'!L160=0,0,'Largest_Life&amp;nonlife_DATA'!L160/Eco!V20),IF($C$2="Constant Exchange rate",IF('Largest_Life&amp;nonlife_DATA'!L160=0,0,'Largest_Life&amp;nonlife_DATA'!L160/Eco!V56))))</f>
        <v>3725.47</v>
      </c>
      <c r="N164" s="54">
        <f>IF($C$2="National Currency",IF('Largest_Life&amp;nonlife_DATA'!M160=0,0,'Largest_Life&amp;nonlife_DATA'!M160),IF($C$2="Current Exchange rate",IF('Largest_Life&amp;nonlife_DATA'!M160=0,0,'Largest_Life&amp;nonlife_DATA'!M160/Eco!W20),IF($C$2="Constant Exchange rate",IF('Largest_Life&amp;nonlife_DATA'!M160=0,0,'Largest_Life&amp;nonlife_DATA'!M160/Eco!W56))))</f>
        <v>4019.2930000000001</v>
      </c>
      <c r="O164" s="54">
        <f>IF($C$2="National Currency",IF('Largest_Life&amp;nonlife_DATA'!N160=0,0,'Largest_Life&amp;nonlife_DATA'!N160),IF($C$2="Current Exchange rate",IF('Largest_Life&amp;nonlife_DATA'!N160=0,0,'Largest_Life&amp;nonlife_DATA'!N160/Eco!X20),IF($C$2="Constant Exchange rate",IF('Largest_Life&amp;nonlife_DATA'!N160=0,0,'Largest_Life&amp;nonlife_DATA'!N160/Eco!X56))))</f>
        <v>4086.8739999999998</v>
      </c>
      <c r="P164" s="151">
        <f>IF($C$2="National Currency",IF('Largest_Life&amp;nonlife_DATA'!O160=0,0,'Largest_Life&amp;nonlife_DATA'!O160),IF($C$2="Current Exchange rate",IF('Largest_Life&amp;nonlife_DATA'!O160=0,0,'Largest_Life&amp;nonlife_DATA'!O160/Eco!Y20),IF($C$2="Constant Exchange rate",IF('Largest_Life&amp;nonlife_DATA'!O160=0,0,'Largest_Life&amp;nonlife_DATA'!O160/Eco!Y56))))</f>
        <v>4167.9979999999996</v>
      </c>
      <c r="Q164" s="22">
        <f t="shared" si="10"/>
        <v>3.5157353942992554E-2</v>
      </c>
      <c r="R164" s="22">
        <f t="shared" si="11"/>
        <v>1.6814151145487344E-2</v>
      </c>
      <c r="S164" s="22" t="str">
        <f t="shared" si="12"/>
        <v>-</v>
      </c>
    </row>
    <row r="165" spans="3:19" x14ac:dyDescent="0.25">
      <c r="C165" s="187"/>
      <c r="D165" s="188"/>
      <c r="E165" s="43" t="s">
        <v>10</v>
      </c>
      <c r="F165" s="133">
        <f>IF($C$2="National Currency",IF('Largest_Life&amp;nonlife_DATA'!E161=0,0,'Largest_Life&amp;nonlife_DATA'!E161),IF($C$2="Current Exchange rate",IF('Largest_Life&amp;nonlife_DATA'!E161=0,0,'Largest_Life&amp;nonlife_DATA'!E161/Eco!O21),IF($C$2="Constant Exchange rate",IF('Largest_Life&amp;nonlife_DATA'!E161=0,0,'Largest_Life&amp;nonlife_DATA'!E161/Eco!O57))))</f>
        <v>17343</v>
      </c>
      <c r="G165" s="54">
        <f>IF($C$2="National Currency",IF('Largest_Life&amp;nonlife_DATA'!F161=0,0,'Largest_Life&amp;nonlife_DATA'!F161),IF($C$2="Current Exchange rate",IF('Largest_Life&amp;nonlife_DATA'!F161=0,0,'Largest_Life&amp;nonlife_DATA'!F161/Eco!P21),IF($C$2="Constant Exchange rate",IF('Largest_Life&amp;nonlife_DATA'!F161=0,0,'Largest_Life&amp;nonlife_DATA'!F161/Eco!P57))))</f>
        <v>21734</v>
      </c>
      <c r="H165" s="54">
        <f>IF($C$2="National Currency",IF('Largest_Life&amp;nonlife_DATA'!G161=0,0,'Largest_Life&amp;nonlife_DATA'!G161),IF($C$2="Current Exchange rate",IF('Largest_Life&amp;nonlife_DATA'!G161=0,0,'Largest_Life&amp;nonlife_DATA'!G161/Eco!Q21),IF($C$2="Constant Exchange rate",IF('Largest_Life&amp;nonlife_DATA'!G161=0,0,'Largest_Life&amp;nonlife_DATA'!G161/Eco!Q57))))</f>
        <v>24391</v>
      </c>
      <c r="I165" s="54">
        <f>IF($C$2="National Currency",IF('Largest_Life&amp;nonlife_DATA'!H161=0,0,'Largest_Life&amp;nonlife_DATA'!H161),IF($C$2="Current Exchange rate",IF('Largest_Life&amp;nonlife_DATA'!H161=0,0,'Largest_Life&amp;nonlife_DATA'!H161/Eco!R21),IF($C$2="Constant Exchange rate",IF('Largest_Life&amp;nonlife_DATA'!H161=0,0,'Largest_Life&amp;nonlife_DATA'!H161/Eco!R57))))</f>
        <v>24230</v>
      </c>
      <c r="J165" s="54">
        <f>IF($C$2="National Currency",IF('Largest_Life&amp;nonlife_DATA'!I161=0,0,'Largest_Life&amp;nonlife_DATA'!I161),IF($C$2="Current Exchange rate",IF('Largest_Life&amp;nonlife_DATA'!I161=0,0,'Largest_Life&amp;nonlife_DATA'!I161/Eco!S21),IF($C$2="Constant Exchange rate",IF('Largest_Life&amp;nonlife_DATA'!I161=0,0,'Largest_Life&amp;nonlife_DATA'!I161/Eco!S57))))</f>
        <v>24079</v>
      </c>
      <c r="K165" s="54">
        <f>IF($C$2="National Currency",IF('Largest_Life&amp;nonlife_DATA'!J161=0,0,'Largest_Life&amp;nonlife_DATA'!J161),IF($C$2="Current Exchange rate",IF('Largest_Life&amp;nonlife_DATA'!J161=0,0,'Largest_Life&amp;nonlife_DATA'!J161/Eco!T21),IF($C$2="Constant Exchange rate",IF('Largest_Life&amp;nonlife_DATA'!J161=0,0,'Largest_Life&amp;nonlife_DATA'!J161/Eco!T57))))</f>
        <v>26297</v>
      </c>
      <c r="L165" s="54">
        <f>IF($C$2="National Currency",IF('Largest_Life&amp;nonlife_DATA'!K161=0,0,'Largest_Life&amp;nonlife_DATA'!K161),IF($C$2="Current Exchange rate",IF('Largest_Life&amp;nonlife_DATA'!K161=0,0,'Largest_Life&amp;nonlife_DATA'!K161/Eco!U21),IF($C$2="Constant Exchange rate",IF('Largest_Life&amp;nonlife_DATA'!K161=0,0,'Largest_Life&amp;nonlife_DATA'!K161/Eco!U57))))</f>
        <v>25196</v>
      </c>
      <c r="M165" s="54">
        <f>IF($C$2="National Currency",IF('Largest_Life&amp;nonlife_DATA'!L161=0,0,'Largest_Life&amp;nonlife_DATA'!L161),IF($C$2="Current Exchange rate",IF('Largest_Life&amp;nonlife_DATA'!L161=0,0,'Largest_Life&amp;nonlife_DATA'!L161/Eco!V21),IF($C$2="Constant Exchange rate",IF('Largest_Life&amp;nonlife_DATA'!L161=0,0,'Largest_Life&amp;nonlife_DATA'!L161/Eco!V57))))</f>
        <v>24148</v>
      </c>
      <c r="N165" s="54">
        <f>IF($C$2="National Currency",IF('Largest_Life&amp;nonlife_DATA'!M161=0,0,'Largest_Life&amp;nonlife_DATA'!M161),IF($C$2="Current Exchange rate",IF('Largest_Life&amp;nonlife_DATA'!M161=0,0,'Largest_Life&amp;nonlife_DATA'!M161/Eco!W21),IF($C$2="Constant Exchange rate",IF('Largest_Life&amp;nonlife_DATA'!M161=0,0,'Largest_Life&amp;nonlife_DATA'!M161/Eco!W57))))</f>
        <v>22291</v>
      </c>
      <c r="O165" s="54">
        <f>IF($C$2="National Currency",IF('Largest_Life&amp;nonlife_DATA'!N161=0,0,'Largest_Life&amp;nonlife_DATA'!N161),IF($C$2="Current Exchange rate",IF('Largest_Life&amp;nonlife_DATA'!N161=0,0,'Largest_Life&amp;nonlife_DATA'!N161/Eco!X21),IF($C$2="Constant Exchange rate",IF('Largest_Life&amp;nonlife_DATA'!N161=0,0,'Largest_Life&amp;nonlife_DATA'!N161/Eco!X57))))</f>
        <v>22646</v>
      </c>
      <c r="P165" s="151">
        <f>IF($C$2="National Currency",IF('Largest_Life&amp;nonlife_DATA'!O161=0,0,'Largest_Life&amp;nonlife_DATA'!O161),IF($C$2="Current Exchange rate",IF('Largest_Life&amp;nonlife_DATA'!O161=0,0,'Largest_Life&amp;nonlife_DATA'!O161/Eco!Y21),IF($C$2="Constant Exchange rate",IF('Largest_Life&amp;nonlife_DATA'!O161=0,0,'Largest_Life&amp;nonlife_DATA'!O161/Eco!Y57))))</f>
        <v>0</v>
      </c>
      <c r="Q165" s="22">
        <f t="shared" si="10"/>
        <v>0.19481232780678076</v>
      </c>
      <c r="R165" s="22">
        <f t="shared" si="11"/>
        <v>1.5925709927773646E-2</v>
      </c>
      <c r="S165" s="22">
        <f t="shared" si="12"/>
        <v>0.3057717811220666</v>
      </c>
    </row>
    <row r="166" spans="3:19" x14ac:dyDescent="0.25">
      <c r="C166" s="187"/>
      <c r="D166" s="188"/>
      <c r="E166" s="43" t="s">
        <v>12</v>
      </c>
      <c r="F166" s="133">
        <f>IF($C$2="National Currency",IF('Largest_Life&amp;nonlife_DATA'!E162=0,0,'Largest_Life&amp;nonlife_DATA'!E162),IF($C$2="Current Exchange rate",IF('Largest_Life&amp;nonlife_DATA'!E162=0,0,'Largest_Life&amp;nonlife_DATA'!E162/Eco!O22),IF($C$2="Constant Exchange rate",IF('Largest_Life&amp;nonlife_DATA'!E162=0,0,'Largest_Life&amp;nonlife_DATA'!E162/Eco!O58))))</f>
        <v>224</v>
      </c>
      <c r="G166" s="54">
        <f>IF($C$2="National Currency",IF('Largest_Life&amp;nonlife_DATA'!F162=0,0,'Largest_Life&amp;nonlife_DATA'!F162),IF($C$2="Current Exchange rate",IF('Largest_Life&amp;nonlife_DATA'!F162=0,0,'Largest_Life&amp;nonlife_DATA'!F162/Eco!P22),IF($C$2="Constant Exchange rate",IF('Largest_Life&amp;nonlife_DATA'!F162=0,0,'Largest_Life&amp;nonlife_DATA'!F162/Eco!P58))))</f>
        <v>266</v>
      </c>
      <c r="H166" s="54">
        <f>IF($C$2="National Currency",IF('Largest_Life&amp;nonlife_DATA'!G162=0,0,'Largest_Life&amp;nonlife_DATA'!G162),IF($C$2="Current Exchange rate",IF('Largest_Life&amp;nonlife_DATA'!G162=0,0,'Largest_Life&amp;nonlife_DATA'!G162/Eco!Q22),IF($C$2="Constant Exchange rate",IF('Largest_Life&amp;nonlife_DATA'!G162=0,0,'Largest_Life&amp;nonlife_DATA'!G162/Eco!Q58))))</f>
        <v>240</v>
      </c>
      <c r="I166" s="54">
        <f>IF($C$2="National Currency",IF('Largest_Life&amp;nonlife_DATA'!H162=0,0,'Largest_Life&amp;nonlife_DATA'!H162),IF($C$2="Current Exchange rate",IF('Largest_Life&amp;nonlife_DATA'!H162=0,0,'Largest_Life&amp;nonlife_DATA'!H162/Eco!R22),IF($C$2="Constant Exchange rate",IF('Largest_Life&amp;nonlife_DATA'!H162=0,0,'Largest_Life&amp;nonlife_DATA'!H162/Eco!R58))))</f>
        <v>269</v>
      </c>
      <c r="J166" s="54">
        <f>IF($C$2="National Currency",IF('Largest_Life&amp;nonlife_DATA'!I162=0,0,'Largest_Life&amp;nonlife_DATA'!I162),IF($C$2="Current Exchange rate",IF('Largest_Life&amp;nonlife_DATA'!I162=0,0,'Largest_Life&amp;nonlife_DATA'!I162/Eco!S22),IF($C$2="Constant Exchange rate",IF('Largest_Life&amp;nonlife_DATA'!I162=0,0,'Largest_Life&amp;nonlife_DATA'!I162/Eco!S58))))</f>
        <v>295</v>
      </c>
      <c r="K166" s="54">
        <f>IF($C$2="National Currency",IF('Largest_Life&amp;nonlife_DATA'!J162=0,0,'Largest_Life&amp;nonlife_DATA'!J162),IF($C$2="Current Exchange rate",IF('Largest_Life&amp;nonlife_DATA'!J162=0,0,'Largest_Life&amp;nonlife_DATA'!J162/Eco!T22),IF($C$2="Constant Exchange rate",IF('Largest_Life&amp;nonlife_DATA'!J162=0,0,'Largest_Life&amp;nonlife_DATA'!J162/Eco!T58))))</f>
        <v>298</v>
      </c>
      <c r="L166" s="54">
        <f>IF($C$2="National Currency",IF('Largest_Life&amp;nonlife_DATA'!K162=0,0,'Largest_Life&amp;nonlife_DATA'!K162),IF($C$2="Current Exchange rate",IF('Largest_Life&amp;nonlife_DATA'!K162=0,0,'Largest_Life&amp;nonlife_DATA'!K162/Eco!U22),IF($C$2="Constant Exchange rate",IF('Largest_Life&amp;nonlife_DATA'!K162=0,0,'Largest_Life&amp;nonlife_DATA'!K162/Eco!U58))))</f>
        <v>307</v>
      </c>
      <c r="M166" s="54">
        <f>IF($C$2="National Currency",IF('Largest_Life&amp;nonlife_DATA'!L162=0,0,'Largest_Life&amp;nonlife_DATA'!L162),IF($C$2="Current Exchange rate",IF('Largest_Life&amp;nonlife_DATA'!L162=0,0,'Largest_Life&amp;nonlife_DATA'!L162/Eco!V22),IF($C$2="Constant Exchange rate",IF('Largest_Life&amp;nonlife_DATA'!L162=0,0,'Largest_Life&amp;nonlife_DATA'!L162/Eco!V58))))</f>
        <v>313.7</v>
      </c>
      <c r="N166" s="54">
        <f>IF($C$2="National Currency",IF('Largest_Life&amp;nonlife_DATA'!M162=0,0,'Largest_Life&amp;nonlife_DATA'!M162),IF($C$2="Current Exchange rate",IF('Largest_Life&amp;nonlife_DATA'!M162=0,0,'Largest_Life&amp;nonlife_DATA'!M162/Eco!W22),IF($C$2="Constant Exchange rate",IF('Largest_Life&amp;nonlife_DATA'!M162=0,0,'Largest_Life&amp;nonlife_DATA'!M162/Eco!W58))))</f>
        <v>307</v>
      </c>
      <c r="O166" s="54">
        <f>IF($C$2="National Currency",IF('Largest_Life&amp;nonlife_DATA'!N162=0,0,'Largest_Life&amp;nonlife_DATA'!N162),IF($C$2="Current Exchange rate",IF('Largest_Life&amp;nonlife_DATA'!N162=0,0,'Largest_Life&amp;nonlife_DATA'!N162/Eco!X22),IF($C$2="Constant Exchange rate",IF('Largest_Life&amp;nonlife_DATA'!N162=0,0,'Largest_Life&amp;nonlife_DATA'!N162/Eco!X58))))</f>
        <v>249</v>
      </c>
      <c r="P166" s="151">
        <f>IF($C$2="National Currency",IF('Largest_Life&amp;nonlife_DATA'!O162=0,0,'Largest_Life&amp;nonlife_DATA'!O162),IF($C$2="Current Exchange rate",IF('Largest_Life&amp;nonlife_DATA'!O162=0,0,'Largest_Life&amp;nonlife_DATA'!O162/Eco!Y22),IF($C$2="Constant Exchange rate",IF('Largest_Life&amp;nonlife_DATA'!O162=0,0,'Largest_Life&amp;nonlife_DATA'!O162/Eco!Y58))))</f>
        <v>0</v>
      </c>
      <c r="Q166" s="22">
        <f t="shared" si="10"/>
        <v>2.1420237403465695E-3</v>
      </c>
      <c r="R166" s="22">
        <f t="shared" si="11"/>
        <v>-0.18892508143322473</v>
      </c>
      <c r="S166" s="22">
        <f t="shared" si="12"/>
        <v>0.11160714285714279</v>
      </c>
    </row>
    <row r="167" spans="3:19" x14ac:dyDescent="0.25">
      <c r="C167" s="187"/>
      <c r="D167" s="188"/>
      <c r="E167" s="43" t="s">
        <v>28</v>
      </c>
      <c r="F167" s="133">
        <f>IF($C$2="National Currency",IF('Largest_Life&amp;nonlife_DATA'!E163=0,0,'Largest_Life&amp;nonlife_DATA'!E163),IF($C$2="Current Exchange rate",IF('Largest_Life&amp;nonlife_DATA'!E163=0,0,'Largest_Life&amp;nonlife_DATA'!E163/Eco!O23),IF($C$2="Constant Exchange rate",IF('Largest_Life&amp;nonlife_DATA'!E163=0,0,'Largest_Life&amp;nonlife_DATA'!E163/Eco!O59))))</f>
        <v>95.063985374771477</v>
      </c>
      <c r="G167" s="54">
        <f>IF($C$2="National Currency",IF('Largest_Life&amp;nonlife_DATA'!F163=0,0,'Largest_Life&amp;nonlife_DATA'!F163),IF($C$2="Current Exchange rate",IF('Largest_Life&amp;nonlife_DATA'!F163=0,0,'Largest_Life&amp;nonlife_DATA'!F163/Eco!P23),IF($C$2="Constant Exchange rate",IF('Largest_Life&amp;nonlife_DATA'!F163=0,0,'Largest_Life&amp;nonlife_DATA'!F163/Eco!P59))))</f>
        <v>109.81979629145991</v>
      </c>
      <c r="H167" s="54">
        <f>IF($C$2="National Currency",IF('Largest_Life&amp;nonlife_DATA'!G163=0,0,'Largest_Life&amp;nonlife_DATA'!G163),IF($C$2="Current Exchange rate",IF('Largest_Life&amp;nonlife_DATA'!G163=0,0,'Largest_Life&amp;nonlife_DATA'!G163/Eco!Q23),IF($C$2="Constant Exchange rate",IF('Largest_Life&amp;nonlife_DATA'!G163=0,0,'Largest_Life&amp;nonlife_DATA'!G163/Eco!Q59))))</f>
        <v>120.26638809088534</v>
      </c>
      <c r="I167" s="54">
        <f>IF($C$2="National Currency",IF('Largest_Life&amp;nonlife_DATA'!H163=0,0,'Largest_Life&amp;nonlife_DATA'!H163),IF($C$2="Current Exchange rate",IF('Largest_Life&amp;nonlife_DATA'!H163=0,0,'Largest_Life&amp;nonlife_DATA'!H163/Eco!R23),IF($C$2="Constant Exchange rate",IF('Largest_Life&amp;nonlife_DATA'!H163=0,0,'Largest_Life&amp;nonlife_DATA'!H163/Eco!R59))))</f>
        <v>138.80908853486548</v>
      </c>
      <c r="J167" s="54">
        <f>IF($C$2="National Currency",IF('Largest_Life&amp;nonlife_DATA'!I163=0,0,'Largest_Life&amp;nonlife_DATA'!I163),IF($C$2="Current Exchange rate",IF('Largest_Life&amp;nonlife_DATA'!I163=0,0,'Largest_Life&amp;nonlife_DATA'!I163/Eco!S23),IF($C$2="Constant Exchange rate",IF('Largest_Life&amp;nonlife_DATA'!I163=0,0,'Largest_Life&amp;nonlife_DATA'!I163/Eco!S59))))</f>
        <v>146.38286758944895</v>
      </c>
      <c r="K167" s="54">
        <f>IF($C$2="National Currency",IF('Largest_Life&amp;nonlife_DATA'!J163=0,0,'Largest_Life&amp;nonlife_DATA'!J163),IF($C$2="Current Exchange rate",IF('Largest_Life&amp;nonlife_DATA'!J163=0,0,'Largest_Life&amp;nonlife_DATA'!J163/Eco!T23),IF($C$2="Constant Exchange rate",IF('Largest_Life&amp;nonlife_DATA'!J163=0,0,'Largest_Life&amp;nonlife_DATA'!J163/Eco!T59))))</f>
        <v>136.32802298250195</v>
      </c>
      <c r="L167" s="54">
        <f>IF($C$2="National Currency",IF('Largest_Life&amp;nonlife_DATA'!K163=0,0,'Largest_Life&amp;nonlife_DATA'!K163),IF($C$2="Current Exchange rate",IF('Largest_Life&amp;nonlife_DATA'!K163=0,0,'Largest_Life&amp;nonlife_DATA'!K163/Eco!U23),IF($C$2="Constant Exchange rate",IF('Largest_Life&amp;nonlife_DATA'!K163=0,0,'Largest_Life&amp;nonlife_DATA'!K163/Eco!U59))))</f>
        <v>130.84356228780359</v>
      </c>
      <c r="M167" s="54">
        <f>IF($C$2="National Currency",IF('Largest_Life&amp;nonlife_DATA'!L163=0,0,'Largest_Life&amp;nonlife_DATA'!L163),IF($C$2="Current Exchange rate",IF('Largest_Life&amp;nonlife_DATA'!L163=0,0,'Largest_Life&amp;nonlife_DATA'!L163/Eco!V23),IF($C$2="Constant Exchange rate",IF('Largest_Life&amp;nonlife_DATA'!L163=0,0,'Largest_Life&amp;nonlife_DATA'!L163/Eco!V59))))</f>
        <v>133.97753982763123</v>
      </c>
      <c r="N167" s="54">
        <f>IF($C$2="National Currency",IF('Largest_Life&amp;nonlife_DATA'!M163=0,0,'Largest_Life&amp;nonlife_DATA'!M163),IF($C$2="Current Exchange rate",IF('Largest_Life&amp;nonlife_DATA'!M163=0,0,'Largest_Life&amp;nonlife_DATA'!M163/Eco!W23),IF($C$2="Constant Exchange rate",IF('Largest_Life&amp;nonlife_DATA'!M163=0,0,'Largest_Life&amp;nonlife_DATA'!M163/Eco!W59))))</f>
        <v>142.20423086967875</v>
      </c>
      <c r="O167" s="54">
        <f>IF($C$2="National Currency",IF('Largest_Life&amp;nonlife_DATA'!N163=0,0,'Largest_Life&amp;nonlife_DATA'!N163),IF($C$2="Current Exchange rate",IF('Largest_Life&amp;nonlife_DATA'!N163=0,0,'Largest_Life&amp;nonlife_DATA'!N163/Eco!X23),IF($C$2="Constant Exchange rate",IF('Largest_Life&amp;nonlife_DATA'!N163=0,0,'Largest_Life&amp;nonlife_DATA'!N163/Eco!X59))))</f>
        <v>153.95664664403239</v>
      </c>
      <c r="P167" s="151">
        <f>IF($C$2="National Currency",IF('Largest_Life&amp;nonlife_DATA'!O163=0,0,'Largest_Life&amp;nonlife_DATA'!O163),IF($C$2="Current Exchange rate",IF('Largest_Life&amp;nonlife_DATA'!O163=0,0,'Largest_Life&amp;nonlife_DATA'!O163/Eco!Y23),IF($C$2="Constant Exchange rate",IF('Largest_Life&amp;nonlife_DATA'!O163=0,0,'Largest_Life&amp;nonlife_DATA'!O163/Eco!Y59))))</f>
        <v>0</v>
      </c>
      <c r="Q167" s="22">
        <f t="shared" si="10"/>
        <v>1.3244128196613068E-3</v>
      </c>
      <c r="R167" s="22">
        <f t="shared" si="11"/>
        <v>8.2644628099173723E-2</v>
      </c>
      <c r="S167" s="22">
        <f t="shared" si="12"/>
        <v>0.61950549450549453</v>
      </c>
    </row>
    <row r="168" spans="3:19" x14ac:dyDescent="0.25">
      <c r="C168" s="187"/>
      <c r="D168" s="188"/>
      <c r="E168" s="43" t="s">
        <v>13</v>
      </c>
      <c r="F168" s="133">
        <f>IF($C$2="National Currency",IF('Largest_Life&amp;nonlife_DATA'!E164=0,0,'Largest_Life&amp;nonlife_DATA'!E164),IF($C$2="Current Exchange rate",IF('Largest_Life&amp;nonlife_DATA'!E164=0,0,'Largest_Life&amp;nonlife_DATA'!E164/Eco!O24),IF($C$2="Constant Exchange rate",IF('Largest_Life&amp;nonlife_DATA'!E164=0,0,'Largest_Life&amp;nonlife_DATA'!E164/Eco!O60))))</f>
        <v>324.56740825251944</v>
      </c>
      <c r="G168" s="54">
        <f>IF($C$2="National Currency",IF('Largest_Life&amp;nonlife_DATA'!F164=0,0,'Largest_Life&amp;nonlife_DATA'!F164),IF($C$2="Current Exchange rate",IF('Largest_Life&amp;nonlife_DATA'!F164=0,0,'Largest_Life&amp;nonlife_DATA'!F164/Eco!P24),IF($C$2="Constant Exchange rate",IF('Largest_Life&amp;nonlife_DATA'!F164=0,0,'Largest_Life&amp;nonlife_DATA'!F164/Eco!P60))))</f>
        <v>337.51346897382263</v>
      </c>
      <c r="H168" s="54">
        <f>IF($C$2="National Currency",IF('Largest_Life&amp;nonlife_DATA'!G164=0,0,'Largest_Life&amp;nonlife_DATA'!G164),IF($C$2="Current Exchange rate",IF('Largest_Life&amp;nonlife_DATA'!G164=0,0,'Largest_Life&amp;nonlife_DATA'!G164/Eco!Q24),IF($C$2="Constant Exchange rate",IF('Largest_Life&amp;nonlife_DATA'!G164=0,0,'Largest_Life&amp;nonlife_DATA'!G164/Eco!Q60))))</f>
        <v>390.85694365215187</v>
      </c>
      <c r="I168" s="54">
        <f>IF($C$2="National Currency",IF('Largest_Life&amp;nonlife_DATA'!H164=0,0,'Largest_Life&amp;nonlife_DATA'!H164),IF($C$2="Current Exchange rate",IF('Largest_Life&amp;nonlife_DATA'!H164=0,0,'Largest_Life&amp;nonlife_DATA'!H164/Eco!R24),IF($C$2="Constant Exchange rate",IF('Largest_Life&amp;nonlife_DATA'!H164=0,0,'Largest_Life&amp;nonlife_DATA'!H164/Eco!R60))))</f>
        <v>438.19800976104455</v>
      </c>
      <c r="J168" s="54">
        <f>IF($C$2="National Currency",IF('Largest_Life&amp;nonlife_DATA'!I164=0,0,'Largest_Life&amp;nonlife_DATA'!I164),IF($C$2="Current Exchange rate",IF('Largest_Life&amp;nonlife_DATA'!I164=0,0,'Largest_Life&amp;nonlife_DATA'!I164/Eco!S24),IF($C$2="Constant Exchange rate",IF('Largest_Life&amp;nonlife_DATA'!I164=0,0,'Largest_Life&amp;nonlife_DATA'!I164/Eco!S60))))</f>
        <v>425.03961462889015</v>
      </c>
      <c r="K168" s="54">
        <f>IF($C$2="National Currency",IF('Largest_Life&amp;nonlife_DATA'!J164=0,0,'Largest_Life&amp;nonlife_DATA'!J164),IF($C$2="Current Exchange rate",IF('Largest_Life&amp;nonlife_DATA'!J164=0,0,'Largest_Life&amp;nonlife_DATA'!J164/Eco!T24),IF($C$2="Constant Exchange rate",IF('Largest_Life&amp;nonlife_DATA'!J164=0,0,'Largest_Life&amp;nonlife_DATA'!J164/Eco!T60))))</f>
        <v>404.76326297775239</v>
      </c>
      <c r="L168" s="54">
        <f>IF($C$2="National Currency",IF('Largest_Life&amp;nonlife_DATA'!K164=0,0,'Largest_Life&amp;nonlife_DATA'!K164),IF($C$2="Current Exchange rate",IF('Largest_Life&amp;nonlife_DATA'!K164=0,0,'Largest_Life&amp;nonlife_DATA'!K164/Eco!U24),IF($C$2="Constant Exchange rate",IF('Largest_Life&amp;nonlife_DATA'!K164=0,0,'Largest_Life&amp;nonlife_DATA'!K164/Eco!U60))))</f>
        <v>401.71135196805471</v>
      </c>
      <c r="M168" s="54">
        <f>IF($C$2="National Currency",IF('Largest_Life&amp;nonlife_DATA'!L164=0,0,'Largest_Life&amp;nonlife_DATA'!L164),IF($C$2="Current Exchange rate",IF('Largest_Life&amp;nonlife_DATA'!L164=0,0,'Largest_Life&amp;nonlife_DATA'!L164/Eco!V24),IF($C$2="Constant Exchange rate",IF('Largest_Life&amp;nonlife_DATA'!L164=0,0,'Largest_Life&amp;nonlife_DATA'!L164/Eco!V60))))</f>
        <v>378.65563795398361</v>
      </c>
      <c r="N168" s="54">
        <f>IF($C$2="National Currency",IF('Largest_Life&amp;nonlife_DATA'!M164=0,0,'Largest_Life&amp;nonlife_DATA'!M164),IF($C$2="Current Exchange rate",IF('Largest_Life&amp;nonlife_DATA'!M164=0,0,'Largest_Life&amp;nonlife_DATA'!M164/Eco!W24),IF($C$2="Constant Exchange rate",IF('Largest_Life&amp;nonlife_DATA'!M164=0,0,'Largest_Life&amp;nonlife_DATA'!M164/Eco!W60))))</f>
        <v>348.11751283513973</v>
      </c>
      <c r="O168" s="54">
        <f>IF($C$2="National Currency",IF('Largest_Life&amp;nonlife_DATA'!N164=0,0,'Largest_Life&amp;nonlife_DATA'!N164),IF($C$2="Current Exchange rate",IF('Largest_Life&amp;nonlife_DATA'!N164=0,0,'Largest_Life&amp;nonlife_DATA'!N164/Eco!X24),IF($C$2="Constant Exchange rate",IF('Largest_Life&amp;nonlife_DATA'!N164=0,0,'Largest_Life&amp;nonlife_DATA'!N164/Eco!X60))))</f>
        <v>348.7196551942701</v>
      </c>
      <c r="P168" s="151">
        <f>IF($C$2="National Currency",IF('Largest_Life&amp;nonlife_DATA'!O164=0,0,'Largest_Life&amp;nonlife_DATA'!O164),IF($C$2="Current Exchange rate",IF('Largest_Life&amp;nonlife_DATA'!O164=0,0,'Largest_Life&amp;nonlife_DATA'!O164/Eco!Y24),IF($C$2="Constant Exchange rate",IF('Largest_Life&amp;nonlife_DATA'!O164=0,0,'Largest_Life&amp;nonlife_DATA'!O164/Eco!Y60))))</f>
        <v>0</v>
      </c>
      <c r="Q168" s="22">
        <f t="shared" si="10"/>
        <v>2.9998625708899458E-3</v>
      </c>
      <c r="R168" s="22">
        <f t="shared" si="11"/>
        <v>1.7297100459738868E-3</v>
      </c>
      <c r="S168" s="22">
        <f t="shared" si="12"/>
        <v>7.441365438318992E-2</v>
      </c>
    </row>
    <row r="169" spans="3:19" x14ac:dyDescent="0.25">
      <c r="C169" s="187"/>
      <c r="D169" s="188"/>
      <c r="E169" s="43" t="s">
        <v>14</v>
      </c>
      <c r="F169" s="133">
        <f>IF($C$2="National Currency",IF('Largest_Life&amp;nonlife_DATA'!E165=0,0,'Largest_Life&amp;nonlife_DATA'!E165),IF($C$2="Current Exchange rate",IF('Largest_Life&amp;nonlife_DATA'!E165=0,0,'Largest_Life&amp;nonlife_DATA'!E165/Eco!O25),IF($C$2="Constant Exchange rate",IF('Largest_Life&amp;nonlife_DATA'!E165=0,0,'Largest_Life&amp;nonlife_DATA'!E165/Eco!O61))))</f>
        <v>0</v>
      </c>
      <c r="G169" s="54">
        <f>IF($C$2="National Currency",IF('Largest_Life&amp;nonlife_DATA'!F165=0,0,'Largest_Life&amp;nonlife_DATA'!F165),IF($C$2="Current Exchange rate",IF('Largest_Life&amp;nonlife_DATA'!F165=0,0,'Largest_Life&amp;nonlife_DATA'!F165/Eco!P25),IF($C$2="Constant Exchange rate",IF('Largest_Life&amp;nonlife_DATA'!F165=0,0,'Largest_Life&amp;nonlife_DATA'!F165/Eco!P61))))</f>
        <v>0</v>
      </c>
      <c r="H169" s="54">
        <f>IF($C$2="National Currency",IF('Largest_Life&amp;nonlife_DATA'!G165=0,0,'Largest_Life&amp;nonlife_DATA'!G165),IF($C$2="Current Exchange rate",IF('Largest_Life&amp;nonlife_DATA'!G165=0,0,'Largest_Life&amp;nonlife_DATA'!G165/Eco!Q25),IF($C$2="Constant Exchange rate",IF('Largest_Life&amp;nonlife_DATA'!G165=0,0,'Largest_Life&amp;nonlife_DATA'!G165/Eco!Q61))))</f>
        <v>0</v>
      </c>
      <c r="I169" s="54">
        <f>IF($C$2="National Currency",IF('Largest_Life&amp;nonlife_DATA'!H165=0,0,'Largest_Life&amp;nonlife_DATA'!H165),IF($C$2="Current Exchange rate",IF('Largest_Life&amp;nonlife_DATA'!H165=0,0,'Largest_Life&amp;nonlife_DATA'!H165/Eco!R25),IF($C$2="Constant Exchange rate",IF('Largest_Life&amp;nonlife_DATA'!H165=0,0,'Largest_Life&amp;nonlife_DATA'!H165/Eco!R61))))</f>
        <v>0</v>
      </c>
      <c r="J169" s="54">
        <f>IF($C$2="National Currency",IF('Largest_Life&amp;nonlife_DATA'!I165=0,0,'Largest_Life&amp;nonlife_DATA'!I165),IF($C$2="Current Exchange rate",IF('Largest_Life&amp;nonlife_DATA'!I165=0,0,'Largest_Life&amp;nonlife_DATA'!I165/Eco!S25),IF($C$2="Constant Exchange rate",IF('Largest_Life&amp;nonlife_DATA'!I165=0,0,'Largest_Life&amp;nonlife_DATA'!I165/Eco!S61))))</f>
        <v>0</v>
      </c>
      <c r="K169" s="54">
        <f>IF($C$2="National Currency",IF('Largest_Life&amp;nonlife_DATA'!J165=0,0,'Largest_Life&amp;nonlife_DATA'!J165),IF($C$2="Current Exchange rate",IF('Largest_Life&amp;nonlife_DATA'!J165=0,0,'Largest_Life&amp;nonlife_DATA'!J165/Eco!T25),IF($C$2="Constant Exchange rate",IF('Largest_Life&amp;nonlife_DATA'!J165=0,0,'Largest_Life&amp;nonlife_DATA'!J165/Eco!T61))))</f>
        <v>0</v>
      </c>
      <c r="L169" s="54">
        <f>IF($C$2="National Currency",IF('Largest_Life&amp;nonlife_DATA'!K165=0,0,'Largest_Life&amp;nonlife_DATA'!K165),IF($C$2="Current Exchange rate",IF('Largest_Life&amp;nonlife_DATA'!K165=0,0,'Largest_Life&amp;nonlife_DATA'!K165/Eco!U25),IF($C$2="Constant Exchange rate",IF('Largest_Life&amp;nonlife_DATA'!K165=0,0,'Largest_Life&amp;nonlife_DATA'!K165/Eco!U61))))</f>
        <v>0</v>
      </c>
      <c r="M169" s="54">
        <f>IF($C$2="National Currency",IF('Largest_Life&amp;nonlife_DATA'!L165=0,0,'Largest_Life&amp;nonlife_DATA'!L165),IF($C$2="Current Exchange rate",IF('Largest_Life&amp;nonlife_DATA'!L165=0,0,'Largest_Life&amp;nonlife_DATA'!L165/Eco!V25),IF($C$2="Constant Exchange rate",IF('Largest_Life&amp;nonlife_DATA'!L165=0,0,'Largest_Life&amp;nonlife_DATA'!L165/Eco!V61))))</f>
        <v>0</v>
      </c>
      <c r="N169" s="54">
        <f>IF($C$2="National Currency",IF('Largest_Life&amp;nonlife_DATA'!M165=0,0,'Largest_Life&amp;nonlife_DATA'!M165),IF($C$2="Current Exchange rate",IF('Largest_Life&amp;nonlife_DATA'!M165=0,0,'Largest_Life&amp;nonlife_DATA'!M165/Eco!W25),IF($C$2="Constant Exchange rate",IF('Largest_Life&amp;nonlife_DATA'!M165=0,0,'Largest_Life&amp;nonlife_DATA'!M165/Eco!W61))))</f>
        <v>0</v>
      </c>
      <c r="O169" s="54">
        <f>IF($C$2="National Currency",IF('Largest_Life&amp;nonlife_DATA'!N165=0,0,'Largest_Life&amp;nonlife_DATA'!N165),IF($C$2="Current Exchange rate",IF('Largest_Life&amp;nonlife_DATA'!N165=0,0,'Largest_Life&amp;nonlife_DATA'!N165/Eco!X25),IF($C$2="Constant Exchange rate",IF('Largest_Life&amp;nonlife_DATA'!N165=0,0,'Largest_Life&amp;nonlife_DATA'!N165/Eco!X61))))</f>
        <v>0</v>
      </c>
      <c r="P169" s="151">
        <f>IF($C$2="National Currency",IF('Largest_Life&amp;nonlife_DATA'!O165=0,0,'Largest_Life&amp;nonlife_DATA'!O165),IF($C$2="Current Exchange rate",IF('Largest_Life&amp;nonlife_DATA'!O165=0,0,'Largest_Life&amp;nonlife_DATA'!O165/Eco!Y25),IF($C$2="Constant Exchange rate",IF('Largest_Life&amp;nonlife_DATA'!O165=0,0,'Largest_Life&amp;nonlife_DATA'!O165/Eco!Y61))))</f>
        <v>0</v>
      </c>
      <c r="Q169" s="22">
        <f t="shared" si="10"/>
        <v>0</v>
      </c>
      <c r="R169" s="22" t="str">
        <f t="shared" si="11"/>
        <v>-</v>
      </c>
      <c r="S169" s="22" t="str">
        <f t="shared" si="12"/>
        <v>-</v>
      </c>
    </row>
    <row r="170" spans="3:19" x14ac:dyDescent="0.25">
      <c r="C170" s="187"/>
      <c r="D170" s="188"/>
      <c r="E170" s="43" t="s">
        <v>15</v>
      </c>
      <c r="F170" s="133">
        <f>IF($C$2="National Currency",IF('Largest_Life&amp;nonlife_DATA'!E166=0,0,'Largest_Life&amp;nonlife_DATA'!E166),IF($C$2="Current Exchange rate",IF('Largest_Life&amp;nonlife_DATA'!E166=0,0,'Largest_Life&amp;nonlife_DATA'!E166/Eco!O26),IF($C$2="Constant Exchange rate",IF('Largest_Life&amp;nonlife_DATA'!E166=0,0,'Largest_Life&amp;nonlife_DATA'!E166/Eco!O62))))</f>
        <v>0</v>
      </c>
      <c r="G170" s="54">
        <f>IF($C$2="National Currency",IF('Largest_Life&amp;nonlife_DATA'!F166=0,0,'Largest_Life&amp;nonlife_DATA'!F166),IF($C$2="Current Exchange rate",IF('Largest_Life&amp;nonlife_DATA'!F166=0,0,'Largest_Life&amp;nonlife_DATA'!F166/Eco!P26),IF($C$2="Constant Exchange rate",IF('Largest_Life&amp;nonlife_DATA'!F166=0,0,'Largest_Life&amp;nonlife_DATA'!F166/Eco!P62))))</f>
        <v>0</v>
      </c>
      <c r="H170" s="54">
        <f>IF($C$2="National Currency",IF('Largest_Life&amp;nonlife_DATA'!G166=0,0,'Largest_Life&amp;nonlife_DATA'!G166),IF($C$2="Current Exchange rate",IF('Largest_Life&amp;nonlife_DATA'!G166=0,0,'Largest_Life&amp;nonlife_DATA'!G166/Eco!Q26),IF($C$2="Constant Exchange rate",IF('Largest_Life&amp;nonlife_DATA'!G166=0,0,'Largest_Life&amp;nonlife_DATA'!G166/Eco!Q62))))</f>
        <v>0</v>
      </c>
      <c r="I170" s="54">
        <f>IF($C$2="National Currency",IF('Largest_Life&amp;nonlife_DATA'!H166=0,0,'Largest_Life&amp;nonlife_DATA'!H166),IF($C$2="Current Exchange rate",IF('Largest_Life&amp;nonlife_DATA'!H166=0,0,'Largest_Life&amp;nonlife_DATA'!H166/Eco!R26),IF($C$2="Constant Exchange rate",IF('Largest_Life&amp;nonlife_DATA'!H166=0,0,'Largest_Life&amp;nonlife_DATA'!H166/Eco!R62))))</f>
        <v>66.893821391484934</v>
      </c>
      <c r="J170" s="54">
        <f>IF($C$2="National Currency",IF('Largest_Life&amp;nonlife_DATA'!I166=0,0,'Largest_Life&amp;nonlife_DATA'!I166),IF($C$2="Current Exchange rate",IF('Largest_Life&amp;nonlife_DATA'!I166=0,0,'Largest_Life&amp;nonlife_DATA'!I166/Eco!S26),IF($C$2="Constant Exchange rate",IF('Largest_Life&amp;nonlife_DATA'!I166=0,0,'Largest_Life&amp;nonlife_DATA'!I166/Eco!S62))))</f>
        <v>69.846832814122521</v>
      </c>
      <c r="K170" s="54">
        <f>IF($C$2="National Currency",IF('Largest_Life&amp;nonlife_DATA'!J166=0,0,'Largest_Life&amp;nonlife_DATA'!J166),IF($C$2="Current Exchange rate",IF('Largest_Life&amp;nonlife_DATA'!J166=0,0,'Largest_Life&amp;nonlife_DATA'!J166/Eco!T26),IF($C$2="Constant Exchange rate",IF('Largest_Life&amp;nonlife_DATA'!J166=0,0,'Largest_Life&amp;nonlife_DATA'!J166/Eco!T62))))</f>
        <v>72.812824506749735</v>
      </c>
      <c r="L170" s="54">
        <f>IF($C$2="National Currency",IF('Largest_Life&amp;nonlife_DATA'!K166=0,0,'Largest_Life&amp;nonlife_DATA'!K166),IF($C$2="Current Exchange rate",IF('Largest_Life&amp;nonlife_DATA'!K166=0,0,'Largest_Life&amp;nonlife_DATA'!K166/Eco!U26),IF($C$2="Constant Exchange rate",IF('Largest_Life&amp;nonlife_DATA'!K166=0,0,'Largest_Life&amp;nonlife_DATA'!K166/Eco!U62))))</f>
        <v>73.500778816199372</v>
      </c>
      <c r="M170" s="54">
        <f>IF($C$2="National Currency",IF('Largest_Life&amp;nonlife_DATA'!L166=0,0,'Largest_Life&amp;nonlife_DATA'!L166),IF($C$2="Current Exchange rate",IF('Largest_Life&amp;nonlife_DATA'!L166=0,0,'Largest_Life&amp;nonlife_DATA'!L166/Eco!V26),IF($C$2="Constant Exchange rate",IF('Largest_Life&amp;nonlife_DATA'!L166=0,0,'Largest_Life&amp;nonlife_DATA'!L166/Eco!V62))))</f>
        <v>74.000519210799581</v>
      </c>
      <c r="N170" s="54">
        <f>IF($C$2="National Currency",IF('Largest_Life&amp;nonlife_DATA'!M166=0,0,'Largest_Life&amp;nonlife_DATA'!M166),IF($C$2="Current Exchange rate",IF('Largest_Life&amp;nonlife_DATA'!M166=0,0,'Largest_Life&amp;nonlife_DATA'!M166/Eco!W26),IF($C$2="Constant Exchange rate",IF('Largest_Life&amp;nonlife_DATA'!M166=0,0,'Largest_Life&amp;nonlife_DATA'!M166/Eco!W62))))</f>
        <v>77.836188992731039</v>
      </c>
      <c r="O170" s="54">
        <f>IF($C$2="National Currency",IF('Largest_Life&amp;nonlife_DATA'!N166=0,0,'Largest_Life&amp;nonlife_DATA'!N166),IF($C$2="Current Exchange rate",IF('Largest_Life&amp;nonlife_DATA'!N166=0,0,'Largest_Life&amp;nonlife_DATA'!N166/Eco!X26),IF($C$2="Constant Exchange rate",IF('Largest_Life&amp;nonlife_DATA'!N166=0,0,'Largest_Life&amp;nonlife_DATA'!N166/Eco!X62))))</f>
        <v>80.211578400830732</v>
      </c>
      <c r="P170" s="151">
        <f>IF($C$2="National Currency",IF('Largest_Life&amp;nonlife_DATA'!O166=0,0,'Largest_Life&amp;nonlife_DATA'!O166),IF($C$2="Current Exchange rate",IF('Largest_Life&amp;nonlife_DATA'!O166=0,0,'Largest_Life&amp;nonlife_DATA'!O166/Eco!Y26),IF($C$2="Constant Exchange rate",IF('Largest_Life&amp;nonlife_DATA'!O166=0,0,'Largest_Life&amp;nonlife_DATA'!O166/Eco!Y62))))</f>
        <v>0</v>
      </c>
      <c r="Q170" s="22">
        <f t="shared" si="10"/>
        <v>6.9002050275200622E-4</v>
      </c>
      <c r="R170" s="22">
        <f t="shared" si="11"/>
        <v>3.0517802051196696E-2</v>
      </c>
      <c r="S170" s="22" t="str">
        <f t="shared" si="12"/>
        <v>-</v>
      </c>
    </row>
    <row r="171" spans="3:19" x14ac:dyDescent="0.25">
      <c r="C171" s="187"/>
      <c r="D171" s="188"/>
      <c r="E171" s="43" t="s">
        <v>16</v>
      </c>
      <c r="F171" s="133">
        <f>IF($C$2="National Currency",IF('Largest_Life&amp;nonlife_DATA'!E167=0,0,'Largest_Life&amp;nonlife_DATA'!E167),IF($C$2="Current Exchange rate",IF('Largest_Life&amp;nonlife_DATA'!E167=0,0,'Largest_Life&amp;nonlife_DATA'!E167/Eco!O27),IF($C$2="Constant Exchange rate",IF('Largest_Life&amp;nonlife_DATA'!E167=0,0,'Largest_Life&amp;nonlife_DATA'!E167/Eco!O63))))</f>
        <v>13992</v>
      </c>
      <c r="G171" s="54">
        <f>IF($C$2="National Currency",IF('Largest_Life&amp;nonlife_DATA'!F167=0,0,'Largest_Life&amp;nonlife_DATA'!F167),IF($C$2="Current Exchange rate",IF('Largest_Life&amp;nonlife_DATA'!F167=0,0,'Largest_Life&amp;nonlife_DATA'!F167/Eco!P27),IF($C$2="Constant Exchange rate",IF('Largest_Life&amp;nonlife_DATA'!F167=0,0,'Largest_Life&amp;nonlife_DATA'!F167/Eco!P63))))</f>
        <v>14577</v>
      </c>
      <c r="H171" s="54">
        <f>IF($C$2="National Currency",IF('Largest_Life&amp;nonlife_DATA'!G167=0,0,'Largest_Life&amp;nonlife_DATA'!G167),IF($C$2="Current Exchange rate",IF('Largest_Life&amp;nonlife_DATA'!G167=0,0,'Largest_Life&amp;nonlife_DATA'!G167/Eco!Q27),IF($C$2="Constant Exchange rate",IF('Largest_Life&amp;nonlife_DATA'!G167=0,0,'Largest_Life&amp;nonlife_DATA'!G167/Eco!Q63))))</f>
        <v>13788</v>
      </c>
      <c r="I171" s="54">
        <f>IF($C$2="National Currency",IF('Largest_Life&amp;nonlife_DATA'!H167=0,0,'Largest_Life&amp;nonlife_DATA'!H167),IF($C$2="Current Exchange rate",IF('Largest_Life&amp;nonlife_DATA'!H167=0,0,'Largest_Life&amp;nonlife_DATA'!H167/Eco!R27),IF($C$2="Constant Exchange rate",IF('Largest_Life&amp;nonlife_DATA'!H167=0,0,'Largest_Life&amp;nonlife_DATA'!H167/Eco!R63))))</f>
        <v>13845</v>
      </c>
      <c r="J171" s="54">
        <f>IF($C$2="National Currency",IF('Largest_Life&amp;nonlife_DATA'!I167=0,0,'Largest_Life&amp;nonlife_DATA'!I167),IF($C$2="Current Exchange rate",IF('Largest_Life&amp;nonlife_DATA'!I167=0,0,'Largest_Life&amp;nonlife_DATA'!I167/Eco!S27),IF($C$2="Constant Exchange rate",IF('Largest_Life&amp;nonlife_DATA'!I167=0,0,'Largest_Life&amp;nonlife_DATA'!I167/Eco!S63))))</f>
        <v>11660.434999999999</v>
      </c>
      <c r="K171" s="54">
        <f>IF($C$2="National Currency",IF('Largest_Life&amp;nonlife_DATA'!J167=0,0,'Largest_Life&amp;nonlife_DATA'!J167),IF($C$2="Current Exchange rate",IF('Largest_Life&amp;nonlife_DATA'!J167=0,0,'Largest_Life&amp;nonlife_DATA'!J167/Eco!T27),IF($C$2="Constant Exchange rate",IF('Largest_Life&amp;nonlife_DATA'!J167=0,0,'Largest_Life&amp;nonlife_DATA'!J167/Eco!T63))))</f>
        <v>11644</v>
      </c>
      <c r="L171" s="54">
        <f>IF($C$2="National Currency",IF('Largest_Life&amp;nonlife_DATA'!K167=0,0,'Largest_Life&amp;nonlife_DATA'!K167),IF($C$2="Current Exchange rate",IF('Largest_Life&amp;nonlife_DATA'!K167=0,0,'Largest_Life&amp;nonlife_DATA'!K167/Eco!U27),IF($C$2="Constant Exchange rate",IF('Largest_Life&amp;nonlife_DATA'!K167=0,0,'Largest_Life&amp;nonlife_DATA'!K167/Eco!U63))))</f>
        <v>11693</v>
      </c>
      <c r="M171" s="54">
        <f>IF($C$2="National Currency",IF('Largest_Life&amp;nonlife_DATA'!L167=0,0,'Largest_Life&amp;nonlife_DATA'!L167),IF($C$2="Current Exchange rate",IF('Largest_Life&amp;nonlife_DATA'!L167=0,0,'Largest_Life&amp;nonlife_DATA'!L167/Eco!V27),IF($C$2="Constant Exchange rate",IF('Largest_Life&amp;nonlife_DATA'!L167=0,0,'Largest_Life&amp;nonlife_DATA'!L167/Eco!V63))))</f>
        <v>10017</v>
      </c>
      <c r="N171" s="54">
        <f>IF($C$2="National Currency",IF('Largest_Life&amp;nonlife_DATA'!M167=0,0,'Largest_Life&amp;nonlife_DATA'!M167),IF($C$2="Current Exchange rate",IF('Largest_Life&amp;nonlife_DATA'!M167=0,0,'Largest_Life&amp;nonlife_DATA'!M167/Eco!W27),IF($C$2="Constant Exchange rate",IF('Largest_Life&amp;nonlife_DATA'!M167=0,0,'Largest_Life&amp;nonlife_DATA'!M167/Eco!W63))))</f>
        <v>15945</v>
      </c>
      <c r="O171" s="54">
        <f>IF($C$2="National Currency",IF('Largest_Life&amp;nonlife_DATA'!N167=0,0,'Largest_Life&amp;nonlife_DATA'!N167),IF($C$2="Current Exchange rate",IF('Largest_Life&amp;nonlife_DATA'!N167=0,0,'Largest_Life&amp;nonlife_DATA'!N167/Eco!X27),IF($C$2="Constant Exchange rate",IF('Largest_Life&amp;nonlife_DATA'!N167=0,0,'Largest_Life&amp;nonlife_DATA'!N167/Eco!X63))))</f>
        <v>15693</v>
      </c>
      <c r="P171" s="151">
        <f>IF($C$2="National Currency",IF('Largest_Life&amp;nonlife_DATA'!O167=0,0,'Largest_Life&amp;nonlife_DATA'!O167),IF($C$2="Current Exchange rate",IF('Largest_Life&amp;nonlife_DATA'!O167=0,0,'Largest_Life&amp;nonlife_DATA'!O167/Eco!Y27),IF($C$2="Constant Exchange rate",IF('Largest_Life&amp;nonlife_DATA'!O167=0,0,'Largest_Life&amp;nonlife_DATA'!O167/Eco!Y63))))</f>
        <v>17053</v>
      </c>
      <c r="Q171" s="22">
        <f t="shared" si="10"/>
        <v>0.13499911067172174</v>
      </c>
      <c r="R171" s="22">
        <f t="shared" si="11"/>
        <v>-1.5804327375352756E-2</v>
      </c>
      <c r="S171" s="22">
        <f t="shared" si="12"/>
        <v>0.12156946826758142</v>
      </c>
    </row>
    <row r="172" spans="3:19" x14ac:dyDescent="0.25">
      <c r="C172" s="187"/>
      <c r="D172" s="188"/>
      <c r="E172" s="43" t="s">
        <v>29</v>
      </c>
      <c r="F172" s="133">
        <f>IF($C$2="National Currency",IF('Largest_Life&amp;nonlife_DATA'!E168=0,0,'Largest_Life&amp;nonlife_DATA'!E168),IF($C$2="Current Exchange rate",IF('Largest_Life&amp;nonlife_DATA'!E168=0,0,'Largest_Life&amp;nonlife_DATA'!E168/Eco!O28),IF($C$2="Constant Exchange rate",IF('Largest_Life&amp;nonlife_DATA'!E168=0,0,'Largest_Life&amp;nonlife_DATA'!E168/Eco!O64))))</f>
        <v>0</v>
      </c>
      <c r="G172" s="54">
        <f>IF($C$2="National Currency",IF('Largest_Life&amp;nonlife_DATA'!F168=0,0,'Largest_Life&amp;nonlife_DATA'!F168),IF($C$2="Current Exchange rate",IF('Largest_Life&amp;nonlife_DATA'!F168=0,0,'Largest_Life&amp;nonlife_DATA'!F168/Eco!P28),IF($C$2="Constant Exchange rate",IF('Largest_Life&amp;nonlife_DATA'!F168=0,0,'Largest_Life&amp;nonlife_DATA'!F168/Eco!P64))))</f>
        <v>0</v>
      </c>
      <c r="H172" s="54">
        <f>IF($C$2="National Currency",IF('Largest_Life&amp;nonlife_DATA'!G168=0,0,'Largest_Life&amp;nonlife_DATA'!G168),IF($C$2="Current Exchange rate",IF('Largest_Life&amp;nonlife_DATA'!G168=0,0,'Largest_Life&amp;nonlife_DATA'!G168/Eco!Q28),IF($C$2="Constant Exchange rate",IF('Largest_Life&amp;nonlife_DATA'!G168=0,0,'Largest_Life&amp;nonlife_DATA'!G168/Eco!Q64))))</f>
        <v>0</v>
      </c>
      <c r="I172" s="54">
        <f>IF($C$2="National Currency",IF('Largest_Life&amp;nonlife_DATA'!H168=0,0,'Largest_Life&amp;nonlife_DATA'!H168),IF($C$2="Current Exchange rate",IF('Largest_Life&amp;nonlife_DATA'!H168=0,0,'Largest_Life&amp;nonlife_DATA'!H168/Eco!R28),IF($C$2="Constant Exchange rate",IF('Largest_Life&amp;nonlife_DATA'!H168=0,0,'Largest_Life&amp;nonlife_DATA'!H168/Eco!R64))))</f>
        <v>0</v>
      </c>
      <c r="J172" s="54">
        <f>IF($C$2="National Currency",IF('Largest_Life&amp;nonlife_DATA'!I168=0,0,'Largest_Life&amp;nonlife_DATA'!I168),IF($C$2="Current Exchange rate",IF('Largest_Life&amp;nonlife_DATA'!I168=0,0,'Largest_Life&amp;nonlife_DATA'!I168/Eco!S28),IF($C$2="Constant Exchange rate",IF('Largest_Life&amp;nonlife_DATA'!I168=0,0,'Largest_Life&amp;nonlife_DATA'!I168/Eco!S64))))</f>
        <v>0</v>
      </c>
      <c r="K172" s="54">
        <f>IF($C$2="National Currency",IF('Largest_Life&amp;nonlife_DATA'!J168=0,0,'Largest_Life&amp;nonlife_DATA'!J168),IF($C$2="Current Exchange rate",IF('Largest_Life&amp;nonlife_DATA'!J168=0,0,'Largest_Life&amp;nonlife_DATA'!J168/Eco!T28),IF($C$2="Constant Exchange rate",IF('Largest_Life&amp;nonlife_DATA'!J168=0,0,'Largest_Life&amp;nonlife_DATA'!J168/Eco!T64))))</f>
        <v>1327.3453093812377</v>
      </c>
      <c r="L172" s="54">
        <f>IF($C$2="National Currency",IF('Largest_Life&amp;nonlife_DATA'!K168=0,0,'Largest_Life&amp;nonlife_DATA'!K168),IF($C$2="Current Exchange rate",IF('Largest_Life&amp;nonlife_DATA'!K168=0,0,'Largest_Life&amp;nonlife_DATA'!K168/Eco!U28),IF($C$2="Constant Exchange rate",IF('Largest_Life&amp;nonlife_DATA'!K168=0,0,'Largest_Life&amp;nonlife_DATA'!K168/Eco!U64))))</f>
        <v>0</v>
      </c>
      <c r="M172" s="54">
        <f>IF($C$2="National Currency",IF('Largest_Life&amp;nonlife_DATA'!L168=0,0,'Largest_Life&amp;nonlife_DATA'!L168),IF($C$2="Current Exchange rate",IF('Largest_Life&amp;nonlife_DATA'!L168=0,0,'Largest_Life&amp;nonlife_DATA'!L168/Eco!V28),IF($C$2="Constant Exchange rate",IF('Largest_Life&amp;nonlife_DATA'!L168=0,0,'Largest_Life&amp;nonlife_DATA'!L168/Eco!V64))))</f>
        <v>0</v>
      </c>
      <c r="N172" s="54">
        <f>IF($C$2="National Currency",IF('Largest_Life&amp;nonlife_DATA'!M168=0,0,'Largest_Life&amp;nonlife_DATA'!M168),IF($C$2="Current Exchange rate",IF('Largest_Life&amp;nonlife_DATA'!M168=0,0,'Largest_Life&amp;nonlife_DATA'!M168/Eco!W28),IF($C$2="Constant Exchange rate",IF('Largest_Life&amp;nonlife_DATA'!M168=0,0,'Largest_Life&amp;nonlife_DATA'!M168/Eco!W64))))</f>
        <v>0</v>
      </c>
      <c r="O172" s="54">
        <f>IF($C$2="National Currency",IF('Largest_Life&amp;nonlife_DATA'!N168=0,0,'Largest_Life&amp;nonlife_DATA'!N168),IF($C$2="Current Exchange rate",IF('Largest_Life&amp;nonlife_DATA'!N168=0,0,'Largest_Life&amp;nonlife_DATA'!N168/Eco!X28),IF($C$2="Constant Exchange rate",IF('Largest_Life&amp;nonlife_DATA'!N168=0,0,'Largest_Life&amp;nonlife_DATA'!N168/Eco!X64))))</f>
        <v>0</v>
      </c>
      <c r="P172" s="151">
        <f>IF($C$2="National Currency",IF('Largest_Life&amp;nonlife_DATA'!O168=0,0,'Largest_Life&amp;nonlife_DATA'!O168),IF($C$2="Current Exchange rate",IF('Largest_Life&amp;nonlife_DATA'!O168=0,0,'Largest_Life&amp;nonlife_DATA'!O168/Eco!Y28),IF($C$2="Constant Exchange rate",IF('Largest_Life&amp;nonlife_DATA'!O168=0,0,'Largest_Life&amp;nonlife_DATA'!O168/Eco!Y64))))</f>
        <v>0</v>
      </c>
      <c r="Q172" s="22">
        <f t="shared" si="10"/>
        <v>0</v>
      </c>
      <c r="R172" s="22" t="str">
        <f t="shared" si="11"/>
        <v>-</v>
      </c>
      <c r="S172" s="22" t="str">
        <f t="shared" si="12"/>
        <v>-</v>
      </c>
    </row>
    <row r="173" spans="3:19" x14ac:dyDescent="0.25">
      <c r="C173" s="187"/>
      <c r="D173" s="188"/>
      <c r="E173" s="43" t="s">
        <v>17</v>
      </c>
      <c r="F173" s="133">
        <f>IF($C$2="National Currency",IF('Largest_Life&amp;nonlife_DATA'!E169=0,0,'Largest_Life&amp;nonlife_DATA'!E169),IF($C$2="Current Exchange rate",IF('Largest_Life&amp;nonlife_DATA'!E169=0,0,'Largest_Life&amp;nonlife_DATA'!E169/Eco!O29),IF($C$2="Constant Exchange rate",IF('Largest_Life&amp;nonlife_DATA'!E169=0,0,'Largest_Life&amp;nonlife_DATA'!E169/Eco!O65))))</f>
        <v>0</v>
      </c>
      <c r="G173" s="54">
        <f>IF($C$2="National Currency",IF('Largest_Life&amp;nonlife_DATA'!F169=0,0,'Largest_Life&amp;nonlife_DATA'!F169),IF($C$2="Current Exchange rate",IF('Largest_Life&amp;nonlife_DATA'!F169=0,0,'Largest_Life&amp;nonlife_DATA'!F169/Eco!P29),IF($C$2="Constant Exchange rate",IF('Largest_Life&amp;nonlife_DATA'!F169=0,0,'Largest_Life&amp;nonlife_DATA'!F169/Eco!P65))))</f>
        <v>0</v>
      </c>
      <c r="H173" s="54">
        <f>IF($C$2="National Currency",IF('Largest_Life&amp;nonlife_DATA'!G169=0,0,'Largest_Life&amp;nonlife_DATA'!G169),IF($C$2="Current Exchange rate",IF('Largest_Life&amp;nonlife_DATA'!G169=0,0,'Largest_Life&amp;nonlife_DATA'!G169/Eco!Q29),IF($C$2="Constant Exchange rate",IF('Largest_Life&amp;nonlife_DATA'!G169=0,0,'Largest_Life&amp;nonlife_DATA'!G169/Eco!Q65))))</f>
        <v>0</v>
      </c>
      <c r="I173" s="54">
        <f>IF($C$2="National Currency",IF('Largest_Life&amp;nonlife_DATA'!H169=0,0,'Largest_Life&amp;nonlife_DATA'!H169),IF($C$2="Current Exchange rate",IF('Largest_Life&amp;nonlife_DATA'!H169=0,0,'Largest_Life&amp;nonlife_DATA'!H169/Eco!R29),IF($C$2="Constant Exchange rate",IF('Largest_Life&amp;nonlife_DATA'!H169=0,0,'Largest_Life&amp;nonlife_DATA'!H169/Eco!R65))))</f>
        <v>0</v>
      </c>
      <c r="J173" s="54">
        <f>IF($C$2="National Currency",IF('Largest_Life&amp;nonlife_DATA'!I169=0,0,'Largest_Life&amp;nonlife_DATA'!I169),IF($C$2="Current Exchange rate",IF('Largest_Life&amp;nonlife_DATA'!I169=0,0,'Largest_Life&amp;nonlife_DATA'!I169/Eco!S29),IF($C$2="Constant Exchange rate",IF('Largest_Life&amp;nonlife_DATA'!I169=0,0,'Largest_Life&amp;nonlife_DATA'!I169/Eco!S65))))</f>
        <v>342</v>
      </c>
      <c r="K173" s="54">
        <f>IF($C$2="National Currency",IF('Largest_Life&amp;nonlife_DATA'!J169=0,0,'Largest_Life&amp;nonlife_DATA'!J169),IF($C$2="Current Exchange rate",IF('Largest_Life&amp;nonlife_DATA'!J169=0,0,'Largest_Life&amp;nonlife_DATA'!J169/Eco!T29),IF($C$2="Constant Exchange rate",IF('Largest_Life&amp;nonlife_DATA'!J169=0,0,'Largest_Life&amp;nonlife_DATA'!J169/Eco!T65))))</f>
        <v>273</v>
      </c>
      <c r="L173" s="54">
        <f>IF($C$2="National Currency",IF('Largest_Life&amp;nonlife_DATA'!K169=0,0,'Largest_Life&amp;nonlife_DATA'!K169),IF($C$2="Current Exchange rate",IF('Largest_Life&amp;nonlife_DATA'!K169=0,0,'Largest_Life&amp;nonlife_DATA'!K169/Eco!U29),IF($C$2="Constant Exchange rate",IF('Largest_Life&amp;nonlife_DATA'!K169=0,0,'Largest_Life&amp;nonlife_DATA'!K169/Eco!U65))))</f>
        <v>325</v>
      </c>
      <c r="M173" s="54">
        <f>IF($C$2="National Currency",IF('Largest_Life&amp;nonlife_DATA'!L169=0,0,'Largest_Life&amp;nonlife_DATA'!L169),IF($C$2="Current Exchange rate",IF('Largest_Life&amp;nonlife_DATA'!L169=0,0,'Largest_Life&amp;nonlife_DATA'!L169/Eco!V29),IF($C$2="Constant Exchange rate",IF('Largest_Life&amp;nonlife_DATA'!L169=0,0,'Largest_Life&amp;nonlife_DATA'!L169/Eco!V65))))</f>
        <v>329</v>
      </c>
      <c r="N173" s="54">
        <f>IF($C$2="National Currency",IF('Largest_Life&amp;nonlife_DATA'!M169=0,0,'Largest_Life&amp;nonlife_DATA'!M169),IF($C$2="Current Exchange rate",IF('Largest_Life&amp;nonlife_DATA'!M169=0,0,'Largest_Life&amp;nonlife_DATA'!M169/Eco!W29),IF($C$2="Constant Exchange rate",IF('Largest_Life&amp;nonlife_DATA'!M169=0,0,'Largest_Life&amp;nonlife_DATA'!M169/Eco!W65))))</f>
        <v>343</v>
      </c>
      <c r="O173" s="54">
        <f>IF($C$2="National Currency",IF('Largest_Life&amp;nonlife_DATA'!N169=0,0,'Largest_Life&amp;nonlife_DATA'!N169),IF($C$2="Current Exchange rate",IF('Largest_Life&amp;nonlife_DATA'!N169=0,0,'Largest_Life&amp;nonlife_DATA'!N169/Eco!X29),IF($C$2="Constant Exchange rate",IF('Largest_Life&amp;nonlife_DATA'!N169=0,0,'Largest_Life&amp;nonlife_DATA'!N169/Eco!X65))))</f>
        <v>343</v>
      </c>
      <c r="P173" s="151">
        <f>IF($C$2="National Currency",IF('Largest_Life&amp;nonlife_DATA'!O169=0,0,'Largest_Life&amp;nonlife_DATA'!O169),IF($C$2="Current Exchange rate",IF('Largest_Life&amp;nonlife_DATA'!O169=0,0,'Largest_Life&amp;nonlife_DATA'!O169/Eco!Y29),IF($C$2="Constant Exchange rate",IF('Largest_Life&amp;nonlife_DATA'!O169=0,0,'Largest_Life&amp;nonlife_DATA'!O169/Eco!Y65))))</f>
        <v>0</v>
      </c>
      <c r="Q173" s="22">
        <f t="shared" si="10"/>
        <v>2.9506592085898529E-3</v>
      </c>
      <c r="R173" s="22">
        <f t="shared" si="11"/>
        <v>0</v>
      </c>
      <c r="S173" s="22" t="str">
        <f t="shared" si="12"/>
        <v>-</v>
      </c>
    </row>
    <row r="174" spans="3:19" x14ac:dyDescent="0.25">
      <c r="C174" s="187"/>
      <c r="D174" s="188"/>
      <c r="E174" s="43" t="s">
        <v>18</v>
      </c>
      <c r="F174" s="133">
        <f>IF($C$2="National Currency",IF('Largest_Life&amp;nonlife_DATA'!E170=0,0,'Largest_Life&amp;nonlife_DATA'!E170),IF($C$2="Current Exchange rate",IF('Largest_Life&amp;nonlife_DATA'!E170=0,0,'Largest_Life&amp;nonlife_DATA'!E170/Eco!O30),IF($C$2="Constant Exchange rate",IF('Largest_Life&amp;nonlife_DATA'!E170=0,0,'Largest_Life&amp;nonlife_DATA'!E170/Eco!O66))))</f>
        <v>31.730221969265795</v>
      </c>
      <c r="G174" s="54">
        <f>IF($C$2="National Currency",IF('Largest_Life&amp;nonlife_DATA'!F170=0,0,'Largest_Life&amp;nonlife_DATA'!F170),IF($C$2="Current Exchange rate",IF('Largest_Life&amp;nonlife_DATA'!F170=0,0,'Largest_Life&amp;nonlife_DATA'!F170/Eco!P30),IF($C$2="Constant Exchange rate",IF('Largest_Life&amp;nonlife_DATA'!F170=0,0,'Largest_Life&amp;nonlife_DATA'!F170/Eco!P66))))</f>
        <v>38.417757541263519</v>
      </c>
      <c r="H174" s="54">
        <f>IF($C$2="National Currency",IF('Largest_Life&amp;nonlife_DATA'!G170=0,0,'Largest_Life&amp;nonlife_DATA'!G170),IF($C$2="Current Exchange rate",IF('Largest_Life&amp;nonlife_DATA'!G170=0,0,'Largest_Life&amp;nonlife_DATA'!G170/Eco!Q30),IF($C$2="Constant Exchange rate",IF('Largest_Life&amp;nonlife_DATA'!G170=0,0,'Largest_Life&amp;nonlife_DATA'!G170/Eco!Q66))))</f>
        <v>55.350028457598178</v>
      </c>
      <c r="I174" s="54">
        <f>IF($C$2="National Currency",IF('Largest_Life&amp;nonlife_DATA'!H170=0,0,'Largest_Life&amp;nonlife_DATA'!H170),IF($C$2="Current Exchange rate",IF('Largest_Life&amp;nonlife_DATA'!H170=0,0,'Largest_Life&amp;nonlife_DATA'!H170/Eco!R30),IF($C$2="Constant Exchange rate",IF('Largest_Life&amp;nonlife_DATA'!H170=0,0,'Largest_Life&amp;nonlife_DATA'!H170/Eco!R66))))</f>
        <v>77.120091064314181</v>
      </c>
      <c r="J174" s="54">
        <f>IF($C$2="National Currency",IF('Largest_Life&amp;nonlife_DATA'!I170=0,0,'Largest_Life&amp;nonlife_DATA'!I170),IF($C$2="Current Exchange rate",IF('Largest_Life&amp;nonlife_DATA'!I170=0,0,'Largest_Life&amp;nonlife_DATA'!I170/Eco!S30),IF($C$2="Constant Exchange rate",IF('Largest_Life&amp;nonlife_DATA'!I170=0,0,'Largest_Life&amp;nonlife_DATA'!I170/Eco!S66))))</f>
        <v>86.795674445076841</v>
      </c>
      <c r="K174" s="54">
        <f>IF($C$2="National Currency",IF('Largest_Life&amp;nonlife_DATA'!J170=0,0,'Largest_Life&amp;nonlife_DATA'!J170),IF($C$2="Current Exchange rate",IF('Largest_Life&amp;nonlife_DATA'!J170=0,0,'Largest_Life&amp;nonlife_DATA'!J170/Eco!T30),IF($C$2="Constant Exchange rate",IF('Largest_Life&amp;nonlife_DATA'!J170=0,0,'Largest_Life&amp;nonlife_DATA'!J170/Eco!T66))))</f>
        <v>64.954467842914056</v>
      </c>
      <c r="L174" s="54">
        <f>IF($C$2="National Currency",IF('Largest_Life&amp;nonlife_DATA'!K170=0,0,'Largest_Life&amp;nonlife_DATA'!K170),IF($C$2="Current Exchange rate",IF('Largest_Life&amp;nonlife_DATA'!K170=0,0,'Largest_Life&amp;nonlife_DATA'!K170/Eco!U30),IF($C$2="Constant Exchange rate",IF('Largest_Life&amp;nonlife_DATA'!K170=0,0,'Largest_Life&amp;nonlife_DATA'!K170/Eco!U66))))</f>
        <v>50.284575981787142</v>
      </c>
      <c r="M174" s="54">
        <f>IF($C$2="National Currency",IF('Largest_Life&amp;nonlife_DATA'!L170=0,0,'Largest_Life&amp;nonlife_DATA'!L170),IF($C$2="Current Exchange rate",IF('Largest_Life&amp;nonlife_DATA'!L170=0,0,'Largest_Life&amp;nonlife_DATA'!L170/Eco!V30),IF($C$2="Constant Exchange rate",IF('Largest_Life&amp;nonlife_DATA'!L170=0,0,'Largest_Life&amp;nonlife_DATA'!L170/Eco!V66))))</f>
        <v>0</v>
      </c>
      <c r="N174" s="54">
        <f>IF($C$2="National Currency",IF('Largest_Life&amp;nonlife_DATA'!M170=0,0,'Largest_Life&amp;nonlife_DATA'!M170),IF($C$2="Current Exchange rate",IF('Largest_Life&amp;nonlife_DATA'!M170=0,0,'Largest_Life&amp;nonlife_DATA'!M170/Eco!W30),IF($C$2="Constant Exchange rate",IF('Largest_Life&amp;nonlife_DATA'!M170=0,0,'Largest_Life&amp;nonlife_DATA'!M170/Eco!W66))))</f>
        <v>0</v>
      </c>
      <c r="O174" s="54">
        <f>IF($C$2="National Currency",IF('Largest_Life&amp;nonlife_DATA'!N170=0,0,'Largest_Life&amp;nonlife_DATA'!N170),IF($C$2="Current Exchange rate",IF('Largest_Life&amp;nonlife_DATA'!N170=0,0,'Largest_Life&amp;nonlife_DATA'!N170/Eco!X30),IF($C$2="Constant Exchange rate",IF('Largest_Life&amp;nonlife_DATA'!N170=0,0,'Largest_Life&amp;nonlife_DATA'!N170/Eco!X66))))</f>
        <v>0</v>
      </c>
      <c r="P174" s="151">
        <f>IF($C$2="National Currency",IF('Largest_Life&amp;nonlife_DATA'!O170=0,0,'Largest_Life&amp;nonlife_DATA'!O170),IF($C$2="Current Exchange rate",IF('Largest_Life&amp;nonlife_DATA'!O170=0,0,'Largest_Life&amp;nonlife_DATA'!O170/Eco!Y30),IF($C$2="Constant Exchange rate",IF('Largest_Life&amp;nonlife_DATA'!O170=0,0,'Largest_Life&amp;nonlife_DATA'!O170/Eco!Y66))))</f>
        <v>0</v>
      </c>
      <c r="Q174" s="22">
        <f t="shared" si="10"/>
        <v>0</v>
      </c>
      <c r="R174" s="22" t="str">
        <f t="shared" si="11"/>
        <v>-</v>
      </c>
      <c r="S174" s="22" t="str">
        <f t="shared" si="12"/>
        <v>-</v>
      </c>
    </row>
    <row r="175" spans="3:19" x14ac:dyDescent="0.25">
      <c r="C175" s="187"/>
      <c r="D175" s="188"/>
      <c r="E175" s="43" t="s">
        <v>19</v>
      </c>
      <c r="F175" s="133">
        <f>IF($C$2="National Currency",IF('Largest_Life&amp;nonlife_DATA'!E171=0,0,'Largest_Life&amp;nonlife_DATA'!E171),IF($C$2="Current Exchange rate",IF('Largest_Life&amp;nonlife_DATA'!E171=0,0,'Largest_Life&amp;nonlife_DATA'!E171/Eco!O31),IF($C$2="Constant Exchange rate",IF('Largest_Life&amp;nonlife_DATA'!E171=0,0,'Largest_Life&amp;nonlife_DATA'!E171/Eco!O67))))</f>
        <v>0</v>
      </c>
      <c r="G175" s="54">
        <f>IF($C$2="National Currency",IF('Largest_Life&amp;nonlife_DATA'!F171=0,0,'Largest_Life&amp;nonlife_DATA'!F171),IF($C$2="Current Exchange rate",IF('Largest_Life&amp;nonlife_DATA'!F171=0,0,'Largest_Life&amp;nonlife_DATA'!F171/Eco!P31),IF($C$2="Constant Exchange rate",IF('Largest_Life&amp;nonlife_DATA'!F171=0,0,'Largest_Life&amp;nonlife_DATA'!F171/Eco!P67))))</f>
        <v>0</v>
      </c>
      <c r="H175" s="54">
        <f>IF($C$2="National Currency",IF('Largest_Life&amp;nonlife_DATA'!G171=0,0,'Largest_Life&amp;nonlife_DATA'!G171),IF($C$2="Current Exchange rate",IF('Largest_Life&amp;nonlife_DATA'!G171=0,0,'Largest_Life&amp;nonlife_DATA'!G171/Eco!Q31),IF($C$2="Constant Exchange rate",IF('Largest_Life&amp;nonlife_DATA'!G171=0,0,'Largest_Life&amp;nonlife_DATA'!G171/Eco!Q67))))</f>
        <v>0</v>
      </c>
      <c r="I175" s="54">
        <f>IF($C$2="National Currency",IF('Largest_Life&amp;nonlife_DATA'!H171=0,0,'Largest_Life&amp;nonlife_DATA'!H171),IF($C$2="Current Exchange rate",IF('Largest_Life&amp;nonlife_DATA'!H171=0,0,'Largest_Life&amp;nonlife_DATA'!H171/Eco!R31),IF($C$2="Constant Exchange rate",IF('Largest_Life&amp;nonlife_DATA'!H171=0,0,'Largest_Life&amp;nonlife_DATA'!H171/Eco!R67))))</f>
        <v>0</v>
      </c>
      <c r="J175" s="54">
        <f>IF($C$2="National Currency",IF('Largest_Life&amp;nonlife_DATA'!I171=0,0,'Largest_Life&amp;nonlife_DATA'!I171),IF($C$2="Current Exchange rate",IF('Largest_Life&amp;nonlife_DATA'!I171=0,0,'Largest_Life&amp;nonlife_DATA'!I171/Eco!S31),IF($C$2="Constant Exchange rate",IF('Largest_Life&amp;nonlife_DATA'!I171=0,0,'Largest_Life&amp;nonlife_DATA'!I171/Eco!S67))))</f>
        <v>0</v>
      </c>
      <c r="K175" s="54">
        <f>IF($C$2="National Currency",IF('Largest_Life&amp;nonlife_DATA'!J171=0,0,'Largest_Life&amp;nonlife_DATA'!J171),IF($C$2="Current Exchange rate",IF('Largest_Life&amp;nonlife_DATA'!J171=0,0,'Largest_Life&amp;nonlife_DATA'!J171/Eco!T31),IF($C$2="Constant Exchange rate",IF('Largest_Life&amp;nonlife_DATA'!J171=0,0,'Largest_Life&amp;nonlife_DATA'!J171/Eco!T67))))</f>
        <v>0</v>
      </c>
      <c r="L175" s="54">
        <f>IF($C$2="National Currency",IF('Largest_Life&amp;nonlife_DATA'!K171=0,0,'Largest_Life&amp;nonlife_DATA'!K171),IF($C$2="Current Exchange rate",IF('Largest_Life&amp;nonlife_DATA'!K171=0,0,'Largest_Life&amp;nonlife_DATA'!K171/Eco!U31),IF($C$2="Constant Exchange rate",IF('Largest_Life&amp;nonlife_DATA'!K171=0,0,'Largest_Life&amp;nonlife_DATA'!K171/Eco!U67))))</f>
        <v>0</v>
      </c>
      <c r="M175" s="54">
        <f>IF($C$2="National Currency",IF('Largest_Life&amp;nonlife_DATA'!L171=0,0,'Largest_Life&amp;nonlife_DATA'!L171),IF($C$2="Current Exchange rate",IF('Largest_Life&amp;nonlife_DATA'!L171=0,0,'Largest_Life&amp;nonlife_DATA'!L171/Eco!V31),IF($C$2="Constant Exchange rate",IF('Largest_Life&amp;nonlife_DATA'!L171=0,0,'Largest_Life&amp;nonlife_DATA'!L171/Eco!V67))))</f>
        <v>0</v>
      </c>
      <c r="N175" s="54">
        <f>IF($C$2="National Currency",IF('Largest_Life&amp;nonlife_DATA'!M171=0,0,'Largest_Life&amp;nonlife_DATA'!M171),IF($C$2="Current Exchange rate",IF('Largest_Life&amp;nonlife_DATA'!M171=0,0,'Largest_Life&amp;nonlife_DATA'!M171/Eco!W31),IF($C$2="Constant Exchange rate",IF('Largest_Life&amp;nonlife_DATA'!M171=0,0,'Largest_Life&amp;nonlife_DATA'!M171/Eco!W67))))</f>
        <v>0</v>
      </c>
      <c r="O175" s="54">
        <f>IF($C$2="National Currency",IF('Largest_Life&amp;nonlife_DATA'!N171=0,0,'Largest_Life&amp;nonlife_DATA'!N171),IF($C$2="Current Exchange rate",IF('Largest_Life&amp;nonlife_DATA'!N171=0,0,'Largest_Life&amp;nonlife_DATA'!N171/Eco!X31),IF($C$2="Constant Exchange rate",IF('Largest_Life&amp;nonlife_DATA'!N171=0,0,'Largest_Life&amp;nonlife_DATA'!N171/Eco!X67))))</f>
        <v>0</v>
      </c>
      <c r="P175" s="151">
        <f>IF($C$2="National Currency",IF('Largest_Life&amp;nonlife_DATA'!O171=0,0,'Largest_Life&amp;nonlife_DATA'!O171),IF($C$2="Current Exchange rate",IF('Largest_Life&amp;nonlife_DATA'!O171=0,0,'Largest_Life&amp;nonlife_DATA'!O171/Eco!Y31),IF($C$2="Constant Exchange rate",IF('Largest_Life&amp;nonlife_DATA'!O171=0,0,'Largest_Life&amp;nonlife_DATA'!O171/Eco!Y67))))</f>
        <v>0</v>
      </c>
      <c r="Q175" s="22">
        <f t="shared" si="10"/>
        <v>0</v>
      </c>
      <c r="R175" s="22" t="str">
        <f t="shared" si="11"/>
        <v>-</v>
      </c>
      <c r="S175" s="22" t="str">
        <f t="shared" si="12"/>
        <v>-</v>
      </c>
    </row>
    <row r="176" spans="3:19" x14ac:dyDescent="0.25">
      <c r="C176" s="187"/>
      <c r="D176" s="188"/>
      <c r="E176" s="43" t="s">
        <v>20</v>
      </c>
      <c r="F176" s="133">
        <f>IF($C$2="National Currency",IF('Largest_Life&amp;nonlife_DATA'!E172=0,0,'Largest_Life&amp;nonlife_DATA'!E172),IF($C$2="Current Exchange rate",IF('Largest_Life&amp;nonlife_DATA'!E172=0,0,'Largest_Life&amp;nonlife_DATA'!E172/Eco!O32),IF($C$2="Constant Exchange rate",IF('Largest_Life&amp;nonlife_DATA'!E172=0,0,'Largest_Life&amp;nonlife_DATA'!E172/Eco!O68))))</f>
        <v>0</v>
      </c>
      <c r="G176" s="54">
        <f>IF($C$2="National Currency",IF('Largest_Life&amp;nonlife_DATA'!F172=0,0,'Largest_Life&amp;nonlife_DATA'!F172),IF($C$2="Current Exchange rate",IF('Largest_Life&amp;nonlife_DATA'!F172=0,0,'Largest_Life&amp;nonlife_DATA'!F172/Eco!P32),IF($C$2="Constant Exchange rate",IF('Largest_Life&amp;nonlife_DATA'!F172=0,0,'Largest_Life&amp;nonlife_DATA'!F172/Eco!P68))))</f>
        <v>7097</v>
      </c>
      <c r="H176" s="54">
        <f>IF($C$2="National Currency",IF('Largest_Life&amp;nonlife_DATA'!G172=0,0,'Largest_Life&amp;nonlife_DATA'!G172),IF($C$2="Current Exchange rate",IF('Largest_Life&amp;nonlife_DATA'!G172=0,0,'Largest_Life&amp;nonlife_DATA'!G172/Eco!Q32),IF($C$2="Constant Exchange rate",IF('Largest_Life&amp;nonlife_DATA'!G172=0,0,'Largest_Life&amp;nonlife_DATA'!G172/Eco!Q68))))</f>
        <v>7553.5</v>
      </c>
      <c r="I176" s="54">
        <f>IF($C$2="National Currency",IF('Largest_Life&amp;nonlife_DATA'!H172=0,0,'Largest_Life&amp;nonlife_DATA'!H172),IF($C$2="Current Exchange rate",IF('Largest_Life&amp;nonlife_DATA'!H172=0,0,'Largest_Life&amp;nonlife_DATA'!H172/Eco!R32),IF($C$2="Constant Exchange rate",IF('Largest_Life&amp;nonlife_DATA'!H172=0,0,'Largest_Life&amp;nonlife_DATA'!H172/Eco!R68))))</f>
        <v>8010</v>
      </c>
      <c r="J176" s="54">
        <f>IF($C$2="National Currency",IF('Largest_Life&amp;nonlife_DATA'!I172=0,0,'Largest_Life&amp;nonlife_DATA'!I172),IF($C$2="Current Exchange rate",IF('Largest_Life&amp;nonlife_DATA'!I172=0,0,'Largest_Life&amp;nonlife_DATA'!I172/Eco!S32),IF($C$2="Constant Exchange rate",IF('Largest_Life&amp;nonlife_DATA'!I172=0,0,'Largest_Life&amp;nonlife_DATA'!I172/Eco!S68))))</f>
        <v>8646</v>
      </c>
      <c r="K176" s="54">
        <f>IF($C$2="National Currency",IF('Largest_Life&amp;nonlife_DATA'!J172=0,0,'Largest_Life&amp;nonlife_DATA'!J172),IF($C$2="Current Exchange rate",IF('Largest_Life&amp;nonlife_DATA'!J172=0,0,'Largest_Life&amp;nonlife_DATA'!J172/Eco!T32),IF($C$2="Constant Exchange rate",IF('Largest_Life&amp;nonlife_DATA'!J172=0,0,'Largest_Life&amp;nonlife_DATA'!J172/Eco!T68))))</f>
        <v>9067</v>
      </c>
      <c r="L176" s="54">
        <f>IF($C$2="National Currency",IF('Largest_Life&amp;nonlife_DATA'!K172=0,0,'Largest_Life&amp;nonlife_DATA'!K172),IF($C$2="Current Exchange rate",IF('Largest_Life&amp;nonlife_DATA'!K172=0,0,'Largest_Life&amp;nonlife_DATA'!K172/Eco!U32),IF($C$2="Constant Exchange rate",IF('Largest_Life&amp;nonlife_DATA'!K172=0,0,'Largest_Life&amp;nonlife_DATA'!K172/Eco!U68))))</f>
        <v>11055</v>
      </c>
      <c r="M176" s="54">
        <f>IF($C$2="National Currency",IF('Largest_Life&amp;nonlife_DATA'!L172=0,0,'Largest_Life&amp;nonlife_DATA'!L172),IF($C$2="Current Exchange rate",IF('Largest_Life&amp;nonlife_DATA'!L172=0,0,'Largest_Life&amp;nonlife_DATA'!L172/Eco!V32),IF($C$2="Constant Exchange rate",IF('Largest_Life&amp;nonlife_DATA'!L172=0,0,'Largest_Life&amp;nonlife_DATA'!L172/Eco!V68))))</f>
        <v>10758</v>
      </c>
      <c r="N176" s="54">
        <f>IF($C$2="National Currency",IF('Largest_Life&amp;nonlife_DATA'!M172=0,0,'Largest_Life&amp;nonlife_DATA'!M172),IF($C$2="Current Exchange rate",IF('Largest_Life&amp;nonlife_DATA'!M172=0,0,'Largest_Life&amp;nonlife_DATA'!M172/Eco!W32),IF($C$2="Constant Exchange rate",IF('Largest_Life&amp;nonlife_DATA'!M172=0,0,'Largest_Life&amp;nonlife_DATA'!M172/Eco!W68))))</f>
        <v>9764</v>
      </c>
      <c r="O176" s="54">
        <f>IF($C$2="National Currency",IF('Largest_Life&amp;nonlife_DATA'!N172=0,0,'Largest_Life&amp;nonlife_DATA'!N172),IF($C$2="Current Exchange rate",IF('Largest_Life&amp;nonlife_DATA'!N172=0,0,'Largest_Life&amp;nonlife_DATA'!N172/Eco!X32),IF($C$2="Constant Exchange rate",IF('Largest_Life&amp;nonlife_DATA'!N172=0,0,'Largest_Life&amp;nonlife_DATA'!N172/Eco!X68))))</f>
        <v>10525</v>
      </c>
      <c r="P176" s="151">
        <f>IF($C$2="National Currency",IF('Largest_Life&amp;nonlife_DATA'!O172=0,0,'Largest_Life&amp;nonlife_DATA'!O172),IF($C$2="Current Exchange rate",IF('Largest_Life&amp;nonlife_DATA'!O172=0,0,'Largest_Life&amp;nonlife_DATA'!O172/Eco!Y32),IF($C$2="Constant Exchange rate",IF('Largest_Life&amp;nonlife_DATA'!O172=0,0,'Largest_Life&amp;nonlife_DATA'!O172/Eco!Y68))))</f>
        <v>10514</v>
      </c>
      <c r="Q176" s="22">
        <f t="shared" si="10"/>
        <v>9.0541364928303794E-2</v>
      </c>
      <c r="R176" s="22">
        <f t="shared" si="11"/>
        <v>7.7939369111020174E-2</v>
      </c>
      <c r="S176" s="22" t="str">
        <f t="shared" si="12"/>
        <v>-</v>
      </c>
    </row>
    <row r="177" spans="3:19" x14ac:dyDescent="0.25">
      <c r="C177" s="187"/>
      <c r="D177" s="188"/>
      <c r="E177" s="43" t="s">
        <v>21</v>
      </c>
      <c r="F177" s="133">
        <f>IF($C$2="National Currency",IF('Largest_Life&amp;nonlife_DATA'!E173=0,0,'Largest_Life&amp;nonlife_DATA'!E173),IF($C$2="Current Exchange rate",IF('Largest_Life&amp;nonlife_DATA'!E173=0,0,'Largest_Life&amp;nonlife_DATA'!E173/Eco!O33),IF($C$2="Constant Exchange rate",IF('Largest_Life&amp;nonlife_DATA'!E173=0,0,'Largest_Life&amp;nonlife_DATA'!E173/Eco!O69))))</f>
        <v>0</v>
      </c>
      <c r="G177" s="54">
        <f>IF($C$2="National Currency",IF('Largest_Life&amp;nonlife_DATA'!F173=0,0,'Largest_Life&amp;nonlife_DATA'!F173),IF($C$2="Current Exchange rate",IF('Largest_Life&amp;nonlife_DATA'!F173=0,0,'Largest_Life&amp;nonlife_DATA'!F173/Eco!P33),IF($C$2="Constant Exchange rate",IF('Largest_Life&amp;nonlife_DATA'!F173=0,0,'Largest_Life&amp;nonlife_DATA'!F173/Eco!P69))))</f>
        <v>0</v>
      </c>
      <c r="H177" s="54">
        <f>IF($C$2="National Currency",IF('Largest_Life&amp;nonlife_DATA'!G173=0,0,'Largest_Life&amp;nonlife_DATA'!G173),IF($C$2="Current Exchange rate",IF('Largest_Life&amp;nonlife_DATA'!G173=0,0,'Largest_Life&amp;nonlife_DATA'!G173/Eco!Q33),IF($C$2="Constant Exchange rate",IF('Largest_Life&amp;nonlife_DATA'!G173=0,0,'Largest_Life&amp;nonlife_DATA'!G173/Eco!Q69))))</f>
        <v>0</v>
      </c>
      <c r="I177" s="54">
        <f>IF($C$2="National Currency",IF('Largest_Life&amp;nonlife_DATA'!H173=0,0,'Largest_Life&amp;nonlife_DATA'!H173),IF($C$2="Current Exchange rate",IF('Largest_Life&amp;nonlife_DATA'!H173=0,0,'Largest_Life&amp;nonlife_DATA'!H173/Eco!R33),IF($C$2="Constant Exchange rate",IF('Largest_Life&amp;nonlife_DATA'!H173=0,0,'Largest_Life&amp;nonlife_DATA'!H173/Eco!R69))))</f>
        <v>0</v>
      </c>
      <c r="J177" s="54">
        <f>IF($C$2="National Currency",IF('Largest_Life&amp;nonlife_DATA'!I173=0,0,'Largest_Life&amp;nonlife_DATA'!I173),IF($C$2="Current Exchange rate",IF('Largest_Life&amp;nonlife_DATA'!I173=0,0,'Largest_Life&amp;nonlife_DATA'!I173/Eco!S33),IF($C$2="Constant Exchange rate",IF('Largest_Life&amp;nonlife_DATA'!I173=0,0,'Largest_Life&amp;nonlife_DATA'!I173/Eco!S69))))</f>
        <v>0</v>
      </c>
      <c r="K177" s="54">
        <f>IF($C$2="National Currency",IF('Largest_Life&amp;nonlife_DATA'!J173=0,0,'Largest_Life&amp;nonlife_DATA'!J173),IF($C$2="Current Exchange rate",IF('Largest_Life&amp;nonlife_DATA'!J173=0,0,'Largest_Life&amp;nonlife_DATA'!J173/Eco!T33),IF($C$2="Constant Exchange rate",IF('Largest_Life&amp;nonlife_DATA'!J173=0,0,'Largest_Life&amp;nonlife_DATA'!J173/Eco!T69))))</f>
        <v>0</v>
      </c>
      <c r="L177" s="54">
        <f>IF($C$2="National Currency",IF('Largest_Life&amp;nonlife_DATA'!K173=0,0,'Largest_Life&amp;nonlife_DATA'!K173),IF($C$2="Current Exchange rate",IF('Largest_Life&amp;nonlife_DATA'!K173=0,0,'Largest_Life&amp;nonlife_DATA'!K173/Eco!U33),IF($C$2="Constant Exchange rate",IF('Largest_Life&amp;nonlife_DATA'!K173=0,0,'Largest_Life&amp;nonlife_DATA'!K173/Eco!U69))))</f>
        <v>0</v>
      </c>
      <c r="M177" s="54">
        <f>IF($C$2="National Currency",IF('Largest_Life&amp;nonlife_DATA'!L173=0,0,'Largest_Life&amp;nonlife_DATA'!L173),IF($C$2="Current Exchange rate",IF('Largest_Life&amp;nonlife_DATA'!L173=0,0,'Largest_Life&amp;nonlife_DATA'!L173/Eco!V33),IF($C$2="Constant Exchange rate",IF('Largest_Life&amp;nonlife_DATA'!L173=0,0,'Largest_Life&amp;nonlife_DATA'!L173/Eco!V69))))</f>
        <v>0</v>
      </c>
      <c r="N177" s="54">
        <f>IF($C$2="National Currency",IF('Largest_Life&amp;nonlife_DATA'!M173=0,0,'Largest_Life&amp;nonlife_DATA'!M173),IF($C$2="Current Exchange rate",IF('Largest_Life&amp;nonlife_DATA'!M173=0,0,'Largest_Life&amp;nonlife_DATA'!M173/Eco!W33),IF($C$2="Constant Exchange rate",IF('Largest_Life&amp;nonlife_DATA'!M173=0,0,'Largest_Life&amp;nonlife_DATA'!M173/Eco!W69))))</f>
        <v>0</v>
      </c>
      <c r="O177" s="54">
        <f>IF($C$2="National Currency",IF('Largest_Life&amp;nonlife_DATA'!N173=0,0,'Largest_Life&amp;nonlife_DATA'!N173),IF($C$2="Current Exchange rate",IF('Largest_Life&amp;nonlife_DATA'!N173=0,0,'Largest_Life&amp;nonlife_DATA'!N173/Eco!X33),IF($C$2="Constant Exchange rate",IF('Largest_Life&amp;nonlife_DATA'!N173=0,0,'Largest_Life&amp;nonlife_DATA'!N173/Eco!X69))))</f>
        <v>0</v>
      </c>
      <c r="P177" s="151">
        <f>IF($C$2="National Currency",IF('Largest_Life&amp;nonlife_DATA'!O173=0,0,'Largest_Life&amp;nonlife_DATA'!O173),IF($C$2="Current Exchange rate",IF('Largest_Life&amp;nonlife_DATA'!O173=0,0,'Largest_Life&amp;nonlife_DATA'!O173/Eco!Y33),IF($C$2="Constant Exchange rate",IF('Largest_Life&amp;nonlife_DATA'!O173=0,0,'Largest_Life&amp;nonlife_DATA'!O173/Eco!Y69))))</f>
        <v>0</v>
      </c>
      <c r="Q177" s="22">
        <f t="shared" si="10"/>
        <v>0</v>
      </c>
      <c r="R177" s="22" t="str">
        <f t="shared" si="11"/>
        <v>-</v>
      </c>
      <c r="S177" s="22" t="str">
        <f t="shared" si="12"/>
        <v>-</v>
      </c>
    </row>
    <row r="178" spans="3:19" x14ac:dyDescent="0.25">
      <c r="C178" s="187"/>
      <c r="D178" s="188"/>
      <c r="E178" s="43" t="s">
        <v>22</v>
      </c>
      <c r="F178" s="133">
        <f>IF($C$2="National Currency",IF('Largest_Life&amp;nonlife_DATA'!E174=0,0,'Largest_Life&amp;nonlife_DATA'!E174),IF($C$2="Current Exchange rate",IF('Largest_Life&amp;nonlife_DATA'!E174=0,0,'Largest_Life&amp;nonlife_DATA'!E174/Eco!O34),IF($C$2="Constant Exchange rate",IF('Largest_Life&amp;nonlife_DATA'!E174=0,0,'Largest_Life&amp;nonlife_DATA'!E174/Eco!O70))))</f>
        <v>1282.4113076851072</v>
      </c>
      <c r="G178" s="54">
        <f>IF($C$2="National Currency",IF('Largest_Life&amp;nonlife_DATA'!F174=0,0,'Largest_Life&amp;nonlife_DATA'!F174),IF($C$2="Current Exchange rate",IF('Largest_Life&amp;nonlife_DATA'!F174=0,0,'Largest_Life&amp;nonlife_DATA'!F174/Eco!P34),IF($C$2="Constant Exchange rate",IF('Largest_Life&amp;nonlife_DATA'!F174=0,0,'Largest_Life&amp;nonlife_DATA'!F174/Eco!P70))))</f>
        <v>1426.5655714686886</v>
      </c>
      <c r="H178" s="54">
        <f>IF($C$2="National Currency",IF('Largest_Life&amp;nonlife_DATA'!G174=0,0,'Largest_Life&amp;nonlife_DATA'!G174),IF($C$2="Current Exchange rate",IF('Largest_Life&amp;nonlife_DATA'!G174=0,0,'Largest_Life&amp;nonlife_DATA'!G174/Eco!Q34),IF($C$2="Constant Exchange rate",IF('Largest_Life&amp;nonlife_DATA'!G174=0,0,'Largest_Life&amp;nonlife_DATA'!G174/Eco!Q70))))</f>
        <v>1775.9524478142844</v>
      </c>
      <c r="I178" s="54">
        <f>IF($C$2="National Currency",IF('Largest_Life&amp;nonlife_DATA'!H174=0,0,'Largest_Life&amp;nonlife_DATA'!H174),IF($C$2="Current Exchange rate",IF('Largest_Life&amp;nonlife_DATA'!H174=0,0,'Largest_Life&amp;nonlife_DATA'!H174/Eco!R34),IF($C$2="Constant Exchange rate",IF('Largest_Life&amp;nonlife_DATA'!H174=0,0,'Largest_Life&amp;nonlife_DATA'!H174/Eco!R70))))</f>
        <v>1700.3650659926986</v>
      </c>
      <c r="J178" s="54">
        <f>IF($C$2="National Currency",IF('Largest_Life&amp;nonlife_DATA'!I174=0,0,'Largest_Life&amp;nonlife_DATA'!I174),IF($C$2="Current Exchange rate",IF('Largest_Life&amp;nonlife_DATA'!I174=0,0,'Largest_Life&amp;nonlife_DATA'!I174/Eco!S34),IF($C$2="Constant Exchange rate",IF('Largest_Life&amp;nonlife_DATA'!I174=0,0,'Largest_Life&amp;nonlife_DATA'!I174/Eco!S70))))</f>
        <v>1923.148928203688</v>
      </c>
      <c r="K178" s="54">
        <f>IF($C$2="National Currency",IF('Largest_Life&amp;nonlife_DATA'!J174=0,0,'Largest_Life&amp;nonlife_DATA'!J174),IF($C$2="Current Exchange rate",IF('Largest_Life&amp;nonlife_DATA'!J174=0,0,'Largest_Life&amp;nonlife_DATA'!J174/Eco!T34),IF($C$2="Constant Exchange rate",IF('Largest_Life&amp;nonlife_DATA'!J174=0,0,'Largest_Life&amp;nonlife_DATA'!J174/Eco!T70))))</f>
        <v>1045.118412430965</v>
      </c>
      <c r="L178" s="54">
        <f>IF($C$2="National Currency",IF('Largest_Life&amp;nonlife_DATA'!K174=0,0,'Largest_Life&amp;nonlife_DATA'!K174),IF($C$2="Current Exchange rate",IF('Largest_Life&amp;nonlife_DATA'!K174=0,0,'Largest_Life&amp;nonlife_DATA'!K174/Eco!U34),IF($C$2="Constant Exchange rate",IF('Largest_Life&amp;nonlife_DATA'!K174=0,0,'Largest_Life&amp;nonlife_DATA'!K174/Eco!U70))))</f>
        <v>1056.1171955443228</v>
      </c>
      <c r="M178" s="54">
        <f>IF($C$2="National Currency",IF('Largest_Life&amp;nonlife_DATA'!L174=0,0,'Largest_Life&amp;nonlife_DATA'!L174),IF($C$2="Current Exchange rate",IF('Largest_Life&amp;nonlife_DATA'!L174=0,0,'Largest_Life&amp;nonlife_DATA'!L174/Eco!V34),IF($C$2="Constant Exchange rate",IF('Largest_Life&amp;nonlife_DATA'!L174=0,0,'Largest_Life&amp;nonlife_DATA'!L174/Eco!V70))))</f>
        <v>1115.7914443508378</v>
      </c>
      <c r="N178" s="54">
        <f>IF($C$2="National Currency",IF('Largest_Life&amp;nonlife_DATA'!M174=0,0,'Largest_Life&amp;nonlife_DATA'!M174),IF($C$2="Current Exchange rate",IF('Largest_Life&amp;nonlife_DATA'!M174=0,0,'Largest_Life&amp;nonlife_DATA'!M174/Eco!W34),IF($C$2="Constant Exchange rate",IF('Largest_Life&amp;nonlife_DATA'!M174=0,0,'Largest_Life&amp;nonlife_DATA'!M174/Eco!W70))))</f>
        <v>1619.3953009454274</v>
      </c>
      <c r="O178" s="54">
        <f>IF($C$2="National Currency",IF('Largest_Life&amp;nonlife_DATA'!N174=0,0,'Largest_Life&amp;nonlife_DATA'!N174),IF($C$2="Current Exchange rate",IF('Largest_Life&amp;nonlife_DATA'!N174=0,0,'Largest_Life&amp;nonlife_DATA'!N174/Eco!X34),IF($C$2="Constant Exchange rate",IF('Largest_Life&amp;nonlife_DATA'!N174=0,0,'Largest_Life&amp;nonlife_DATA'!N174/Eco!X70))))</f>
        <v>1619.3953009454274</v>
      </c>
      <c r="P178" s="152">
        <f>IF($C$2="National Currency",IF('Largest_Life&amp;nonlife_DATA'!O174=0,0,'Largest_Life&amp;nonlife_DATA'!O174),IF($C$2="Current Exchange rate",IF('Largest_Life&amp;nonlife_DATA'!O174=0,0,'Largest_Life&amp;nonlife_DATA'!O174/Eco!Y34),IF($C$2="Constant Exchange rate",IF('Largest_Life&amp;nonlife_DATA'!O174=0,0,'Largest_Life&amp;nonlife_DATA'!O174/Eco!Y70))))</f>
        <v>0</v>
      </c>
      <c r="Q178" s="22">
        <f t="shared" si="10"/>
        <v>1.3930856143095513E-2</v>
      </c>
      <c r="R178" s="22">
        <f t="shared" si="11"/>
        <v>0</v>
      </c>
      <c r="S178" s="22">
        <f t="shared" si="12"/>
        <v>0.26277372262773735</v>
      </c>
    </row>
    <row r="179" spans="3:19" x14ac:dyDescent="0.25">
      <c r="C179" s="187"/>
      <c r="D179" s="188"/>
      <c r="E179" s="43" t="s">
        <v>23</v>
      </c>
      <c r="F179" s="133">
        <f>IF($C$2="National Currency",IF('Largest_Life&amp;nonlife_DATA'!E175=0,0,'Largest_Life&amp;nonlife_DATA'!E175),IF($C$2="Current Exchange rate",IF('Largest_Life&amp;nonlife_DATA'!E175=0,0,'Largest_Life&amp;nonlife_DATA'!E175/Eco!O35),IF($C$2="Constant Exchange rate",IF('Largest_Life&amp;nonlife_DATA'!E175=0,0,'Largest_Life&amp;nonlife_DATA'!E175/Eco!O71))))</f>
        <v>1360.6751010223754</v>
      </c>
      <c r="G179" s="54">
        <f>IF($C$2="National Currency",IF('Largest_Life&amp;nonlife_DATA'!F175=0,0,'Largest_Life&amp;nonlife_DATA'!F175),IF($C$2="Current Exchange rate",IF('Largest_Life&amp;nonlife_DATA'!F175=0,0,'Largest_Life&amp;nonlife_DATA'!F175/Eco!P35),IF($C$2="Constant Exchange rate",IF('Largest_Life&amp;nonlife_DATA'!F175=0,0,'Largest_Life&amp;nonlife_DATA'!F175/Eco!P71))))</f>
        <v>2387.7537000000002</v>
      </c>
      <c r="H179" s="54">
        <f>IF($C$2="National Currency",IF('Largest_Life&amp;nonlife_DATA'!G175=0,0,'Largest_Life&amp;nonlife_DATA'!G175),IF($C$2="Current Exchange rate",IF('Largest_Life&amp;nonlife_DATA'!G175=0,0,'Largest_Life&amp;nonlife_DATA'!G175/Eco!Q35),IF($C$2="Constant Exchange rate",IF('Largest_Life&amp;nonlife_DATA'!G175=0,0,'Largest_Life&amp;nonlife_DATA'!G175/Eco!Q71))))</f>
        <v>1774.68425</v>
      </c>
      <c r="I179" s="54">
        <f>IF($C$2="National Currency",IF('Largest_Life&amp;nonlife_DATA'!H175=0,0,'Largest_Life&amp;nonlife_DATA'!H175),IF($C$2="Current Exchange rate",IF('Largest_Life&amp;nonlife_DATA'!H175=0,0,'Largest_Life&amp;nonlife_DATA'!H175/Eco!R35),IF($C$2="Constant Exchange rate",IF('Largest_Life&amp;nonlife_DATA'!H175=0,0,'Largest_Life&amp;nonlife_DATA'!H175/Eco!R71))))</f>
        <v>2082.0131805999999</v>
      </c>
      <c r="J179" s="54">
        <f>IF($C$2="National Currency",IF('Largest_Life&amp;nonlife_DATA'!I175=0,0,'Largest_Life&amp;nonlife_DATA'!I175),IF($C$2="Current Exchange rate",IF('Largest_Life&amp;nonlife_DATA'!I175=0,0,'Largest_Life&amp;nonlife_DATA'!I175/Eco!S35),IF($C$2="Constant Exchange rate",IF('Largest_Life&amp;nonlife_DATA'!I175=0,0,'Largest_Life&amp;nonlife_DATA'!I175/Eco!S71))))</f>
        <v>2669.0058930399996</v>
      </c>
      <c r="K179" s="54">
        <f>IF($C$2="National Currency",IF('Largest_Life&amp;nonlife_DATA'!J175=0,0,'Largest_Life&amp;nonlife_DATA'!J175),IF($C$2="Current Exchange rate",IF('Largest_Life&amp;nonlife_DATA'!J175=0,0,'Largest_Life&amp;nonlife_DATA'!J175/Eco!T35),IF($C$2="Constant Exchange rate",IF('Largest_Life&amp;nonlife_DATA'!J175=0,0,'Largest_Life&amp;nonlife_DATA'!J175/Eco!T71))))</f>
        <v>2370.56239409</v>
      </c>
      <c r="L179" s="54">
        <f>IF($C$2="National Currency",IF('Largest_Life&amp;nonlife_DATA'!K175=0,0,'Largest_Life&amp;nonlife_DATA'!K175),IF($C$2="Current Exchange rate",IF('Largest_Life&amp;nonlife_DATA'!K175=0,0,'Largest_Life&amp;nonlife_DATA'!K175/Eco!U35),IF($C$2="Constant Exchange rate",IF('Largest_Life&amp;nonlife_DATA'!K175=0,0,'Largest_Life&amp;nonlife_DATA'!K175/Eco!U71))))</f>
        <v>1988.0172716399998</v>
      </c>
      <c r="M179" s="54">
        <f>IF($C$2="National Currency",IF('Largest_Life&amp;nonlife_DATA'!L175=0,0,'Largest_Life&amp;nonlife_DATA'!L175),IF($C$2="Current Exchange rate",IF('Largest_Life&amp;nonlife_DATA'!L175=0,0,'Largest_Life&amp;nonlife_DATA'!L175/Eco!V35),IF($C$2="Constant Exchange rate",IF('Largest_Life&amp;nonlife_DATA'!L175=0,0,'Largest_Life&amp;nonlife_DATA'!L175/Eco!V71))))</f>
        <v>1297.2674546600001</v>
      </c>
      <c r="N179" s="54">
        <f>IF($C$2="National Currency",IF('Largest_Life&amp;nonlife_DATA'!M175=0,0,'Largest_Life&amp;nonlife_DATA'!M175),IF($C$2="Current Exchange rate",IF('Largest_Life&amp;nonlife_DATA'!M175=0,0,'Largest_Life&amp;nonlife_DATA'!M175/Eco!W35),IF($C$2="Constant Exchange rate",IF('Largest_Life&amp;nonlife_DATA'!M175=0,0,'Largest_Life&amp;nonlife_DATA'!M175/Eco!W71))))</f>
        <v>1966.95954265</v>
      </c>
      <c r="O179" s="54">
        <f>IF($C$2="National Currency",IF('Largest_Life&amp;nonlife_DATA'!N175=0,0,'Largest_Life&amp;nonlife_DATA'!N175),IF($C$2="Current Exchange rate",IF('Largest_Life&amp;nonlife_DATA'!N175=0,0,'Largest_Life&amp;nonlife_DATA'!N175/Eco!X35),IF($C$2="Constant Exchange rate",IF('Largest_Life&amp;nonlife_DATA'!N175=0,0,'Largest_Life&amp;nonlife_DATA'!N175/Eco!X71))))</f>
        <v>2522.0143652000002</v>
      </c>
      <c r="P179" s="151">
        <f>IF($C$2="National Currency",IF('Largest_Life&amp;nonlife_DATA'!O175=0,0,'Largest_Life&amp;nonlife_DATA'!O175),IF($C$2="Current Exchange rate",IF('Largest_Life&amp;nonlife_DATA'!O175=0,0,'Largest_Life&amp;nonlife_DATA'!O175/Eco!Y35),IF($C$2="Constant Exchange rate",IF('Largest_Life&amp;nonlife_DATA'!O175=0,0,'Largest_Life&amp;nonlife_DATA'!O175/Eco!Y71))))</f>
        <v>2236.3205079899999</v>
      </c>
      <c r="Q179" s="22">
        <f t="shared" si="10"/>
        <v>2.1695641139572223E-2</v>
      </c>
      <c r="R179" s="22">
        <f t="shared" si="11"/>
        <v>0.28218924208385032</v>
      </c>
      <c r="S179" s="22">
        <f t="shared" si="12"/>
        <v>0.85350225289271853</v>
      </c>
    </row>
    <row r="180" spans="3:19" x14ac:dyDescent="0.25">
      <c r="C180" s="187"/>
      <c r="D180" s="188"/>
      <c r="E180" s="43" t="s">
        <v>31</v>
      </c>
      <c r="F180" s="133">
        <f>IF($C$2="National Currency",IF('Largest_Life&amp;nonlife_DATA'!E176=0,0,'Largest_Life&amp;nonlife_DATA'!E176),IF($C$2="Current Exchange rate",IF('Largest_Life&amp;nonlife_DATA'!E176=0,0,'Largest_Life&amp;nonlife_DATA'!E176/Eco!O36),IF($C$2="Constant Exchange rate",IF('Largest_Life&amp;nonlife_DATA'!E176=0,0,'Largest_Life&amp;nonlife_DATA'!E176/Eco!O72))))</f>
        <v>0</v>
      </c>
      <c r="G180" s="54">
        <f>IF($C$2="National Currency",IF('Largest_Life&amp;nonlife_DATA'!F176=0,0,'Largest_Life&amp;nonlife_DATA'!F176),IF($C$2="Current Exchange rate",IF('Largest_Life&amp;nonlife_DATA'!F176=0,0,'Largest_Life&amp;nonlife_DATA'!F176/Eco!P36),IF($C$2="Constant Exchange rate",IF('Largest_Life&amp;nonlife_DATA'!F176=0,0,'Largest_Life&amp;nonlife_DATA'!F176/Eco!P72))))</f>
        <v>0</v>
      </c>
      <c r="H180" s="54">
        <f>IF($C$2="National Currency",IF('Largest_Life&amp;nonlife_DATA'!G176=0,0,'Largest_Life&amp;nonlife_DATA'!G176),IF($C$2="Current Exchange rate",IF('Largest_Life&amp;nonlife_DATA'!G176=0,0,'Largest_Life&amp;nonlife_DATA'!G176/Eco!Q36),IF($C$2="Constant Exchange rate",IF('Largest_Life&amp;nonlife_DATA'!G176=0,0,'Largest_Life&amp;nonlife_DATA'!G176/Eco!Q72))))</f>
        <v>0</v>
      </c>
      <c r="I180" s="54">
        <f>IF($C$2="National Currency",IF('Largest_Life&amp;nonlife_DATA'!H176=0,0,'Largest_Life&amp;nonlife_DATA'!H176),IF($C$2="Current Exchange rate",IF('Largest_Life&amp;nonlife_DATA'!H176=0,0,'Largest_Life&amp;nonlife_DATA'!H176/Eco!R36),IF($C$2="Constant Exchange rate",IF('Largest_Life&amp;nonlife_DATA'!H176=0,0,'Largest_Life&amp;nonlife_DATA'!H176/Eco!R72))))</f>
        <v>0</v>
      </c>
      <c r="J180" s="54">
        <f>IF($C$2="National Currency",IF('Largest_Life&amp;nonlife_DATA'!I176=0,0,'Largest_Life&amp;nonlife_DATA'!I176),IF($C$2="Current Exchange rate",IF('Largest_Life&amp;nonlife_DATA'!I176=0,0,'Largest_Life&amp;nonlife_DATA'!I176/Eco!S36),IF($C$2="Constant Exchange rate",IF('Largest_Life&amp;nonlife_DATA'!I176=0,0,'Largest_Life&amp;nonlife_DATA'!I176/Eco!S72))))</f>
        <v>308.8210165521549</v>
      </c>
      <c r="K180" s="54">
        <f>IF($C$2="National Currency",IF('Largest_Life&amp;nonlife_DATA'!J176=0,0,'Largest_Life&amp;nonlife_DATA'!J176),IF($C$2="Current Exchange rate",IF('Largest_Life&amp;nonlife_DATA'!J176=0,0,'Largest_Life&amp;nonlife_DATA'!J176/Eco!T36),IF($C$2="Constant Exchange rate",IF('Largest_Life&amp;nonlife_DATA'!J176=0,0,'Largest_Life&amp;nonlife_DATA'!J176/Eco!T72))))</f>
        <v>286.87427500669224</v>
      </c>
      <c r="L180" s="54">
        <f>IF($C$2="National Currency",IF('Largest_Life&amp;nonlife_DATA'!K176=0,0,'Largest_Life&amp;nonlife_DATA'!K176),IF($C$2="Current Exchange rate",IF('Largest_Life&amp;nonlife_DATA'!K176=0,0,'Largest_Life&amp;nonlife_DATA'!K176/Eco!U36),IF($C$2="Constant Exchange rate",IF('Largest_Life&amp;nonlife_DATA'!K176=0,0,'Largest_Life&amp;nonlife_DATA'!K176/Eco!U72))))</f>
        <v>241.59007763005263</v>
      </c>
      <c r="M180" s="54">
        <f>IF($C$2="National Currency",IF('Largest_Life&amp;nonlife_DATA'!L176=0,0,'Largest_Life&amp;nonlife_DATA'!L176),IF($C$2="Current Exchange rate",IF('Largest_Life&amp;nonlife_DATA'!L176=0,0,'Largest_Life&amp;nonlife_DATA'!L176/Eco!V36),IF($C$2="Constant Exchange rate",IF('Largest_Life&amp;nonlife_DATA'!L176=0,0,'Largest_Life&amp;nonlife_DATA'!L176/Eco!V72))))</f>
        <v>224.97100026768982</v>
      </c>
      <c r="N180" s="54">
        <f>IF($C$2="National Currency",IF('Largest_Life&amp;nonlife_DATA'!M176=0,0,'Largest_Life&amp;nonlife_DATA'!M176),IF($C$2="Current Exchange rate",IF('Largest_Life&amp;nonlife_DATA'!M176=0,0,'Largest_Life&amp;nonlife_DATA'!M176/Eco!W36),IF($C$2="Constant Exchange rate",IF('Largest_Life&amp;nonlife_DATA'!M176=0,0,'Largest_Life&amp;nonlife_DATA'!M176/Eco!W72))))</f>
        <v>252.52074596234496</v>
      </c>
      <c r="O180" s="54">
        <f>IF($C$2="National Currency",IF('Largest_Life&amp;nonlife_DATA'!N176=0,0,'Largest_Life&amp;nonlife_DATA'!N176),IF($C$2="Current Exchange rate",IF('Largest_Life&amp;nonlife_DATA'!N176=0,0,'Largest_Life&amp;nonlife_DATA'!N176/Eco!X36),IF($C$2="Constant Exchange rate",IF('Largest_Life&amp;nonlife_DATA'!N176=0,0,'Largest_Life&amp;nonlife_DATA'!N176/Eco!X72))))</f>
        <v>252.52074596234496</v>
      </c>
      <c r="P180" s="152">
        <f>IF($C$2="National Currency",IF('Largest_Life&amp;nonlife_DATA'!O176=0,0,'Largest_Life&amp;nonlife_DATA'!O176),IF($C$2="Current Exchange rate",IF('Largest_Life&amp;nonlife_DATA'!O176=0,0,'Largest_Life&amp;nonlife_DATA'!O176/Eco!Y36),IF($C$2="Constant Exchange rate",IF('Largest_Life&amp;nonlife_DATA'!O176=0,0,'Largest_Life&amp;nonlife_DATA'!O176/Eco!Y72))))</f>
        <v>0</v>
      </c>
      <c r="Q180" s="22">
        <f t="shared" si="10"/>
        <v>2.1723109750255744E-3</v>
      </c>
      <c r="R180" s="22">
        <f t="shared" si="11"/>
        <v>0</v>
      </c>
      <c r="S180" s="22" t="str">
        <f t="shared" si="12"/>
        <v>-</v>
      </c>
    </row>
    <row r="181" spans="3:19" x14ac:dyDescent="0.25">
      <c r="C181" s="187"/>
      <c r="D181" s="188"/>
      <c r="E181" s="43" t="s">
        <v>24</v>
      </c>
      <c r="F181" s="133">
        <f>IF($C$2="National Currency",IF('Largest_Life&amp;nonlife_DATA'!E177=0,0,'Largest_Life&amp;nonlife_DATA'!E177),IF($C$2="Current Exchange rate",IF('Largest_Life&amp;nonlife_DATA'!E177=0,0,'Largest_Life&amp;nonlife_DATA'!E177/Eco!O37),IF($C$2="Constant Exchange rate",IF('Largest_Life&amp;nonlife_DATA'!E177=0,0,'Largest_Life&amp;nonlife_DATA'!E177/Eco!O73))))</f>
        <v>0</v>
      </c>
      <c r="G181" s="54">
        <f>IF($C$2="National Currency",IF('Largest_Life&amp;nonlife_DATA'!F177=0,0,'Largest_Life&amp;nonlife_DATA'!F177),IF($C$2="Current Exchange rate",IF('Largest_Life&amp;nonlife_DATA'!F177=0,0,'Largest_Life&amp;nonlife_DATA'!F177/Eco!P37),IF($C$2="Constant Exchange rate",IF('Largest_Life&amp;nonlife_DATA'!F177=0,0,'Largest_Life&amp;nonlife_DATA'!F177/Eco!P73))))</f>
        <v>0</v>
      </c>
      <c r="H181" s="54">
        <f>IF($C$2="National Currency",IF('Largest_Life&amp;nonlife_DATA'!G177=0,0,'Largest_Life&amp;nonlife_DATA'!G177),IF($C$2="Current Exchange rate",IF('Largest_Life&amp;nonlife_DATA'!G177=0,0,'Largest_Life&amp;nonlife_DATA'!G177/Eco!Q37),IF($C$2="Constant Exchange rate",IF('Largest_Life&amp;nonlife_DATA'!G177=0,0,'Largest_Life&amp;nonlife_DATA'!G177/Eco!Q73))))</f>
        <v>0</v>
      </c>
      <c r="I181" s="54">
        <f>IF($C$2="National Currency",IF('Largest_Life&amp;nonlife_DATA'!H177=0,0,'Largest_Life&amp;nonlife_DATA'!H177),IF($C$2="Current Exchange rate",IF('Largest_Life&amp;nonlife_DATA'!H177=0,0,'Largest_Life&amp;nonlife_DATA'!H177/Eco!R37),IF($C$2="Constant Exchange rate",IF('Largest_Life&amp;nonlife_DATA'!H177=0,0,'Largest_Life&amp;nonlife_DATA'!H177/Eco!R73))))</f>
        <v>0</v>
      </c>
      <c r="J181" s="54">
        <f>IF($C$2="National Currency",IF('Largest_Life&amp;nonlife_DATA'!I177=0,0,'Largest_Life&amp;nonlife_DATA'!I177),IF($C$2="Current Exchange rate",IF('Largest_Life&amp;nonlife_DATA'!I177=0,0,'Largest_Life&amp;nonlife_DATA'!I177/Eco!S37),IF($C$2="Constant Exchange rate",IF('Largest_Life&amp;nonlife_DATA'!I177=0,0,'Largest_Life&amp;nonlife_DATA'!I177/Eco!S73))))</f>
        <v>2620.0361971681036</v>
      </c>
      <c r="K181" s="54">
        <f>IF($C$2="National Currency",IF('Largest_Life&amp;nonlife_DATA'!J177=0,0,'Largest_Life&amp;nonlife_DATA'!J177),IF($C$2="Current Exchange rate",IF('Largest_Life&amp;nonlife_DATA'!J177=0,0,'Largest_Life&amp;nonlife_DATA'!J177/Eco!T37),IF($C$2="Constant Exchange rate",IF('Largest_Life&amp;nonlife_DATA'!J177=0,0,'Largest_Life&amp;nonlife_DATA'!J177/Eco!T73))))</f>
        <v>2864.8993931651225</v>
      </c>
      <c r="L181" s="54">
        <f>IF($C$2="National Currency",IF('Largest_Life&amp;nonlife_DATA'!K177=0,0,'Largest_Life&amp;nonlife_DATA'!K177),IF($C$2="Current Exchange rate",IF('Largest_Life&amp;nonlife_DATA'!K177=0,0,'Largest_Life&amp;nonlife_DATA'!K177/Eco!U37),IF($C$2="Constant Exchange rate",IF('Largest_Life&amp;nonlife_DATA'!K177=0,0,'Largest_Life&amp;nonlife_DATA'!K177/Eco!U73))))</f>
        <v>3116.043862450761</v>
      </c>
      <c r="M181" s="54">
        <f>IF($C$2="National Currency",IF('Largest_Life&amp;nonlife_DATA'!L177=0,0,'Largest_Life&amp;nonlife_DATA'!L177),IF($C$2="Current Exchange rate",IF('Largest_Life&amp;nonlife_DATA'!L177=0,0,'Largest_Life&amp;nonlife_DATA'!L177/Eco!V37),IF($C$2="Constant Exchange rate",IF('Largest_Life&amp;nonlife_DATA'!L177=0,0,'Largest_Life&amp;nonlife_DATA'!L177/Eco!V73))))</f>
        <v>3290.1096561269028</v>
      </c>
      <c r="N181" s="54">
        <f>IF($C$2="National Currency",IF('Largest_Life&amp;nonlife_DATA'!M177=0,0,'Largest_Life&amp;nonlife_DATA'!M177),IF($C$2="Current Exchange rate",IF('Largest_Life&amp;nonlife_DATA'!M177=0,0,'Largest_Life&amp;nonlife_DATA'!M177/Eco!W37),IF($C$2="Constant Exchange rate",IF('Largest_Life&amp;nonlife_DATA'!M177=0,0,'Largest_Life&amp;nonlife_DATA'!M177/Eco!W73))))</f>
        <v>3461.7268178430745</v>
      </c>
      <c r="O181" s="54">
        <f>IF($C$2="National Currency",IF('Largest_Life&amp;nonlife_DATA'!N177=0,0,'Largest_Life&amp;nonlife_DATA'!N177),IF($C$2="Current Exchange rate",IF('Largest_Life&amp;nonlife_DATA'!N177=0,0,'Largest_Life&amp;nonlife_DATA'!N177/Eco!X37),IF($C$2="Constant Exchange rate",IF('Largest_Life&amp;nonlife_DATA'!N177=0,0,'Largest_Life&amp;nonlife_DATA'!N177/Eco!X73))))</f>
        <v>3544.2350686681571</v>
      </c>
      <c r="P181" s="151">
        <f>IF($C$2="National Currency",IF('Largest_Life&amp;nonlife_DATA'!O177=0,0,'Largest_Life&amp;nonlife_DATA'!O177),IF($C$2="Current Exchange rate",IF('Largest_Life&amp;nonlife_DATA'!O177=0,0,'Largest_Life&amp;nonlife_DATA'!O177/Eco!Y37),IF($C$2="Constant Exchange rate",IF('Largest_Life&amp;nonlife_DATA'!O177=0,0,'Largest_Life&amp;nonlife_DATA'!O177/Eco!Y73))))</f>
        <v>0</v>
      </c>
      <c r="Q181" s="22">
        <f t="shared" si="10"/>
        <v>3.0489299833156812E-2</v>
      </c>
      <c r="R181" s="22">
        <f t="shared" si="11"/>
        <v>2.3834419977857069E-2</v>
      </c>
      <c r="S181" s="22" t="str">
        <f t="shared" si="12"/>
        <v>-</v>
      </c>
    </row>
    <row r="182" spans="3:19" x14ac:dyDescent="0.25">
      <c r="C182" s="187"/>
      <c r="D182" s="188"/>
      <c r="E182" s="43" t="s">
        <v>25</v>
      </c>
      <c r="F182" s="133">
        <f>IF($C$2="National Currency",IF('Largest_Life&amp;nonlife_DATA'!E178=0,0,'Largest_Life&amp;nonlife_DATA'!E178),IF($C$2="Current Exchange rate",IF('Largest_Life&amp;nonlife_DATA'!E178=0,0,'Largest_Life&amp;nonlife_DATA'!E178/Eco!O38),IF($C$2="Constant Exchange rate",IF('Largest_Life&amp;nonlife_DATA'!E178=0,0,'Largest_Life&amp;nonlife_DATA'!E178/Eco!O74))))</f>
        <v>233.46686696711737</v>
      </c>
      <c r="G182" s="54">
        <f>IF($C$2="National Currency",IF('Largest_Life&amp;nonlife_DATA'!F178=0,0,'Largest_Life&amp;nonlife_DATA'!F178),IF($C$2="Current Exchange rate",IF('Largest_Life&amp;nonlife_DATA'!F178=0,0,'Largest_Life&amp;nonlife_DATA'!F178/Eco!P38),IF($C$2="Constant Exchange rate",IF('Largest_Life&amp;nonlife_DATA'!F178=0,0,'Largest_Life&amp;nonlife_DATA'!F178/Eco!P74))))</f>
        <v>230.09514271407113</v>
      </c>
      <c r="H182" s="54">
        <f>IF($C$2="National Currency",IF('Largest_Life&amp;nonlife_DATA'!G178=0,0,'Largest_Life&amp;nonlife_DATA'!G178),IF($C$2="Current Exchange rate",IF('Largest_Life&amp;nonlife_DATA'!G178=0,0,'Largest_Life&amp;nonlife_DATA'!G178/Eco!Q38),IF($C$2="Constant Exchange rate",IF('Largest_Life&amp;nonlife_DATA'!G178=0,0,'Largest_Life&amp;nonlife_DATA'!G178/Eco!Q74))))</f>
        <v>233.12051410449007</v>
      </c>
      <c r="I182" s="54">
        <f>IF($C$2="National Currency",IF('Largest_Life&amp;nonlife_DATA'!H178=0,0,'Largest_Life&amp;nonlife_DATA'!H178),IF($C$2="Current Exchange rate",IF('Largest_Life&amp;nonlife_DATA'!H178=0,0,'Largest_Life&amp;nonlife_DATA'!H178/Eco!R38),IF($C$2="Constant Exchange rate",IF('Largest_Life&amp;nonlife_DATA'!H178=0,0,'Largest_Life&amp;nonlife_DATA'!H178/Eco!R74))))</f>
        <v>251</v>
      </c>
      <c r="J182" s="54">
        <f>IF($C$2="National Currency",IF('Largest_Life&amp;nonlife_DATA'!I178=0,0,'Largest_Life&amp;nonlife_DATA'!I178),IF($C$2="Current Exchange rate",IF('Largest_Life&amp;nonlife_DATA'!I178=0,0,'Largest_Life&amp;nonlife_DATA'!I178/Eco!S38),IF($C$2="Constant Exchange rate",IF('Largest_Life&amp;nonlife_DATA'!I178=0,0,'Largest_Life&amp;nonlife_DATA'!I178/Eco!S74))))</f>
        <v>257</v>
      </c>
      <c r="K182" s="54">
        <f>IF($C$2="National Currency",IF('Largest_Life&amp;nonlife_DATA'!J178=0,0,'Largest_Life&amp;nonlife_DATA'!J178),IF($C$2="Current Exchange rate",IF('Largest_Life&amp;nonlife_DATA'!J178=0,0,'Largest_Life&amp;nonlife_DATA'!J178/Eco!T38),IF($C$2="Constant Exchange rate",IF('Largest_Life&amp;nonlife_DATA'!J178=0,0,'Largest_Life&amp;nonlife_DATA'!J178/Eco!T74))))</f>
        <v>266</v>
      </c>
      <c r="L182" s="54">
        <f>IF($C$2="National Currency",IF('Largest_Life&amp;nonlife_DATA'!K178=0,0,'Largest_Life&amp;nonlife_DATA'!K178),IF($C$2="Current Exchange rate",IF('Largest_Life&amp;nonlife_DATA'!K178=0,0,'Largest_Life&amp;nonlife_DATA'!K178/Eco!U38),IF($C$2="Constant Exchange rate",IF('Largest_Life&amp;nonlife_DATA'!K178=0,0,'Largest_Life&amp;nonlife_DATA'!K178/Eco!U74))))</f>
        <v>261</v>
      </c>
      <c r="M182" s="54">
        <f>IF($C$2="National Currency",IF('Largest_Life&amp;nonlife_DATA'!L178=0,0,'Largest_Life&amp;nonlife_DATA'!L178),IF($C$2="Current Exchange rate",IF('Largest_Life&amp;nonlife_DATA'!L178=0,0,'Largest_Life&amp;nonlife_DATA'!L178/Eco!V38),IF($C$2="Constant Exchange rate",IF('Largest_Life&amp;nonlife_DATA'!L178=0,0,'Largest_Life&amp;nonlife_DATA'!L178/Eco!V74))))</f>
        <v>265</v>
      </c>
      <c r="N182" s="54">
        <f>IF($C$2="National Currency",IF('Largest_Life&amp;nonlife_DATA'!M178=0,0,'Largest_Life&amp;nonlife_DATA'!M178),IF($C$2="Current Exchange rate",IF('Largest_Life&amp;nonlife_DATA'!M178=0,0,'Largest_Life&amp;nonlife_DATA'!M178/Eco!W38),IF($C$2="Constant Exchange rate",IF('Largest_Life&amp;nonlife_DATA'!M178=0,0,'Largest_Life&amp;nonlife_DATA'!M178/Eco!W74))))</f>
        <v>271</v>
      </c>
      <c r="O182" s="54">
        <f>IF($C$2="National Currency",IF('Largest_Life&amp;nonlife_DATA'!N178=0,0,'Largest_Life&amp;nonlife_DATA'!N178),IF($C$2="Current Exchange rate",IF('Largest_Life&amp;nonlife_DATA'!N178=0,0,'Largest_Life&amp;nonlife_DATA'!N178/Eco!X38),IF($C$2="Constant Exchange rate",IF('Largest_Life&amp;nonlife_DATA'!N178=0,0,'Largest_Life&amp;nonlife_DATA'!N178/Eco!X74))))</f>
        <v>306.2</v>
      </c>
      <c r="P182" s="151">
        <f>IF($C$2="National Currency",IF('Largest_Life&amp;nonlife_DATA'!O178=0,0,'Largest_Life&amp;nonlife_DATA'!O178),IF($C$2="Current Exchange rate",IF('Largest_Life&amp;nonlife_DATA'!O178=0,0,'Largest_Life&amp;nonlife_DATA'!O178/Eco!Y38),IF($C$2="Constant Exchange rate",IF('Largest_Life&amp;nonlife_DATA'!O178=0,0,'Largest_Life&amp;nonlife_DATA'!O178/Eco!Y74))))</f>
        <v>0</v>
      </c>
      <c r="Q182" s="22">
        <f t="shared" si="10"/>
        <v>2.6340870252775884E-3</v>
      </c>
      <c r="R182" s="22">
        <f t="shared" si="11"/>
        <v>0.12988929889298895</v>
      </c>
      <c r="S182" s="22">
        <f t="shared" si="12"/>
        <v>0.3115351397726458</v>
      </c>
    </row>
    <row r="183" spans="3:19" x14ac:dyDescent="0.25">
      <c r="C183" s="187"/>
      <c r="D183" s="188"/>
      <c r="E183" s="43" t="s">
        <v>26</v>
      </c>
      <c r="F183" s="133">
        <f>IF($C$2="National Currency",IF('Largest_Life&amp;nonlife_DATA'!E179=0,0,'Largest_Life&amp;nonlife_DATA'!E179),IF($C$2="Current Exchange rate",IF('Largest_Life&amp;nonlife_DATA'!E179=0,0,'Largest_Life&amp;nonlife_DATA'!E179/Eco!O39),IF($C$2="Constant Exchange rate",IF('Largest_Life&amp;nonlife_DATA'!E179=0,0,'Largest_Life&amp;nonlife_DATA'!E179/Eco!O75))))</f>
        <v>310.99382593108942</v>
      </c>
      <c r="G183" s="54">
        <f>IF($C$2="National Currency",IF('Largest_Life&amp;nonlife_DATA'!F179=0,0,'Largest_Life&amp;nonlife_DATA'!F179),IF($C$2="Current Exchange rate",IF('Largest_Life&amp;nonlife_DATA'!F179=0,0,'Largest_Life&amp;nonlife_DATA'!F179/Eco!P39),IF($C$2="Constant Exchange rate",IF('Largest_Life&amp;nonlife_DATA'!F179=0,0,'Largest_Life&amp;nonlife_DATA'!F179/Eco!P75))))</f>
        <v>350.26223195910507</v>
      </c>
      <c r="H183" s="54">
        <f>IF($C$2="National Currency",IF('Largest_Life&amp;nonlife_DATA'!G179=0,0,'Largest_Life&amp;nonlife_DATA'!G179),IF($C$2="Current Exchange rate",IF('Largest_Life&amp;nonlife_DATA'!G179=0,0,'Largest_Life&amp;nonlife_DATA'!G179/Eco!Q39),IF($C$2="Constant Exchange rate",IF('Largest_Life&amp;nonlife_DATA'!G179=0,0,'Largest_Life&amp;nonlife_DATA'!G179/Eco!Q75))))</f>
        <v>373.49797517094868</v>
      </c>
      <c r="I183" s="54">
        <f>IF($C$2="National Currency",IF('Largest_Life&amp;nonlife_DATA'!H179=0,0,'Largest_Life&amp;nonlife_DATA'!H179),IF($C$2="Current Exchange rate",IF('Largest_Life&amp;nonlife_DATA'!H179=0,0,'Largest_Life&amp;nonlife_DATA'!H179/Eco!R39),IF($C$2="Constant Exchange rate",IF('Largest_Life&amp;nonlife_DATA'!H179=0,0,'Largest_Life&amp;nonlife_DATA'!H179/Eco!R75))))</f>
        <v>419.96946159463585</v>
      </c>
      <c r="J183" s="54">
        <f>IF($C$2="National Currency",IF('Largest_Life&amp;nonlife_DATA'!I179=0,0,'Largest_Life&amp;nonlife_DATA'!I179),IF($C$2="Current Exchange rate",IF('Largest_Life&amp;nonlife_DATA'!I179=0,0,'Largest_Life&amp;nonlife_DATA'!I179/Eco!S39),IF($C$2="Constant Exchange rate",IF('Largest_Life&amp;nonlife_DATA'!I179=0,0,'Largest_Life&amp;nonlife_DATA'!I179/Eco!S75))))</f>
        <v>461.03033924185087</v>
      </c>
      <c r="K183" s="54">
        <f>IF($C$2="National Currency",IF('Largest_Life&amp;nonlife_DATA'!J179=0,0,'Largest_Life&amp;nonlife_DATA'!J179),IF($C$2="Current Exchange rate",IF('Largest_Life&amp;nonlife_DATA'!J179=0,0,'Largest_Life&amp;nonlife_DATA'!J179/Eco!T39),IF($C$2="Constant Exchange rate",IF('Largest_Life&amp;nonlife_DATA'!J179=0,0,'Largest_Life&amp;nonlife_DATA'!J179/Eco!T75))))</f>
        <v>468</v>
      </c>
      <c r="L183" s="54">
        <f>IF($C$2="National Currency",IF('Largest_Life&amp;nonlife_DATA'!K179=0,0,'Largest_Life&amp;nonlife_DATA'!K179),IF($C$2="Current Exchange rate",IF('Largest_Life&amp;nonlife_DATA'!K179=0,0,'Largest_Life&amp;nonlife_DATA'!K179/Eco!U39),IF($C$2="Constant Exchange rate",IF('Largest_Life&amp;nonlife_DATA'!K179=0,0,'Largest_Life&amp;nonlife_DATA'!K179/Eco!U75))))</f>
        <v>472</v>
      </c>
      <c r="M183" s="54">
        <f>IF($C$2="National Currency",IF('Largest_Life&amp;nonlife_DATA'!L179=0,0,'Largest_Life&amp;nonlife_DATA'!L179),IF($C$2="Current Exchange rate",IF('Largest_Life&amp;nonlife_DATA'!L179=0,0,'Largest_Life&amp;nonlife_DATA'!L179/Eco!V39),IF($C$2="Constant Exchange rate",IF('Largest_Life&amp;nonlife_DATA'!L179=0,0,'Largest_Life&amp;nonlife_DATA'!L179/Eco!V75))))</f>
        <v>486</v>
      </c>
      <c r="N183" s="54">
        <f>IF($C$2="National Currency",IF('Largest_Life&amp;nonlife_DATA'!M179=0,0,'Largest_Life&amp;nonlife_DATA'!M179),IF($C$2="Current Exchange rate",IF('Largest_Life&amp;nonlife_DATA'!M179=0,0,'Largest_Life&amp;nonlife_DATA'!M179/Eco!W39),IF($C$2="Constant Exchange rate",IF('Largest_Life&amp;nonlife_DATA'!M179=0,0,'Largest_Life&amp;nonlife_DATA'!M179/Eco!W75))))</f>
        <v>491</v>
      </c>
      <c r="O183" s="54">
        <f>IF($C$2="National Currency",IF('Largest_Life&amp;nonlife_DATA'!N179=0,0,'Largest_Life&amp;nonlife_DATA'!N179),IF($C$2="Current Exchange rate",IF('Largest_Life&amp;nonlife_DATA'!N179=0,0,'Largest_Life&amp;nonlife_DATA'!N179/Eco!X39),IF($C$2="Constant Exchange rate",IF('Largest_Life&amp;nonlife_DATA'!N179=0,0,'Largest_Life&amp;nonlife_DATA'!N179/Eco!X75))))</f>
        <v>491</v>
      </c>
      <c r="P183" s="152">
        <f>IF($C$2="National Currency",IF('Largest_Life&amp;nonlife_DATA'!O179=0,0,'Largest_Life&amp;nonlife_DATA'!O179),IF($C$2="Current Exchange rate",IF('Largest_Life&amp;nonlife_DATA'!O179=0,0,'Largest_Life&amp;nonlife_DATA'!O179/Eco!Y39),IF($C$2="Constant Exchange rate",IF('Largest_Life&amp;nonlife_DATA'!O179=0,0,'Largest_Life&amp;nonlife_DATA'!O179/Eco!Y75))))</f>
        <v>0</v>
      </c>
      <c r="Q183" s="22">
        <f t="shared" si="10"/>
        <v>4.2238299458239583E-3</v>
      </c>
      <c r="R183" s="22">
        <f t="shared" si="11"/>
        <v>0</v>
      </c>
      <c r="S183" s="22">
        <f t="shared" si="12"/>
        <v>0.57880947806596228</v>
      </c>
    </row>
    <row r="184" spans="3:19" x14ac:dyDescent="0.25">
      <c r="C184" s="187"/>
      <c r="D184" s="188"/>
      <c r="E184" s="43" t="s">
        <v>27</v>
      </c>
      <c r="F184" s="133">
        <f>IF($C$2="National Currency",IF('Largest_Life&amp;nonlife_DATA'!E180=0,0,'Largest_Life&amp;nonlife_DATA'!E180),IF($C$2="Current Exchange rate",IF('Largest_Life&amp;nonlife_DATA'!E180=0,0,'Largest_Life&amp;nonlife_DATA'!E180/Eco!O40),IF($C$2="Constant Exchange rate",IF('Largest_Life&amp;nonlife_DATA'!E180=0,0,'Largest_Life&amp;nonlife_DATA'!E180/Eco!O76))))</f>
        <v>235.23728813559325</v>
      </c>
      <c r="G184" s="54">
        <f>IF($C$2="National Currency",IF('Largest_Life&amp;nonlife_DATA'!F180=0,0,'Largest_Life&amp;nonlife_DATA'!F180),IF($C$2="Current Exchange rate",IF('Largest_Life&amp;nonlife_DATA'!F180=0,0,'Largest_Life&amp;nonlife_DATA'!F180/Eco!P40),IF($C$2="Constant Exchange rate",IF('Largest_Life&amp;nonlife_DATA'!F180=0,0,'Largest_Life&amp;nonlife_DATA'!F180/Eco!P76))))</f>
        <v>268.31002824858763</v>
      </c>
      <c r="H184" s="54">
        <f>IF($C$2="National Currency",IF('Largest_Life&amp;nonlife_DATA'!G180=0,0,'Largest_Life&amp;nonlife_DATA'!G180),IF($C$2="Current Exchange rate",IF('Largest_Life&amp;nonlife_DATA'!G180=0,0,'Largest_Life&amp;nonlife_DATA'!G180/Eco!Q40),IF($C$2="Constant Exchange rate",IF('Largest_Life&amp;nonlife_DATA'!G180=0,0,'Largest_Life&amp;nonlife_DATA'!G180/Eco!Q76))))</f>
        <v>323.97069209039552</v>
      </c>
      <c r="I184" s="54">
        <f>IF($C$2="National Currency",IF('Largest_Life&amp;nonlife_DATA'!H180=0,0,'Largest_Life&amp;nonlife_DATA'!H180),IF($C$2="Current Exchange rate",IF('Largest_Life&amp;nonlife_DATA'!H180=0,0,'Largest_Life&amp;nonlife_DATA'!H180/Eco!R40),IF($C$2="Constant Exchange rate",IF('Largest_Life&amp;nonlife_DATA'!H180=0,0,'Largest_Life&amp;nonlife_DATA'!H180/Eco!R76))))</f>
        <v>398.92125706214688</v>
      </c>
      <c r="J184" s="54">
        <f>IF($C$2="National Currency",IF('Largest_Life&amp;nonlife_DATA'!I180=0,0,'Largest_Life&amp;nonlife_DATA'!I180),IF($C$2="Current Exchange rate",IF('Largest_Life&amp;nonlife_DATA'!I180=0,0,'Largest_Life&amp;nonlife_DATA'!I180/Eco!S40),IF($C$2="Constant Exchange rate",IF('Largest_Life&amp;nonlife_DATA'!I180=0,0,'Largest_Life&amp;nonlife_DATA'!I180/Eco!S76))))</f>
        <v>410.09427966101697</v>
      </c>
      <c r="K184" s="54">
        <f>IF($C$2="National Currency",IF('Largest_Life&amp;nonlife_DATA'!J180=0,0,'Largest_Life&amp;nonlife_DATA'!J180),IF($C$2="Current Exchange rate",IF('Largest_Life&amp;nonlife_DATA'!J180=0,0,'Largest_Life&amp;nonlife_DATA'!J180/Eco!T40),IF($C$2="Constant Exchange rate",IF('Largest_Life&amp;nonlife_DATA'!J180=0,0,'Largest_Life&amp;nonlife_DATA'!J180/Eco!T76))))</f>
        <v>439.08086158192094</v>
      </c>
      <c r="L184" s="54">
        <f>IF($C$2="National Currency",IF('Largest_Life&amp;nonlife_DATA'!K180=0,0,'Largest_Life&amp;nonlife_DATA'!K180),IF($C$2="Current Exchange rate",IF('Largest_Life&amp;nonlife_DATA'!K180=0,0,'Largest_Life&amp;nonlife_DATA'!K180/Eco!U40),IF($C$2="Constant Exchange rate",IF('Largest_Life&amp;nonlife_DATA'!K180=0,0,'Largest_Life&amp;nonlife_DATA'!K180/Eco!U76))))</f>
        <v>501.57415254237293</v>
      </c>
      <c r="M184" s="54">
        <f>IF($C$2="National Currency",IF('Largest_Life&amp;nonlife_DATA'!L180=0,0,'Largest_Life&amp;nonlife_DATA'!L180),IF($C$2="Current Exchange rate",IF('Largest_Life&amp;nonlife_DATA'!L180=0,0,'Largest_Life&amp;nonlife_DATA'!L180/Eco!V40),IF($C$2="Constant Exchange rate",IF('Largest_Life&amp;nonlife_DATA'!L180=0,0,'Largest_Life&amp;nonlife_DATA'!L180/Eco!V76))))</f>
        <v>680.11652542372883</v>
      </c>
      <c r="N184" s="54">
        <f>IF($C$2="National Currency",IF('Largest_Life&amp;nonlife_DATA'!M180=0,0,'Largest_Life&amp;nonlife_DATA'!M180),IF($C$2="Current Exchange rate",IF('Largest_Life&amp;nonlife_DATA'!M180=0,0,'Largest_Life&amp;nonlife_DATA'!M180/Eco!W40),IF($C$2="Constant Exchange rate",IF('Largest_Life&amp;nonlife_DATA'!M180=0,0,'Largest_Life&amp;nonlife_DATA'!M180/Eco!W76))))</f>
        <v>789.06532485875698</v>
      </c>
      <c r="O184" s="54">
        <f>IF($C$2="National Currency",IF('Largest_Life&amp;nonlife_DATA'!N180=0,0,'Largest_Life&amp;nonlife_DATA'!N180),IF($C$2="Current Exchange rate",IF('Largest_Life&amp;nonlife_DATA'!N180=0,0,'Largest_Life&amp;nonlife_DATA'!N180/Eco!X40),IF($C$2="Constant Exchange rate",IF('Largest_Life&amp;nonlife_DATA'!N180=0,0,'Largest_Life&amp;nonlife_DATA'!N180/Eco!X76))))</f>
        <v>971.04519774011305</v>
      </c>
      <c r="P184" s="151">
        <f>IF($C$2="National Currency",IF('Largest_Life&amp;nonlife_DATA'!O180=0,0,'Largest_Life&amp;nonlife_DATA'!O180),IF($C$2="Current Exchange rate",IF('Largest_Life&amp;nonlife_DATA'!O180=0,0,'Largest_Life&amp;nonlife_DATA'!O180/Eco!Y40),IF($C$2="Constant Exchange rate",IF('Largest_Life&amp;nonlife_DATA'!O180=0,0,'Largest_Life&amp;nonlife_DATA'!O180/Eco!Y76))))</f>
        <v>0</v>
      </c>
      <c r="Q184" s="22">
        <f t="shared" si="10"/>
        <v>8.3534211506379567E-3</v>
      </c>
      <c r="R184" s="22">
        <f t="shared" si="11"/>
        <v>0.23062713206150653</v>
      </c>
      <c r="S184" s="22">
        <f t="shared" si="12"/>
        <v>3.1279390926339552</v>
      </c>
    </row>
    <row r="185" spans="3:19" x14ac:dyDescent="0.25">
      <c r="C185" s="187"/>
      <c r="D185" s="188"/>
      <c r="E185" s="43" t="s">
        <v>61</v>
      </c>
      <c r="F185" s="135">
        <f>IF($C$2="National Currency",IF('Largest_Life&amp;nonlife_DATA'!E181=0,0,'Largest_Life&amp;nonlife_DATA'!E181),IF($C$2="Current Exchange rate",IF('Largest_Life&amp;nonlife_DATA'!E181=0,0,'Largest_Life&amp;nonlife_DATA'!E181/Eco!O41),IF($C$2="Constant Exchange rate",IF('Largest_Life&amp;nonlife_DATA'!E181=0,0,'Largest_Life&amp;nonlife_DATA'!E181/Eco!O77))))</f>
        <v>15385.800487867506</v>
      </c>
      <c r="G185" s="56">
        <f>IF($C$2="National Currency",IF('Largest_Life&amp;nonlife_DATA'!F181=0,0,'Largest_Life&amp;nonlife_DATA'!F181),IF($C$2="Current Exchange rate",IF('Largest_Life&amp;nonlife_DATA'!F181=0,0,'Largest_Life&amp;nonlife_DATA'!F181/Eco!P41),IF($C$2="Constant Exchange rate",IF('Largest_Life&amp;nonlife_DATA'!F181=0,0,'Largest_Life&amp;nonlife_DATA'!F181/Eco!P77))))</f>
        <v>15732.443189112852</v>
      </c>
      <c r="H185" s="56">
        <f>IF($C$2="National Currency",IF('Largest_Life&amp;nonlife_DATA'!G181=0,0,'Largest_Life&amp;nonlife_DATA'!G181),IF($C$2="Current Exchange rate",IF('Largest_Life&amp;nonlife_DATA'!G181=0,0,'Largest_Life&amp;nonlife_DATA'!G181/Eco!Q41),IF($C$2="Constant Exchange rate",IF('Largest_Life&amp;nonlife_DATA'!G181=0,0,'Largest_Life&amp;nonlife_DATA'!G181/Eco!Q77))))</f>
        <v>15202.208242393117</v>
      </c>
      <c r="I185" s="56">
        <f>IF($C$2="National Currency",IF('Largest_Life&amp;nonlife_DATA'!H181=0,0,'Largest_Life&amp;nonlife_DATA'!H181),IF($C$2="Current Exchange rate",IF('Largest_Life&amp;nonlife_DATA'!H181=0,0,'Largest_Life&amp;nonlife_DATA'!H181/Eco!R41),IF($C$2="Constant Exchange rate",IF('Largest_Life&amp;nonlife_DATA'!H181=0,0,'Largest_Life&amp;nonlife_DATA'!H181/Eco!R77))))</f>
        <v>16783.926049557067</v>
      </c>
      <c r="J185" s="56">
        <f>IF($C$2="National Currency",IF('Largest_Life&amp;nonlife_DATA'!I181=0,0,'Largest_Life&amp;nonlife_DATA'!I181),IF($C$2="Current Exchange rate",IF('Largest_Life&amp;nonlife_DATA'!I181=0,0,'Largest_Life&amp;nonlife_DATA'!I181/Eco!S41),IF($C$2="Constant Exchange rate",IF('Largest_Life&amp;nonlife_DATA'!I181=0,0,'Largest_Life&amp;nonlife_DATA'!I181/Eco!S77))))</f>
        <v>14347.156245987931</v>
      </c>
      <c r="K185" s="56">
        <f>IF($C$2="National Currency",IF('Largest_Life&amp;nonlife_DATA'!J181=0,0,'Largest_Life&amp;nonlife_DATA'!J181),IF($C$2="Current Exchange rate",IF('Largest_Life&amp;nonlife_DATA'!J181=0,0,'Largest_Life&amp;nonlife_DATA'!J181/Eco!T41),IF($C$2="Constant Exchange rate",IF('Largest_Life&amp;nonlife_DATA'!J181=0,0,'Largest_Life&amp;nonlife_DATA'!J181/Eco!T77))))</f>
        <v>15453.845166260109</v>
      </c>
      <c r="L185" s="56">
        <f>IF($C$2="National Currency",IF('Largest_Life&amp;nonlife_DATA'!K181=0,0,'Largest_Life&amp;nonlife_DATA'!K181),IF($C$2="Current Exchange rate",IF('Largest_Life&amp;nonlife_DATA'!K181=0,0,'Largest_Life&amp;nonlife_DATA'!K181/Eco!U41),IF($C$2="Constant Exchange rate",IF('Largest_Life&amp;nonlife_DATA'!K181=0,0,'Largest_Life&amp;nonlife_DATA'!K181/Eco!U77))))</f>
        <v>11905.250994992939</v>
      </c>
      <c r="M185" s="56">
        <f>IF($C$2="National Currency",IF('Largest_Life&amp;nonlife_DATA'!L181=0,0,'Largest_Life&amp;nonlife_DATA'!L181),IF($C$2="Current Exchange rate",IF('Largest_Life&amp;nonlife_DATA'!L181=0,0,'Largest_Life&amp;nonlife_DATA'!L181/Eco!V41),IF($C$2="Constant Exchange rate",IF('Largest_Life&amp;nonlife_DATA'!L181=0,0,'Largest_Life&amp;nonlife_DATA'!L181/Eco!V77))))</f>
        <v>12423.931185004492</v>
      </c>
      <c r="N185" s="56">
        <f>IF($C$2="National Currency",IF('Largest_Life&amp;nonlife_DATA'!M181=0,0,'Largest_Life&amp;nonlife_DATA'!M181),IF($C$2="Current Exchange rate",IF('Largest_Life&amp;nonlife_DATA'!M181=0,0,'Largest_Life&amp;nonlife_DATA'!M181/Eco!W41),IF($C$2="Constant Exchange rate",IF('Largest_Life&amp;nonlife_DATA'!M181=0,0,'Largest_Life&amp;nonlife_DATA'!M181/Eco!W77))))</f>
        <v>12540.762613942739</v>
      </c>
      <c r="O185" s="56">
        <f>IF($C$2="National Currency",IF('Largest_Life&amp;nonlife_DATA'!N181=0,0,'Largest_Life&amp;nonlife_DATA'!N181),IF($C$2="Current Exchange rate",IF('Largest_Life&amp;nonlife_DATA'!N181=0,0,'Largest_Life&amp;nonlife_DATA'!N181/Eco!X41),IF($C$2="Constant Exchange rate",IF('Largest_Life&amp;nonlife_DATA'!N181=0,0,'Largest_Life&amp;nonlife_DATA'!N181/Eco!X77))))</f>
        <v>12540.762613942739</v>
      </c>
      <c r="P185" s="153">
        <f>IF($C$2="National Currency",IF('Largest_Life&amp;nonlife_DATA'!O181=0,0,'Largest_Life&amp;nonlife_DATA'!O181),IF($C$2="Current Exchange rate",IF('Largest_Life&amp;nonlife_DATA'!O181=0,0,'Largest_Life&amp;nonlife_DATA'!O181/Eco!Y41),IF($C$2="Constant Exchange rate",IF('Largest_Life&amp;nonlife_DATA'!O181=0,0,'Largest_Life&amp;nonlife_DATA'!O181/Eco!Y77))))</f>
        <v>0</v>
      </c>
      <c r="Q185" s="22">
        <f t="shared" si="10"/>
        <v>0.10788197285588774</v>
      </c>
      <c r="R185" s="22">
        <f t="shared" si="11"/>
        <v>0</v>
      </c>
      <c r="S185" s="22">
        <f t="shared" si="12"/>
        <v>-0.18491321762349799</v>
      </c>
    </row>
    <row r="186" spans="3:19" ht="15.75" thickBot="1" x14ac:dyDescent="0.3">
      <c r="C186" s="189"/>
      <c r="D186" s="190"/>
      <c r="E186" s="29" t="s">
        <v>67</v>
      </c>
      <c r="F186" s="86">
        <f t="shared" ref="F186:O186" si="13">SUM(F154:F185)</f>
        <v>66312.668827435526</v>
      </c>
      <c r="G186" s="86">
        <f t="shared" si="13"/>
        <v>88555.737152285001</v>
      </c>
      <c r="H186" s="86">
        <f t="shared" si="13"/>
        <v>90089.484089948077</v>
      </c>
      <c r="I186" s="86">
        <f t="shared" si="13"/>
        <v>106964.5571041107</v>
      </c>
      <c r="J186" s="86">
        <f t="shared" si="13"/>
        <v>108910.56966544103</v>
      </c>
      <c r="K186" s="86">
        <f t="shared" si="13"/>
        <v>112147.81541370507</v>
      </c>
      <c r="L186" s="86">
        <f t="shared" si="13"/>
        <v>109917.93047479904</v>
      </c>
      <c r="M186" s="86">
        <f t="shared" si="13"/>
        <v>106084.45294353092</v>
      </c>
      <c r="N186" s="86">
        <f t="shared" si="13"/>
        <v>113087.81561336709</v>
      </c>
      <c r="O186" s="86">
        <f t="shared" si="13"/>
        <v>116245.21022335306</v>
      </c>
      <c r="P186" s="86" t="s">
        <v>128</v>
      </c>
      <c r="Q186" s="22">
        <f t="shared" si="10"/>
        <v>1</v>
      </c>
      <c r="R186" s="172"/>
      <c r="S186" s="172"/>
    </row>
    <row r="187" spans="3:19" ht="16.5" thickTop="1" thickBot="1" x14ac:dyDescent="0.3">
      <c r="C187" s="191"/>
      <c r="D187" s="192"/>
      <c r="E187" s="87" t="s">
        <v>68</v>
      </c>
      <c r="F187" s="88">
        <v>66280.9375</v>
      </c>
      <c r="G187" s="88">
        <v>74793.3125</v>
      </c>
      <c r="H187" s="88">
        <v>74535.6328125</v>
      </c>
      <c r="I187" s="88">
        <v>77469.28125</v>
      </c>
      <c r="J187" s="88">
        <v>72875.1171875</v>
      </c>
      <c r="K187" s="88">
        <v>74791.8671875</v>
      </c>
      <c r="L187" s="88">
        <v>69881.7578125</v>
      </c>
      <c r="M187" s="88">
        <v>66666.5625</v>
      </c>
      <c r="N187" s="88">
        <v>72793.0703125</v>
      </c>
      <c r="O187" s="88">
        <v>74117</v>
      </c>
      <c r="P187" s="88" t="s">
        <v>128</v>
      </c>
      <c r="Q187" s="22">
        <f t="shared" si="10"/>
        <v>0.63759186169986626</v>
      </c>
      <c r="R187" s="22">
        <f t="shared" si="11"/>
        <v>1.8187578595275422E-2</v>
      </c>
      <c r="S187" s="22">
        <f t="shared" si="12"/>
        <v>0.11822497984431801</v>
      </c>
    </row>
    <row r="188" spans="3:19" ht="15.75" thickTop="1" x14ac:dyDescent="0.25">
      <c r="E188" s="146" t="s">
        <v>70</v>
      </c>
      <c r="F188" s="90"/>
      <c r="G188" s="90">
        <f t="shared" ref="G188:O188" si="14">G187/F187-1</f>
        <v>0.12842870546301488</v>
      </c>
      <c r="H188" s="90">
        <f t="shared" si="14"/>
        <v>-3.4452236287836335E-3</v>
      </c>
      <c r="I188" s="90">
        <f t="shared" si="14"/>
        <v>3.9359006247116968E-2</v>
      </c>
      <c r="J188" s="90">
        <f t="shared" si="14"/>
        <v>-5.9303042294586938E-2</v>
      </c>
      <c r="K188" s="90">
        <f t="shared" si="14"/>
        <v>2.6301844497462756E-2</v>
      </c>
      <c r="L188" s="90">
        <f t="shared" si="14"/>
        <v>-6.5650311452855825E-2</v>
      </c>
      <c r="M188" s="90">
        <f t="shared" si="14"/>
        <v>-4.6009078952002125E-2</v>
      </c>
      <c r="N188" s="90">
        <f t="shared" si="14"/>
        <v>9.1897760777751136E-2</v>
      </c>
      <c r="O188" s="91">
        <f t="shared" si="14"/>
        <v>1.8187578595275422E-2</v>
      </c>
      <c r="P188" s="91"/>
    </row>
    <row r="191" spans="3:19" ht="18.75" x14ac:dyDescent="0.25">
      <c r="C191" s="185" t="s">
        <v>620</v>
      </c>
      <c r="D191" s="186"/>
      <c r="E191" s="201" t="s">
        <v>83</v>
      </c>
      <c r="F191" s="202"/>
      <c r="G191" s="202"/>
      <c r="H191" s="202"/>
      <c r="I191" s="202"/>
      <c r="J191" s="202"/>
      <c r="K191" s="202"/>
      <c r="L191" s="202"/>
      <c r="M191" s="202"/>
      <c r="N191" s="202"/>
      <c r="O191" s="202"/>
      <c r="P191" s="203"/>
    </row>
    <row r="192" spans="3:19" x14ac:dyDescent="0.25">
      <c r="C192" s="193" t="s">
        <v>143</v>
      </c>
      <c r="D192" s="194" t="s">
        <v>143</v>
      </c>
      <c r="E192" s="14">
        <v>6</v>
      </c>
      <c r="F192" s="18">
        <v>2004</v>
      </c>
      <c r="G192" s="18">
        <f t="shared" ref="G192:P192" si="15">F192+1</f>
        <v>2005</v>
      </c>
      <c r="H192" s="18">
        <f t="shared" si="15"/>
        <v>2006</v>
      </c>
      <c r="I192" s="18">
        <f t="shared" si="15"/>
        <v>2007</v>
      </c>
      <c r="J192" s="18">
        <f t="shared" si="15"/>
        <v>2008</v>
      </c>
      <c r="K192" s="18">
        <f t="shared" si="15"/>
        <v>2009</v>
      </c>
      <c r="L192" s="18">
        <f t="shared" si="15"/>
        <v>2010</v>
      </c>
      <c r="M192" s="18">
        <f t="shared" si="15"/>
        <v>2011</v>
      </c>
      <c r="N192" s="18">
        <f t="shared" si="15"/>
        <v>2012</v>
      </c>
      <c r="O192" s="18">
        <f t="shared" si="15"/>
        <v>2013</v>
      </c>
      <c r="P192" s="147">
        <f t="shared" si="15"/>
        <v>2014</v>
      </c>
      <c r="Q192" s="20" t="s">
        <v>136</v>
      </c>
      <c r="R192" s="21" t="s">
        <v>137</v>
      </c>
      <c r="S192" s="21" t="s">
        <v>138</v>
      </c>
    </row>
    <row r="193" spans="3:19" x14ac:dyDescent="0.25">
      <c r="C193" s="187"/>
      <c r="D193" s="188"/>
      <c r="E193" s="43" t="s">
        <v>0</v>
      </c>
      <c r="F193" s="132">
        <f>IF($C$2="National Currency",IF('Largest_Life&amp;nonlife_DATA'!E186=0,0,'Largest_Life&amp;nonlife_DATA'!E186),IF($C$2="Current Exchange rate",IF('Largest_Life&amp;nonlife_DATA'!E186=0,0,'Largest_Life&amp;nonlife_DATA'!E186/Eco!O10),IF($C$2="Constant Exchange rate",IF('Largest_Life&amp;nonlife_DATA'!E186=0,0,'Largest_Life&amp;nonlife_DATA'!E186/Eco!O10))))</f>
        <v>1952</v>
      </c>
      <c r="G193" s="53">
        <f>IF($C$2="National Currency",IF('Largest_Life&amp;nonlife_DATA'!F186=0,0,'Largest_Life&amp;nonlife_DATA'!F186),IF($C$2="Current Exchange rate",IF('Largest_Life&amp;nonlife_DATA'!F186=0,0,'Largest_Life&amp;nonlife_DATA'!F186/Eco!P10),IF($C$2="Constant Exchange rate",IF('Largest_Life&amp;nonlife_DATA'!F186=0,0,'Largest_Life&amp;nonlife_DATA'!F186/Eco!P10))))</f>
        <v>2036</v>
      </c>
      <c r="H193" s="53">
        <f>IF($C$2="National Currency",IF('Largest_Life&amp;nonlife_DATA'!G186=0,0,'Largest_Life&amp;nonlife_DATA'!G186),IF($C$2="Current Exchange rate",IF('Largest_Life&amp;nonlife_DATA'!G186=0,0,'Largest_Life&amp;nonlife_DATA'!G186/Eco!Q10),IF($C$2="Constant Exchange rate",IF('Largest_Life&amp;nonlife_DATA'!G186=0,0,'Largest_Life&amp;nonlife_DATA'!G186/Eco!Q10))))</f>
        <v>2135</v>
      </c>
      <c r="I193" s="53">
        <f>IF($C$2="National Currency",IF('Largest_Life&amp;nonlife_DATA'!H186=0,0,'Largest_Life&amp;nonlife_DATA'!H186),IF($C$2="Current Exchange rate",IF('Largest_Life&amp;nonlife_DATA'!H186=0,0,'Largest_Life&amp;nonlife_DATA'!H186/Eco!R10),IF($C$2="Constant Exchange rate",IF('Largest_Life&amp;nonlife_DATA'!H186=0,0,'Largest_Life&amp;nonlife_DATA'!H186/Eco!R10))))</f>
        <v>2171</v>
      </c>
      <c r="J193" s="53">
        <f>IF($C$2="National Currency",IF('Largest_Life&amp;nonlife_DATA'!I186=0,0,'Largest_Life&amp;nonlife_DATA'!I186),IF($C$2="Current Exchange rate",IF('Largest_Life&amp;nonlife_DATA'!I186=0,0,'Largest_Life&amp;nonlife_DATA'!I186/Eco!S10),IF($C$2="Constant Exchange rate",IF('Largest_Life&amp;nonlife_DATA'!I186=0,0,'Largest_Life&amp;nonlife_DATA'!I186/Eco!S10))))</f>
        <v>2445</v>
      </c>
      <c r="K193" s="53">
        <f>IF($C$2="National Currency",IF('Largest_Life&amp;nonlife_DATA'!J186=0,0,'Largest_Life&amp;nonlife_DATA'!J186),IF($C$2="Current Exchange rate",IF('Largest_Life&amp;nonlife_DATA'!J186=0,0,'Largest_Life&amp;nonlife_DATA'!J186/Eco!T10),IF($C$2="Constant Exchange rate",IF('Largest_Life&amp;nonlife_DATA'!J186=0,0,'Largest_Life&amp;nonlife_DATA'!J186/Eco!T10))))</f>
        <v>2423</v>
      </c>
      <c r="L193" s="53">
        <f>IF($C$2="National Currency",IF('Largest_Life&amp;nonlife_DATA'!K186=0,0,'Largest_Life&amp;nonlife_DATA'!K186),IF($C$2="Current Exchange rate",IF('Largest_Life&amp;nonlife_DATA'!K186=0,0,'Largest_Life&amp;nonlife_DATA'!K186/Eco!U10),IF($C$2="Constant Exchange rate",IF('Largest_Life&amp;nonlife_DATA'!K186=0,0,'Largest_Life&amp;nonlife_DATA'!K186/Eco!U10))))</f>
        <v>2480</v>
      </c>
      <c r="M193" s="53">
        <f>IF($C$2="National Currency",IF('Largest_Life&amp;nonlife_DATA'!L186=0,0,'Largest_Life&amp;nonlife_DATA'!L186),IF($C$2="Current Exchange rate",IF('Largest_Life&amp;nonlife_DATA'!L186=0,0,'Largest_Life&amp;nonlife_DATA'!L186/Eco!V10),IF($C$2="Constant Exchange rate",IF('Largest_Life&amp;nonlife_DATA'!L186=0,0,'Largest_Life&amp;nonlife_DATA'!L186/Eco!V10))))</f>
        <v>2505</v>
      </c>
      <c r="N193" s="53">
        <f>IF($C$2="National Currency",IF('Largest_Life&amp;nonlife_DATA'!M186=0,0,'Largest_Life&amp;nonlife_DATA'!M186),IF($C$2="Current Exchange rate",IF('Largest_Life&amp;nonlife_DATA'!M186=0,0,'Largest_Life&amp;nonlife_DATA'!M186/Eco!W10),IF($C$2="Constant Exchange rate",IF('Largest_Life&amp;nonlife_DATA'!M186=0,0,'Largest_Life&amp;nonlife_DATA'!M186/Eco!W10))))</f>
        <v>2482</v>
      </c>
      <c r="O193" s="53">
        <f>IF($C$2="National Currency",IF('Largest_Life&amp;nonlife_DATA'!N186=0,0,'Largest_Life&amp;nonlife_DATA'!N186),IF($C$2="Current Exchange rate",IF('Largest_Life&amp;nonlife_DATA'!N186=0,0,'Largest_Life&amp;nonlife_DATA'!N186/Eco!X10),IF($C$2="Constant Exchange rate",IF('Largest_Life&amp;nonlife_DATA'!N186=0,0,'Largest_Life&amp;nonlife_DATA'!N186/Eco!X10))))</f>
        <v>2523</v>
      </c>
      <c r="P193" s="150">
        <f>IF($C$2="National Currency",IF('Largest_Life&amp;nonlife_DATA'!O186=0,0,'Largest_Life&amp;nonlife_DATA'!O186),IF($C$2="Current Exchange rate",IF('Largest_Life&amp;nonlife_DATA'!O186=0,0,'Largest_Life&amp;nonlife_DATA'!O186/Eco!Y10),IF($C$2="Constant Exchange rate",IF('Largest_Life&amp;nonlife_DATA'!O186=0,0,'Largest_Life&amp;nonlife_DATA'!O186/Eco!Y10))))</f>
        <v>0</v>
      </c>
      <c r="Q193" s="22">
        <f>O193/$O$225</f>
        <v>2.7221167249461182E-2</v>
      </c>
      <c r="R193" s="22">
        <f>IF(OR(O193=0, N193=0),"-",O193/N193-1)</f>
        <v>1.6518936341660018E-2</v>
      </c>
      <c r="S193" s="22">
        <f>IF(OR(O193=0, F193=0),"-",O193/F193-1)</f>
        <v>0.29252049180327866</v>
      </c>
    </row>
    <row r="194" spans="3:19" x14ac:dyDescent="0.25">
      <c r="C194" s="187"/>
      <c r="D194" s="188"/>
      <c r="E194" s="43" t="s">
        <v>1</v>
      </c>
      <c r="F194" s="133">
        <f>IF($C$2="National Currency",IF('Largest_Life&amp;nonlife_DATA'!E187=0,0,'Largest_Life&amp;nonlife_DATA'!E187),IF($C$2="Current Exchange rate",IF('Largest_Life&amp;nonlife_DATA'!E187=0,0,'Largest_Life&amp;nonlife_DATA'!E187/Eco!O11),IF($C$2="Constant Exchange rate",IF('Largest_Life&amp;nonlife_DATA'!E187=0,0,'Largest_Life&amp;nonlife_DATA'!E187/Eco!O11))))</f>
        <v>3729</v>
      </c>
      <c r="G194" s="54">
        <f>IF($C$2="National Currency",IF('Largest_Life&amp;nonlife_DATA'!F187=0,0,'Largest_Life&amp;nonlife_DATA'!F187),IF($C$2="Current Exchange rate",IF('Largest_Life&amp;nonlife_DATA'!F187=0,0,'Largest_Life&amp;nonlife_DATA'!F187/Eco!P11),IF($C$2="Constant Exchange rate",IF('Largest_Life&amp;nonlife_DATA'!F187=0,0,'Largest_Life&amp;nonlife_DATA'!F187/Eco!P11))))</f>
        <v>5102</v>
      </c>
      <c r="H194" s="54">
        <f>IF($C$2="National Currency",IF('Largest_Life&amp;nonlife_DATA'!G187=0,0,'Largest_Life&amp;nonlife_DATA'!G187),IF($C$2="Current Exchange rate",IF('Largest_Life&amp;nonlife_DATA'!G187=0,0,'Largest_Life&amp;nonlife_DATA'!G187/Eco!Q11),IF($C$2="Constant Exchange rate",IF('Largest_Life&amp;nonlife_DATA'!G187=0,0,'Largest_Life&amp;nonlife_DATA'!G187/Eco!Q11))))</f>
        <v>3981</v>
      </c>
      <c r="I194" s="54">
        <f>IF($C$2="National Currency",IF('Largest_Life&amp;nonlife_DATA'!H187=0,0,'Largest_Life&amp;nonlife_DATA'!H187),IF($C$2="Current Exchange rate",IF('Largest_Life&amp;nonlife_DATA'!H187=0,0,'Largest_Life&amp;nonlife_DATA'!H187/Eco!R11),IF($C$2="Constant Exchange rate",IF('Largest_Life&amp;nonlife_DATA'!H187=0,0,'Largest_Life&amp;nonlife_DATA'!H187/Eco!R11))))</f>
        <v>4034</v>
      </c>
      <c r="J194" s="54">
        <f>IF($C$2="National Currency",IF('Largest_Life&amp;nonlife_DATA'!I187=0,0,'Largest_Life&amp;nonlife_DATA'!I187),IF($C$2="Current Exchange rate",IF('Largest_Life&amp;nonlife_DATA'!I187=0,0,'Largest_Life&amp;nonlife_DATA'!I187/Eco!S11),IF($C$2="Constant Exchange rate",IF('Largest_Life&amp;nonlife_DATA'!I187=0,0,'Largest_Life&amp;nonlife_DATA'!I187/Eco!S11))))</f>
        <v>3665</v>
      </c>
      <c r="K194" s="54">
        <f>IF($C$2="National Currency",IF('Largest_Life&amp;nonlife_DATA'!J187=0,0,'Largest_Life&amp;nonlife_DATA'!J187),IF($C$2="Current Exchange rate",IF('Largest_Life&amp;nonlife_DATA'!J187=0,0,'Largest_Life&amp;nonlife_DATA'!J187/Eco!T11),IF($C$2="Constant Exchange rate",IF('Largest_Life&amp;nonlife_DATA'!J187=0,0,'Largest_Life&amp;nonlife_DATA'!J187/Eco!T11))))</f>
        <v>3684</v>
      </c>
      <c r="L194" s="54">
        <f>IF($C$2="National Currency",IF('Largest_Life&amp;nonlife_DATA'!K187=0,0,'Largest_Life&amp;nonlife_DATA'!K187),IF($C$2="Current Exchange rate",IF('Largest_Life&amp;nonlife_DATA'!K187=0,0,'Largest_Life&amp;nonlife_DATA'!K187/Eco!U11),IF($C$2="Constant Exchange rate",IF('Largest_Life&amp;nonlife_DATA'!K187=0,0,'Largest_Life&amp;nonlife_DATA'!K187/Eco!U11))))</f>
        <v>3733</v>
      </c>
      <c r="M194" s="54">
        <f>IF($C$2="National Currency",IF('Largest_Life&amp;nonlife_DATA'!L187=0,0,'Largest_Life&amp;nonlife_DATA'!L187),IF($C$2="Current Exchange rate",IF('Largest_Life&amp;nonlife_DATA'!L187=0,0,'Largest_Life&amp;nonlife_DATA'!L187/Eco!V11),IF($C$2="Constant Exchange rate",IF('Largest_Life&amp;nonlife_DATA'!L187=0,0,'Largest_Life&amp;nonlife_DATA'!L187/Eco!V11))))</f>
        <v>3856</v>
      </c>
      <c r="N194" s="54">
        <f>IF($C$2="National Currency",IF('Largest_Life&amp;nonlife_DATA'!M187=0,0,'Largest_Life&amp;nonlife_DATA'!M187),IF($C$2="Current Exchange rate",IF('Largest_Life&amp;nonlife_DATA'!M187=0,0,'Largest_Life&amp;nonlife_DATA'!M187/Eco!W11),IF($C$2="Constant Exchange rate",IF('Largest_Life&amp;nonlife_DATA'!M187=0,0,'Largest_Life&amp;nonlife_DATA'!M187/Eco!W11))))</f>
        <v>4226</v>
      </c>
      <c r="O194" s="54">
        <f>IF($C$2="National Currency",IF('Largest_Life&amp;nonlife_DATA'!N187=0,0,'Largest_Life&amp;nonlife_DATA'!N187),IF($C$2="Current Exchange rate",IF('Largest_Life&amp;nonlife_DATA'!N187=0,0,'Largest_Life&amp;nonlife_DATA'!N187/Eco!X11),IF($C$2="Constant Exchange rate",IF('Largest_Life&amp;nonlife_DATA'!N187=0,0,'Largest_Life&amp;nonlife_DATA'!N187/Eco!X11))))</f>
        <v>2702</v>
      </c>
      <c r="P194" s="151">
        <f>IF($C$2="National Currency",IF('Largest_Life&amp;nonlife_DATA'!O187=0,0,'Largest_Life&amp;nonlife_DATA'!O187),IF($C$2="Current Exchange rate",IF('Largest_Life&amp;nonlife_DATA'!O187=0,0,'Largest_Life&amp;nonlife_DATA'!O187/Eco!Y11),IF($C$2="Constant Exchange rate",IF('Largest_Life&amp;nonlife_DATA'!O187=0,0,'Largest_Life&amp;nonlife_DATA'!O187/Eco!Y11))))</f>
        <v>2551.4635859999999</v>
      </c>
      <c r="Q194" s="22">
        <f t="shared" ref="Q194:Q226" si="16">O194/$O$225</f>
        <v>2.9152435159747962E-2</v>
      </c>
      <c r="R194" s="22">
        <f t="shared" ref="R194:R226" si="17">IF(OR(O194=0, N194=0),"-",O194/N194-1)</f>
        <v>-0.36062470421202086</v>
      </c>
      <c r="S194" s="22">
        <f t="shared" ref="S194:S226" si="18">IF(OR(O194=0, F194=0),"-",O194/F194-1)</f>
        <v>-0.27540895682488598</v>
      </c>
    </row>
    <row r="195" spans="3:19" x14ac:dyDescent="0.25">
      <c r="C195" s="187"/>
      <c r="D195" s="188"/>
      <c r="E195" s="43" t="s">
        <v>30</v>
      </c>
      <c r="F195" s="134">
        <f>IF($C$2="National Currency",IF('Largest_Life&amp;nonlife_DATA'!E188=0,0,'Largest_Life&amp;nonlife_DATA'!E188),IF($C$2="Current Exchange rate",IF('Largest_Life&amp;nonlife_DATA'!E188=0,0,'Largest_Life&amp;nonlife_DATA'!E188/Eco!O12),IF($C$2="Constant Exchange rate",IF('Largest_Life&amp;nonlife_DATA'!E188=0,0,'Largest_Life&amp;nonlife_DATA'!E188/Eco!O12))))</f>
        <v>0</v>
      </c>
      <c r="G195" s="127">
        <f>IF($C$2="National Currency",IF('Largest_Life&amp;nonlife_DATA'!F188=0,0,'Largest_Life&amp;nonlife_DATA'!F188),IF($C$2="Current Exchange rate",IF('Largest_Life&amp;nonlife_DATA'!F188=0,0,'Largest_Life&amp;nonlife_DATA'!F188/Eco!P12),IF($C$2="Constant Exchange rate",IF('Largest_Life&amp;nonlife_DATA'!F188=0,0,'Largest_Life&amp;nonlife_DATA'!F188/Eco!P12))))</f>
        <v>0</v>
      </c>
      <c r="H195" s="54">
        <f>IF($C$2="National Currency",IF('Largest_Life&amp;nonlife_DATA'!G188=0,0,'Largest_Life&amp;nonlife_DATA'!G188),IF($C$2="Current Exchange rate",IF('Largest_Life&amp;nonlife_DATA'!G188=0,0,'Largest_Life&amp;nonlife_DATA'!G188/Eco!Q12),IF($C$2="Constant Exchange rate",IF('Largest_Life&amp;nonlife_DATA'!G188=0,0,'Largest_Life&amp;nonlife_DATA'!G188/Eco!Q12))))</f>
        <v>0</v>
      </c>
      <c r="I195" s="54">
        <f>IF($C$2="National Currency",IF('Largest_Life&amp;nonlife_DATA'!H188=0,0,'Largest_Life&amp;nonlife_DATA'!H188),IF($C$2="Current Exchange rate",IF('Largest_Life&amp;nonlife_DATA'!H188=0,0,'Largest_Life&amp;nonlife_DATA'!H188/Eco!R12),IF($C$2="Constant Exchange rate",IF('Largest_Life&amp;nonlife_DATA'!H188=0,0,'Largest_Life&amp;nonlife_DATA'!H188/Eco!R12))))</f>
        <v>101.91430616627467</v>
      </c>
      <c r="J195" s="54">
        <f>IF($C$2="National Currency",IF('Largest_Life&amp;nonlife_DATA'!I188=0,0,'Largest_Life&amp;nonlife_DATA'!I188),IF($C$2="Current Exchange rate",IF('Largest_Life&amp;nonlife_DATA'!I188=0,0,'Largest_Life&amp;nonlife_DATA'!I188/Eco!S12),IF($C$2="Constant Exchange rate",IF('Largest_Life&amp;nonlife_DATA'!I188=0,0,'Largest_Life&amp;nonlife_DATA'!I188/Eco!S12))))</f>
        <v>124.3087227732897</v>
      </c>
      <c r="K195" s="54">
        <f>IF($C$2="National Currency",IF('Largest_Life&amp;nonlife_DATA'!J188=0,0,'Largest_Life&amp;nonlife_DATA'!J188),IF($C$2="Current Exchange rate",IF('Largest_Life&amp;nonlife_DATA'!J188=0,0,'Largest_Life&amp;nonlife_DATA'!J188/Eco!T12),IF($C$2="Constant Exchange rate",IF('Largest_Life&amp;nonlife_DATA'!J188=0,0,'Largest_Life&amp;nonlife_DATA'!J188/Eco!T12))))</f>
        <v>120.98987626546682</v>
      </c>
      <c r="L195" s="54">
        <f>IF($C$2="National Currency",IF('Largest_Life&amp;nonlife_DATA'!K188=0,0,'Largest_Life&amp;nonlife_DATA'!K188),IF($C$2="Current Exchange rate",IF('Largest_Life&amp;nonlife_DATA'!K188=0,0,'Largest_Life&amp;nonlife_DATA'!K188/Eco!U12),IF($C$2="Constant Exchange rate",IF('Largest_Life&amp;nonlife_DATA'!K188=0,0,'Largest_Life&amp;nonlife_DATA'!K188/Eco!U12))))</f>
        <v>104.8880253604663</v>
      </c>
      <c r="M195" s="54">
        <f>IF($C$2="National Currency",IF('Largest_Life&amp;nonlife_DATA'!L188=0,0,'Largest_Life&amp;nonlife_DATA'!L188),IF($C$2="Current Exchange rate",IF('Largest_Life&amp;nonlife_DATA'!L188=0,0,'Largest_Life&amp;nonlife_DATA'!L188/Eco!V12),IF($C$2="Constant Exchange rate",IF('Largest_Life&amp;nonlife_DATA'!L188=0,0,'Largest_Life&amp;nonlife_DATA'!L188/Eco!V12))))</f>
        <v>101.84374680437674</v>
      </c>
      <c r="N195" s="54">
        <f>IF($C$2="National Currency",IF('Largest_Life&amp;nonlife_DATA'!M188=0,0,'Largest_Life&amp;nonlife_DATA'!M188),IF($C$2="Current Exchange rate",IF('Largest_Life&amp;nonlife_DATA'!M188=0,0,'Largest_Life&amp;nonlife_DATA'!M188/Eco!W12),IF($C$2="Constant Exchange rate",IF('Largest_Life&amp;nonlife_DATA'!M188=0,0,'Largest_Life&amp;nonlife_DATA'!M188/Eco!W12))))</f>
        <v>92.033950301666835</v>
      </c>
      <c r="O195" s="54">
        <f>IF($C$2="National Currency",IF('Largest_Life&amp;nonlife_DATA'!N188=0,0,'Largest_Life&amp;nonlife_DATA'!N188),IF($C$2="Current Exchange rate",IF('Largest_Life&amp;nonlife_DATA'!N188=0,0,'Largest_Life&amp;nonlife_DATA'!N188/Eco!X12),IF($C$2="Constant Exchange rate",IF('Largest_Life&amp;nonlife_DATA'!N188=0,0,'Largest_Life&amp;nonlife_DATA'!N188/Eco!X12))))</f>
        <v>92.033950301666835</v>
      </c>
      <c r="P195" s="152">
        <f>IF($C$2="National Currency",IF('Largest_Life&amp;nonlife_DATA'!O188=0,0,'Largest_Life&amp;nonlife_DATA'!O188),IF($C$2="Current Exchange rate",IF('Largest_Life&amp;nonlife_DATA'!O188=0,0,'Largest_Life&amp;nonlife_DATA'!O188/Eco!Y12),IF($C$2="Constant Exchange rate",IF('Largest_Life&amp;nonlife_DATA'!O188=0,0,'Largest_Life&amp;nonlife_DATA'!O188/Eco!Y12))))</f>
        <v>0</v>
      </c>
      <c r="Q195" s="22">
        <f t="shared" si="16"/>
        <v>9.9297326745551766E-4</v>
      </c>
      <c r="R195" s="22">
        <f t="shared" si="17"/>
        <v>0</v>
      </c>
      <c r="S195" s="22" t="str">
        <f t="shared" si="18"/>
        <v>-</v>
      </c>
    </row>
    <row r="196" spans="3:19" x14ac:dyDescent="0.25">
      <c r="C196" s="187"/>
      <c r="D196" s="188"/>
      <c r="E196" s="43" t="s">
        <v>2</v>
      </c>
      <c r="F196" s="133">
        <f>IF($C$2="National Currency",IF('Largest_Life&amp;nonlife_DATA'!E189=0,0,'Largest_Life&amp;nonlife_DATA'!E189),IF($C$2="Current Exchange rate",IF('Largest_Life&amp;nonlife_DATA'!E189=0,0,'Largest_Life&amp;nonlife_DATA'!E189/Eco!O13),IF($C$2="Constant Exchange rate",IF('Largest_Life&amp;nonlife_DATA'!E189=0,0,'Largest_Life&amp;nonlife_DATA'!E189/Eco!O13))))</f>
        <v>4376.1747358869661</v>
      </c>
      <c r="G196" s="54">
        <f>IF($C$2="National Currency",IF('Largest_Life&amp;nonlife_DATA'!F189=0,0,'Largest_Life&amp;nonlife_DATA'!F189),IF($C$2="Current Exchange rate",IF('Largest_Life&amp;nonlife_DATA'!F189=0,0,'Largest_Life&amp;nonlife_DATA'!F189/Eco!P13),IF($C$2="Constant Exchange rate",IF('Largest_Life&amp;nonlife_DATA'!F189=0,0,'Largest_Life&amp;nonlife_DATA'!F189/Eco!P13))))</f>
        <v>3894.2833258311366</v>
      </c>
      <c r="H196" s="54">
        <f>IF($C$2="National Currency",IF('Largest_Life&amp;nonlife_DATA'!G189=0,0,'Largest_Life&amp;nonlife_DATA'!G189),IF($C$2="Current Exchange rate",IF('Largest_Life&amp;nonlife_DATA'!G189=0,0,'Largest_Life&amp;nonlife_DATA'!G189/Eco!Q13),IF($C$2="Constant Exchange rate",IF('Largest_Life&amp;nonlife_DATA'!G189=0,0,'Largest_Life&amp;nonlife_DATA'!G189/Eco!Q13))))</f>
        <v>3489.949592382849</v>
      </c>
      <c r="I196" s="54">
        <f>IF($C$2="National Currency",IF('Largest_Life&amp;nonlife_DATA'!H189=0,0,'Largest_Life&amp;nonlife_DATA'!H189),IF($C$2="Current Exchange rate",IF('Largest_Life&amp;nonlife_DATA'!H189=0,0,'Largest_Life&amp;nonlife_DATA'!H189/Eco!R13),IF($C$2="Constant Exchange rate",IF('Largest_Life&amp;nonlife_DATA'!H189=0,0,'Largest_Life&amp;nonlife_DATA'!H189/Eco!R13))))</f>
        <v>2875.4457001269111</v>
      </c>
      <c r="J196" s="54">
        <f>IF($C$2="National Currency",IF('Largest_Life&amp;nonlife_DATA'!I189=0,0,'Largest_Life&amp;nonlife_DATA'!I189),IF($C$2="Current Exchange rate",IF('Largest_Life&amp;nonlife_DATA'!I189=0,0,'Largest_Life&amp;nonlife_DATA'!I189/Eco!S13),IF($C$2="Constant Exchange rate",IF('Largest_Life&amp;nonlife_DATA'!I189=0,0,'Largest_Life&amp;nonlife_DATA'!I189/Eco!S13))))</f>
        <v>3236.363636363636</v>
      </c>
      <c r="K196" s="54">
        <f>IF($C$2="National Currency",IF('Largest_Life&amp;nonlife_DATA'!J189=0,0,'Largest_Life&amp;nonlife_DATA'!J189),IF($C$2="Current Exchange rate",IF('Largest_Life&amp;nonlife_DATA'!J189=0,0,'Largest_Life&amp;nonlife_DATA'!J189/Eco!T13),IF($C$2="Constant Exchange rate",IF('Largest_Life&amp;nonlife_DATA'!J189=0,0,'Largest_Life&amp;nonlife_DATA'!J189/Eco!T13))))</f>
        <v>3108.6546238878404</v>
      </c>
      <c r="L196" s="54">
        <f>IF($C$2="National Currency",IF('Largest_Life&amp;nonlife_DATA'!K189=0,0,'Largest_Life&amp;nonlife_DATA'!K189),IF($C$2="Current Exchange rate",IF('Largest_Life&amp;nonlife_DATA'!K189=0,0,'Largest_Life&amp;nonlife_DATA'!K189/Eco!U13),IF($C$2="Constant Exchange rate",IF('Largest_Life&amp;nonlife_DATA'!K189=0,0,'Largest_Life&amp;nonlife_DATA'!K189/Eco!U13))))</f>
        <v>3508.4772872680742</v>
      </c>
      <c r="M196" s="54">
        <f>IF($C$2="National Currency",IF('Largest_Life&amp;nonlife_DATA'!L189=0,0,'Largest_Life&amp;nonlife_DATA'!L189),IF($C$2="Current Exchange rate",IF('Largest_Life&amp;nonlife_DATA'!L189=0,0,'Largest_Life&amp;nonlife_DATA'!L189/Eco!V13),IF($C$2="Constant Exchange rate",IF('Largest_Life&amp;nonlife_DATA'!L189=0,0,'Largest_Life&amp;nonlife_DATA'!L189/Eco!V13))))</f>
        <v>3677.1964461994075</v>
      </c>
      <c r="N196" s="54">
        <f>IF($C$2="National Currency",IF('Largest_Life&amp;nonlife_DATA'!M189=0,0,'Largest_Life&amp;nonlife_DATA'!M189),IF($C$2="Current Exchange rate",IF('Largest_Life&amp;nonlife_DATA'!M189=0,0,'Largest_Life&amp;nonlife_DATA'!M189/Eco!W13),IF($C$2="Constant Exchange rate",IF('Largest_Life&amp;nonlife_DATA'!M189=0,0,'Largest_Life&amp;nonlife_DATA'!M189/Eco!W13))))</f>
        <v>3880.8813783962887</v>
      </c>
      <c r="O196" s="54">
        <f>IF($C$2="National Currency",IF('Largest_Life&amp;nonlife_DATA'!N189=0,0,'Largest_Life&amp;nonlife_DATA'!N189),IF($C$2="Current Exchange rate",IF('Largest_Life&amp;nonlife_DATA'!N189=0,0,'Largest_Life&amp;nonlife_DATA'!N189/Eco!X13),IF($C$2="Constant Exchange rate",IF('Largest_Life&amp;nonlife_DATA'!N189=0,0,'Largest_Life&amp;nonlife_DATA'!N189/Eco!X13))))</f>
        <v>3560.6060606060605</v>
      </c>
      <c r="P196" s="151">
        <f>IF($C$2="National Currency",IF('Largest_Life&amp;nonlife_DATA'!O189=0,0,'Largest_Life&amp;nonlife_DATA'!O189),IF($C$2="Current Exchange rate",IF('Largest_Life&amp;nonlife_DATA'!O189=0,0,'Largest_Life&amp;nonlife_DATA'!O189/Eco!Y13),IF($C$2="Constant Exchange rate",IF('Largest_Life&amp;nonlife_DATA'!O189=0,0,'Largest_Life&amp;nonlife_DATA'!O189/Eco!Y13))))</f>
        <v>3728.3026047904195</v>
      </c>
      <c r="Q196" s="22">
        <f t="shared" si="16"/>
        <v>3.8416112994531383E-2</v>
      </c>
      <c r="R196" s="22">
        <f t="shared" si="17"/>
        <v>-8.2526438342873765E-2</v>
      </c>
      <c r="S196" s="22">
        <f t="shared" si="18"/>
        <v>-0.18636565596725552</v>
      </c>
    </row>
    <row r="197" spans="3:19" x14ac:dyDescent="0.25">
      <c r="C197" s="187"/>
      <c r="D197" s="188"/>
      <c r="E197" s="43" t="s">
        <v>3</v>
      </c>
      <c r="F197" s="133">
        <f>IF($C$2="National Currency",IF('Largest_Life&amp;nonlife_DATA'!E190=0,0,'Largest_Life&amp;nonlife_DATA'!E190),IF($C$2="Current Exchange rate",IF('Largest_Life&amp;nonlife_DATA'!E190=0,0,'Largest_Life&amp;nonlife_DATA'!E190/Eco!O14),IF($C$2="Constant Exchange rate",IF('Largest_Life&amp;nonlife_DATA'!E190=0,0,'Largest_Life&amp;nonlife_DATA'!E190/Eco!O14))))</f>
        <v>63.103448275862078</v>
      </c>
      <c r="G197" s="54">
        <f>IF($C$2="National Currency",IF('Largest_Life&amp;nonlife_DATA'!F190=0,0,'Largest_Life&amp;nonlife_DATA'!F190),IF($C$2="Current Exchange rate",IF('Largest_Life&amp;nonlife_DATA'!F190=0,0,'Largest_Life&amp;nonlife_DATA'!F190/Eco!P14),IF($C$2="Constant Exchange rate",IF('Largest_Life&amp;nonlife_DATA'!F190=0,0,'Largest_Life&amp;nonlife_DATA'!F190/Eco!P14))))</f>
        <v>63.295553618134257</v>
      </c>
      <c r="H197" s="54">
        <f>IF($C$2="National Currency",IF('Largest_Life&amp;nonlife_DATA'!G190=0,0,'Largest_Life&amp;nonlife_DATA'!G190),IF($C$2="Current Exchange rate",IF('Largest_Life&amp;nonlife_DATA'!G190=0,0,'Largest_Life&amp;nonlife_DATA'!G190/Eco!Q14),IF($C$2="Constant Exchange rate",IF('Largest_Life&amp;nonlife_DATA'!G190=0,0,'Largest_Life&amp;nonlife_DATA'!G190/Eco!Q14))))</f>
        <v>67.277758561051527</v>
      </c>
      <c r="I197" s="54">
        <f>IF($C$2="National Currency",IF('Largest_Life&amp;nonlife_DATA'!H190=0,0,'Largest_Life&amp;nonlife_DATA'!H190),IF($C$2="Current Exchange rate",IF('Largest_Life&amp;nonlife_DATA'!H190=0,0,'Largest_Life&amp;nonlife_DATA'!H190/Eco!R14),IF($C$2="Constant Exchange rate",IF('Largest_Life&amp;nonlife_DATA'!H190=0,0,'Largest_Life&amp;nonlife_DATA'!H190/Eco!R14))))</f>
        <v>73.470364105455602</v>
      </c>
      <c r="J197" s="54">
        <f>IF($C$2="National Currency",IF('Largest_Life&amp;nonlife_DATA'!I190=0,0,'Largest_Life&amp;nonlife_DATA'!I190),IF($C$2="Current Exchange rate",IF('Largest_Life&amp;nonlife_DATA'!I190=0,0,'Largest_Life&amp;nonlife_DATA'!I190/Eco!S14),IF($C$2="Constant Exchange rate",IF('Largest_Life&amp;nonlife_DATA'!I190=0,0,'Largest_Life&amp;nonlife_DATA'!I190/Eco!S14))))</f>
        <v>76</v>
      </c>
      <c r="K197" s="54">
        <f>IF($C$2="National Currency",IF('Largest_Life&amp;nonlife_DATA'!J190=0,0,'Largest_Life&amp;nonlife_DATA'!J190),IF($C$2="Current Exchange rate",IF('Largest_Life&amp;nonlife_DATA'!J190=0,0,'Largest_Life&amp;nonlife_DATA'!J190/Eco!T14),IF($C$2="Constant Exchange rate",IF('Largest_Life&amp;nonlife_DATA'!J190=0,0,'Largest_Life&amp;nonlife_DATA'!J190/Eco!T14))))</f>
        <v>78</v>
      </c>
      <c r="L197" s="54">
        <f>IF($C$2="National Currency",IF('Largest_Life&amp;nonlife_DATA'!K190=0,0,'Largest_Life&amp;nonlife_DATA'!K190),IF($C$2="Current Exchange rate",IF('Largest_Life&amp;nonlife_DATA'!K190=0,0,'Largest_Life&amp;nonlife_DATA'!K190/Eco!U14),IF($C$2="Constant Exchange rate",IF('Largest_Life&amp;nonlife_DATA'!K190=0,0,'Largest_Life&amp;nonlife_DATA'!K190/Eco!U14))))</f>
        <v>80</v>
      </c>
      <c r="M197" s="54">
        <f>IF($C$2="National Currency",IF('Largest_Life&amp;nonlife_DATA'!L190=0,0,'Largest_Life&amp;nonlife_DATA'!L190),IF($C$2="Current Exchange rate",IF('Largest_Life&amp;nonlife_DATA'!L190=0,0,'Largest_Life&amp;nonlife_DATA'!L190/Eco!V14),IF($C$2="Constant Exchange rate",IF('Largest_Life&amp;nonlife_DATA'!L190=0,0,'Largest_Life&amp;nonlife_DATA'!L190/Eco!V14))))</f>
        <v>81</v>
      </c>
      <c r="N197" s="54">
        <f>IF($C$2="National Currency",IF('Largest_Life&amp;nonlife_DATA'!M190=0,0,'Largest_Life&amp;nonlife_DATA'!M190),IF($C$2="Current Exchange rate",IF('Largest_Life&amp;nonlife_DATA'!M190=0,0,'Largest_Life&amp;nonlife_DATA'!M190/Eco!W14),IF($C$2="Constant Exchange rate",IF('Largest_Life&amp;nonlife_DATA'!M190=0,0,'Largest_Life&amp;nonlife_DATA'!M190/Eco!W14))))</f>
        <v>81</v>
      </c>
      <c r="O197" s="54">
        <f>IF($C$2="National Currency",IF('Largest_Life&amp;nonlife_DATA'!N190=0,0,'Largest_Life&amp;nonlife_DATA'!N190),IF($C$2="Current Exchange rate",IF('Largest_Life&amp;nonlife_DATA'!N190=0,0,'Largest_Life&amp;nonlife_DATA'!N190/Eco!X14),IF($C$2="Constant Exchange rate",IF('Largest_Life&amp;nonlife_DATA'!N190=0,0,'Largest_Life&amp;nonlife_DATA'!N190/Eco!X14))))</f>
        <v>81</v>
      </c>
      <c r="P197" s="152">
        <f>IF($C$2="National Currency",IF('Largest_Life&amp;nonlife_DATA'!O190=0,0,'Largest_Life&amp;nonlife_DATA'!O190),IF($C$2="Current Exchange rate",IF('Largest_Life&amp;nonlife_DATA'!O190=0,0,'Largest_Life&amp;nonlife_DATA'!O190/Eco!Y14),IF($C$2="Constant Exchange rate",IF('Largest_Life&amp;nonlife_DATA'!O190=0,0,'Largest_Life&amp;nonlife_DATA'!O190/Eco!Y14))))</f>
        <v>0</v>
      </c>
      <c r="Q197" s="22">
        <f t="shared" si="16"/>
        <v>8.739257024202757E-4</v>
      </c>
      <c r="R197" s="22">
        <f t="shared" si="17"/>
        <v>0</v>
      </c>
      <c r="S197" s="22">
        <f t="shared" si="18"/>
        <v>0.28360655737704898</v>
      </c>
    </row>
    <row r="198" spans="3:19" x14ac:dyDescent="0.25">
      <c r="C198" s="187"/>
      <c r="D198" s="188"/>
      <c r="E198" s="43" t="s">
        <v>4</v>
      </c>
      <c r="F198" s="133">
        <f>IF($C$2="National Currency",IF('Largest_Life&amp;nonlife_DATA'!E191=0,0,'Largest_Life&amp;nonlife_DATA'!E191),IF($C$2="Current Exchange rate",IF('Largest_Life&amp;nonlife_DATA'!E191=0,0,'Largest_Life&amp;nonlife_DATA'!E191/Eco!O15),IF($C$2="Constant Exchange rate",IF('Largest_Life&amp;nonlife_DATA'!E191=0,0,'Largest_Life&amp;nonlife_DATA'!E191/Eco!O15))))</f>
        <v>293.82221638655466</v>
      </c>
      <c r="G198" s="54">
        <f>IF($C$2="National Currency",IF('Largest_Life&amp;nonlife_DATA'!F191=0,0,'Largest_Life&amp;nonlife_DATA'!F191),IF($C$2="Current Exchange rate",IF('Largest_Life&amp;nonlife_DATA'!F191=0,0,'Largest_Life&amp;nonlife_DATA'!F191/Eco!P15),IF($C$2="Constant Exchange rate",IF('Largest_Life&amp;nonlife_DATA'!F191=0,0,'Largest_Life&amp;nonlife_DATA'!F191/Eco!P15))))</f>
        <v>318.48275862068965</v>
      </c>
      <c r="H198" s="54">
        <f>IF($C$2="National Currency",IF('Largest_Life&amp;nonlife_DATA'!G191=0,0,'Largest_Life&amp;nonlife_DATA'!G191),IF($C$2="Current Exchange rate",IF('Largest_Life&amp;nonlife_DATA'!G191=0,0,'Largest_Life&amp;nonlife_DATA'!G191/Eco!Q15),IF($C$2="Constant Exchange rate",IF('Largest_Life&amp;nonlife_DATA'!G191=0,0,'Largest_Life&amp;nonlife_DATA'!G191/Eco!Q15))))</f>
        <v>341.02237584136805</v>
      </c>
      <c r="I198" s="54">
        <f>IF($C$2="National Currency",IF('Largest_Life&amp;nonlife_DATA'!H191=0,0,'Largest_Life&amp;nonlife_DATA'!H191),IF($C$2="Current Exchange rate",IF('Largest_Life&amp;nonlife_DATA'!H191=0,0,'Largest_Life&amp;nonlife_DATA'!H191/Eco!R15),IF($C$2="Constant Exchange rate",IF('Largest_Life&amp;nonlife_DATA'!H191=0,0,'Largest_Life&amp;nonlife_DATA'!H191/Eco!R15))))</f>
        <v>360.4476490911822</v>
      </c>
      <c r="J198" s="54">
        <f>IF($C$2="National Currency",IF('Largest_Life&amp;nonlife_DATA'!I191=0,0,'Largest_Life&amp;nonlife_DATA'!I191),IF($C$2="Current Exchange rate",IF('Largest_Life&amp;nonlife_DATA'!I191=0,0,'Largest_Life&amp;nonlife_DATA'!I191/Eco!S15),IF($C$2="Constant Exchange rate",IF('Largest_Life&amp;nonlife_DATA'!I191=0,0,'Largest_Life&amp;nonlife_DATA'!I191/Eco!S15))))</f>
        <v>366.95813953488374</v>
      </c>
      <c r="K198" s="54">
        <f>IF($C$2="National Currency",IF('Largest_Life&amp;nonlife_DATA'!J191=0,0,'Largest_Life&amp;nonlife_DATA'!J191),IF($C$2="Current Exchange rate",IF('Largest_Life&amp;nonlife_DATA'!J191=0,0,'Largest_Life&amp;nonlife_DATA'!J191/Eco!T15),IF($C$2="Constant Exchange rate",IF('Largest_Life&amp;nonlife_DATA'!J191=0,0,'Largest_Life&amp;nonlife_DATA'!J191/Eco!T15))))</f>
        <v>386.96029917274205</v>
      </c>
      <c r="L198" s="54">
        <f>IF($C$2="National Currency",IF('Largest_Life&amp;nonlife_DATA'!K191=0,0,'Largest_Life&amp;nonlife_DATA'!K191),IF($C$2="Current Exchange rate",IF('Largest_Life&amp;nonlife_DATA'!K191=0,0,'Largest_Life&amp;nonlife_DATA'!K191/Eco!U15),IF($C$2="Constant Exchange rate",IF('Largest_Life&amp;nonlife_DATA'!K191=0,0,'Largest_Life&amp;nonlife_DATA'!K191/Eco!U15))))</f>
        <v>425.00299269781732</v>
      </c>
      <c r="M198" s="54">
        <f>IF($C$2="National Currency",IF('Largest_Life&amp;nonlife_DATA'!L191=0,0,'Largest_Life&amp;nonlife_DATA'!L191),IF($C$2="Current Exchange rate",IF('Largest_Life&amp;nonlife_DATA'!L191=0,0,'Largest_Life&amp;nonlife_DATA'!L191/Eco!V15),IF($C$2="Constant Exchange rate",IF('Largest_Life&amp;nonlife_DATA'!L191=0,0,'Largest_Life&amp;nonlife_DATA'!L191/Eco!V15))))</f>
        <v>473.57195486097646</v>
      </c>
      <c r="N198" s="54">
        <f>IF($C$2="National Currency",IF('Largest_Life&amp;nonlife_DATA'!M191=0,0,'Largest_Life&amp;nonlife_DATA'!M191),IF($C$2="Current Exchange rate",IF('Largest_Life&amp;nonlife_DATA'!M191=0,0,'Largest_Life&amp;nonlife_DATA'!M191/Eco!W15),IF($C$2="Constant Exchange rate",IF('Largest_Life&amp;nonlife_DATA'!M191=0,0,'Largest_Life&amp;nonlife_DATA'!M191/Eco!W15))))</f>
        <v>544.67019204007795</v>
      </c>
      <c r="O198" s="54">
        <f>IF($C$2="National Currency",IF('Largest_Life&amp;nonlife_DATA'!N191=0,0,'Largest_Life&amp;nonlife_DATA'!N191),IF($C$2="Current Exchange rate",IF('Largest_Life&amp;nonlife_DATA'!N191=0,0,'Largest_Life&amp;nonlife_DATA'!N191/Eco!X15),IF($C$2="Constant Exchange rate",IF('Largest_Life&amp;nonlife_DATA'!N191=0,0,'Largest_Life&amp;nonlife_DATA'!N191/Eco!X15))))</f>
        <v>432.82167207496263</v>
      </c>
      <c r="P198" s="151">
        <f>IF($C$2="National Currency",IF('Largest_Life&amp;nonlife_DATA'!O191=0,0,'Largest_Life&amp;nonlife_DATA'!O191),IF($C$2="Current Exchange rate",IF('Largest_Life&amp;nonlife_DATA'!O191=0,0,'Largest_Life&amp;nonlife_DATA'!O191/Eco!Y15),IF($C$2="Constant Exchange rate",IF('Largest_Life&amp;nonlife_DATA'!O191=0,0,'Largest_Life&amp;nonlife_DATA'!O191/Eco!Y15))))</f>
        <v>441.57202091220478</v>
      </c>
      <c r="Q198" s="22">
        <f t="shared" si="16"/>
        <v>4.6698022690225922E-3</v>
      </c>
      <c r="R198" s="22">
        <f t="shared" si="17"/>
        <v>-0.20535091069732203</v>
      </c>
      <c r="S198" s="22">
        <f t="shared" si="18"/>
        <v>0.47307333460972623</v>
      </c>
    </row>
    <row r="199" spans="3:19" x14ac:dyDescent="0.25">
      <c r="C199" s="187"/>
      <c r="D199" s="188"/>
      <c r="E199" s="43" t="s">
        <v>5</v>
      </c>
      <c r="F199" s="133">
        <f>IF($C$2="National Currency",IF('Largest_Life&amp;nonlife_DATA'!E192=0,0,'Largest_Life&amp;nonlife_DATA'!E192),IF($C$2="Current Exchange rate",IF('Largest_Life&amp;nonlife_DATA'!E192=0,0,'Largest_Life&amp;nonlife_DATA'!E192/Eco!O16),IF($C$2="Constant Exchange rate",IF('Largest_Life&amp;nonlife_DATA'!E192=0,0,'Largest_Life&amp;nonlife_DATA'!E192/Eco!O16))))</f>
        <v>0</v>
      </c>
      <c r="G199" s="54">
        <f>IF($C$2="National Currency",IF('Largest_Life&amp;nonlife_DATA'!F192=0,0,'Largest_Life&amp;nonlife_DATA'!F192),IF($C$2="Current Exchange rate",IF('Largest_Life&amp;nonlife_DATA'!F192=0,0,'Largest_Life&amp;nonlife_DATA'!F192/Eco!P16),IF($C$2="Constant Exchange rate",IF('Largest_Life&amp;nonlife_DATA'!F192=0,0,'Largest_Life&amp;nonlife_DATA'!F192/Eco!P16))))</f>
        <v>0</v>
      </c>
      <c r="H199" s="54">
        <f>IF($C$2="National Currency",IF('Largest_Life&amp;nonlife_DATA'!G192=0,0,'Largest_Life&amp;nonlife_DATA'!G192),IF($C$2="Current Exchange rate",IF('Largest_Life&amp;nonlife_DATA'!G192=0,0,'Largest_Life&amp;nonlife_DATA'!G192/Eco!Q16),IF($C$2="Constant Exchange rate",IF('Largest_Life&amp;nonlife_DATA'!G192=0,0,'Largest_Life&amp;nonlife_DATA'!G192/Eco!Q16))))</f>
        <v>0</v>
      </c>
      <c r="I199" s="54">
        <f>IF($C$2="National Currency",IF('Largest_Life&amp;nonlife_DATA'!H192=0,0,'Largest_Life&amp;nonlife_DATA'!H192),IF($C$2="Current Exchange rate",IF('Largest_Life&amp;nonlife_DATA'!H192=0,0,'Largest_Life&amp;nonlife_DATA'!H192/Eco!R16),IF($C$2="Constant Exchange rate",IF('Largest_Life&amp;nonlife_DATA'!H192=0,0,'Largest_Life&amp;nonlife_DATA'!H192/Eco!R16))))</f>
        <v>13611</v>
      </c>
      <c r="J199" s="54">
        <f>IF($C$2="National Currency",IF('Largest_Life&amp;nonlife_DATA'!I192=0,0,'Largest_Life&amp;nonlife_DATA'!I192),IF($C$2="Current Exchange rate",IF('Largest_Life&amp;nonlife_DATA'!I192=0,0,'Largest_Life&amp;nonlife_DATA'!I192/Eco!S16),IF($C$2="Constant Exchange rate",IF('Largest_Life&amp;nonlife_DATA'!I192=0,0,'Largest_Life&amp;nonlife_DATA'!I192/Eco!S16))))</f>
        <v>13772</v>
      </c>
      <c r="K199" s="54">
        <f>IF($C$2="National Currency",IF('Largest_Life&amp;nonlife_DATA'!J192=0,0,'Largest_Life&amp;nonlife_DATA'!J192),IF($C$2="Current Exchange rate",IF('Largest_Life&amp;nonlife_DATA'!J192=0,0,'Largest_Life&amp;nonlife_DATA'!J192/Eco!T16),IF($C$2="Constant Exchange rate",IF('Largest_Life&amp;nonlife_DATA'!J192=0,0,'Largest_Life&amp;nonlife_DATA'!J192/Eco!T16))))</f>
        <v>13999</v>
      </c>
      <c r="L199" s="54">
        <f>IF($C$2="National Currency",IF('Largest_Life&amp;nonlife_DATA'!K192=0,0,'Largest_Life&amp;nonlife_DATA'!K192),IF($C$2="Current Exchange rate",IF('Largest_Life&amp;nonlife_DATA'!K192=0,0,'Largest_Life&amp;nonlife_DATA'!K192/Eco!U16),IF($C$2="Constant Exchange rate",IF('Largest_Life&amp;nonlife_DATA'!K192=0,0,'Largest_Life&amp;nonlife_DATA'!K192/Eco!U16))))</f>
        <v>14432</v>
      </c>
      <c r="M199" s="54">
        <f>IF($C$2="National Currency",IF('Largest_Life&amp;nonlife_DATA'!L192=0,0,'Largest_Life&amp;nonlife_DATA'!L192),IF($C$2="Current Exchange rate",IF('Largest_Life&amp;nonlife_DATA'!L192=0,0,'Largest_Life&amp;nonlife_DATA'!L192/Eco!V16),IF($C$2="Constant Exchange rate",IF('Largest_Life&amp;nonlife_DATA'!L192=0,0,'Largest_Life&amp;nonlife_DATA'!L192/Eco!V16))))</f>
        <v>14722</v>
      </c>
      <c r="N199" s="54">
        <f>IF($C$2="National Currency",IF('Largest_Life&amp;nonlife_DATA'!M192=0,0,'Largest_Life&amp;nonlife_DATA'!M192),IF($C$2="Current Exchange rate",IF('Largest_Life&amp;nonlife_DATA'!M192=0,0,'Largest_Life&amp;nonlife_DATA'!M192/Eco!W16),IF($C$2="Constant Exchange rate",IF('Largest_Life&amp;nonlife_DATA'!M192=0,0,'Largest_Life&amp;nonlife_DATA'!M192/Eco!W16))))</f>
        <v>14419</v>
      </c>
      <c r="O199" s="54">
        <f>IF($C$2="National Currency",IF('Largest_Life&amp;nonlife_DATA'!N192=0,0,'Largest_Life&amp;nonlife_DATA'!N192),IF($C$2="Current Exchange rate",IF('Largest_Life&amp;nonlife_DATA'!N192=0,0,'Largest_Life&amp;nonlife_DATA'!N192/Eco!X16),IF($C$2="Constant Exchange rate",IF('Largest_Life&amp;nonlife_DATA'!N192=0,0,'Largest_Life&amp;nonlife_DATA'!N192/Eco!X16))))</f>
        <v>13806</v>
      </c>
      <c r="P199" s="151">
        <f>IF($C$2="National Currency",IF('Largest_Life&amp;nonlife_DATA'!O192=0,0,'Largest_Life&amp;nonlife_DATA'!O192),IF($C$2="Current Exchange rate",IF('Largest_Life&amp;nonlife_DATA'!O192=0,0,'Largest_Life&amp;nonlife_DATA'!O192/Eco!Y16),IF($C$2="Constant Exchange rate",IF('Largest_Life&amp;nonlife_DATA'!O192=0,0,'Largest_Life&amp;nonlife_DATA'!O192/Eco!Y16))))</f>
        <v>13603</v>
      </c>
      <c r="Q199" s="22">
        <f t="shared" si="16"/>
        <v>0.14895578083474478</v>
      </c>
      <c r="R199" s="22">
        <f t="shared" si="17"/>
        <v>-4.2513350440391173E-2</v>
      </c>
      <c r="S199" s="22" t="str">
        <f t="shared" si="18"/>
        <v>-</v>
      </c>
    </row>
    <row r="200" spans="3:19" x14ac:dyDescent="0.25">
      <c r="C200" s="187"/>
      <c r="D200" s="188"/>
      <c r="E200" s="43" t="s">
        <v>6</v>
      </c>
      <c r="F200" s="133">
        <f>IF($C$2="National Currency",IF('Largest_Life&amp;nonlife_DATA'!E193=0,0,'Largest_Life&amp;nonlife_DATA'!E193),IF($C$2="Current Exchange rate",IF('Largest_Life&amp;nonlife_DATA'!E193=0,0,'Largest_Life&amp;nonlife_DATA'!E193/Eco!O17),IF($C$2="Constant Exchange rate",IF('Largest_Life&amp;nonlife_DATA'!E193=0,0,'Largest_Life&amp;nonlife_DATA'!E193/Eco!O17))))</f>
        <v>0</v>
      </c>
      <c r="G200" s="54">
        <f>IF($C$2="National Currency",IF('Largest_Life&amp;nonlife_DATA'!F193=0,0,'Largest_Life&amp;nonlife_DATA'!F193),IF($C$2="Current Exchange rate",IF('Largest_Life&amp;nonlife_DATA'!F193=0,0,'Largest_Life&amp;nonlife_DATA'!F193/Eco!P17),IF($C$2="Constant Exchange rate",IF('Largest_Life&amp;nonlife_DATA'!F193=0,0,'Largest_Life&amp;nonlife_DATA'!F193/Eco!P17))))</f>
        <v>0</v>
      </c>
      <c r="H200" s="54">
        <f>IF($C$2="National Currency",IF('Largest_Life&amp;nonlife_DATA'!G193=0,0,'Largest_Life&amp;nonlife_DATA'!G193),IF($C$2="Current Exchange rate",IF('Largest_Life&amp;nonlife_DATA'!G193=0,0,'Largest_Life&amp;nonlife_DATA'!G193/Eco!Q17),IF($C$2="Constant Exchange rate",IF('Largest_Life&amp;nonlife_DATA'!G193=0,0,'Largest_Life&amp;nonlife_DATA'!G193/Eco!Q17))))</f>
        <v>0</v>
      </c>
      <c r="I200" s="54">
        <f>IF($C$2="National Currency",IF('Largest_Life&amp;nonlife_DATA'!H193=0,0,'Largest_Life&amp;nonlife_DATA'!H193),IF($C$2="Current Exchange rate",IF('Largest_Life&amp;nonlife_DATA'!H193=0,0,'Largest_Life&amp;nonlife_DATA'!H193/Eco!R17),IF($C$2="Constant Exchange rate",IF('Largest_Life&amp;nonlife_DATA'!H193=0,0,'Largest_Life&amp;nonlife_DATA'!H193/Eco!R17))))</f>
        <v>0</v>
      </c>
      <c r="J200" s="54">
        <f>IF($C$2="National Currency",IF('Largest_Life&amp;nonlife_DATA'!I193=0,0,'Largest_Life&amp;nonlife_DATA'!I193),IF($C$2="Current Exchange rate",IF('Largest_Life&amp;nonlife_DATA'!I193=0,0,'Largest_Life&amp;nonlife_DATA'!I193/Eco!S17),IF($C$2="Constant Exchange rate",IF('Largest_Life&amp;nonlife_DATA'!I193=0,0,'Largest_Life&amp;nonlife_DATA'!I193/Eco!S17))))</f>
        <v>0</v>
      </c>
      <c r="K200" s="54">
        <f>IF($C$2="National Currency",IF('Largest_Life&amp;nonlife_DATA'!J193=0,0,'Largest_Life&amp;nonlife_DATA'!J193),IF($C$2="Current Exchange rate",IF('Largest_Life&amp;nonlife_DATA'!J193=0,0,'Largest_Life&amp;nonlife_DATA'!J193/Eco!T17),IF($C$2="Constant Exchange rate",IF('Largest_Life&amp;nonlife_DATA'!J193=0,0,'Largest_Life&amp;nonlife_DATA'!J193/Eco!T17))))</f>
        <v>0</v>
      </c>
      <c r="L200" s="54">
        <f>IF($C$2="National Currency",IF('Largest_Life&amp;nonlife_DATA'!K193=0,0,'Largest_Life&amp;nonlife_DATA'!K193),IF($C$2="Current Exchange rate",IF('Largest_Life&amp;nonlife_DATA'!K193=0,0,'Largest_Life&amp;nonlife_DATA'!K193/Eco!U17),IF($C$2="Constant Exchange rate",IF('Largest_Life&amp;nonlife_DATA'!K193=0,0,'Largest_Life&amp;nonlife_DATA'!K193/Eco!U17))))</f>
        <v>0</v>
      </c>
      <c r="M200" s="54">
        <f>IF($C$2="National Currency",IF('Largest_Life&amp;nonlife_DATA'!L193=0,0,'Largest_Life&amp;nonlife_DATA'!L193),IF($C$2="Current Exchange rate",IF('Largest_Life&amp;nonlife_DATA'!L193=0,0,'Largest_Life&amp;nonlife_DATA'!L193/Eco!V17),IF($C$2="Constant Exchange rate",IF('Largest_Life&amp;nonlife_DATA'!L193=0,0,'Largest_Life&amp;nonlife_DATA'!L193/Eco!V17))))</f>
        <v>0</v>
      </c>
      <c r="N200" s="54">
        <f>IF($C$2="National Currency",IF('Largest_Life&amp;nonlife_DATA'!M193=0,0,'Largest_Life&amp;nonlife_DATA'!M193),IF($C$2="Current Exchange rate",IF('Largest_Life&amp;nonlife_DATA'!M193=0,0,'Largest_Life&amp;nonlife_DATA'!M193/Eco!W17),IF($C$2="Constant Exchange rate",IF('Largest_Life&amp;nonlife_DATA'!M193=0,0,'Largest_Life&amp;nonlife_DATA'!M193/Eco!W17))))</f>
        <v>0</v>
      </c>
      <c r="O200" s="54">
        <f>IF($C$2="National Currency",IF('Largest_Life&amp;nonlife_DATA'!N193=0,0,'Largest_Life&amp;nonlife_DATA'!N193),IF($C$2="Current Exchange rate",IF('Largest_Life&amp;nonlife_DATA'!N193=0,0,'Largest_Life&amp;nonlife_DATA'!N193/Eco!X17),IF($C$2="Constant Exchange rate",IF('Largest_Life&amp;nonlife_DATA'!N193=0,0,'Largest_Life&amp;nonlife_DATA'!N193/Eco!X17))))</f>
        <v>0</v>
      </c>
      <c r="P200" s="152">
        <f>IF($C$2="National Currency",IF('Largest_Life&amp;nonlife_DATA'!O193=0,0,'Largest_Life&amp;nonlife_DATA'!O193),IF($C$2="Current Exchange rate",IF('Largest_Life&amp;nonlife_DATA'!O193=0,0,'Largest_Life&amp;nonlife_DATA'!O193/Eco!Y17),IF($C$2="Constant Exchange rate",IF('Largest_Life&amp;nonlife_DATA'!O193=0,0,'Largest_Life&amp;nonlife_DATA'!O193/Eco!Y17))))</f>
        <v>0</v>
      </c>
      <c r="Q200" s="22">
        <f t="shared" si="16"/>
        <v>0</v>
      </c>
      <c r="R200" s="22" t="str">
        <f t="shared" si="17"/>
        <v>-</v>
      </c>
      <c r="S200" s="22" t="str">
        <f t="shared" si="18"/>
        <v>-</v>
      </c>
    </row>
    <row r="201" spans="3:19" x14ac:dyDescent="0.25">
      <c r="C201" s="187"/>
      <c r="D201" s="188"/>
      <c r="E201" s="43" t="s">
        <v>7</v>
      </c>
      <c r="F201" s="133">
        <f>IF($C$2="National Currency",IF('Largest_Life&amp;nonlife_DATA'!E194=0,0,'Largest_Life&amp;nonlife_DATA'!E194),IF($C$2="Current Exchange rate",IF('Largest_Life&amp;nonlife_DATA'!E194=0,0,'Largest_Life&amp;nonlife_DATA'!E194/Eco!O18),IF($C$2="Constant Exchange rate",IF('Largest_Life&amp;nonlife_DATA'!E194=0,0,'Largest_Life&amp;nonlife_DATA'!E194/Eco!O18))))</f>
        <v>24.024388685081743</v>
      </c>
      <c r="G201" s="54">
        <f>IF($C$2="National Currency",IF('Largest_Life&amp;nonlife_DATA'!F194=0,0,'Largest_Life&amp;nonlife_DATA'!F194),IF($C$2="Current Exchange rate",IF('Largest_Life&amp;nonlife_DATA'!F194=0,0,'Largest_Life&amp;nonlife_DATA'!F194/Eco!P18),IF($C$2="Constant Exchange rate",IF('Largest_Life&amp;nonlife_DATA'!F194=0,0,'Largest_Life&amp;nonlife_DATA'!F194/Eco!P18))))</f>
        <v>39.427095982513777</v>
      </c>
      <c r="H201" s="54">
        <f>IF($C$2="National Currency",IF('Largest_Life&amp;nonlife_DATA'!G194=0,0,'Largest_Life&amp;nonlife_DATA'!G194),IF($C$2="Current Exchange rate",IF('Largest_Life&amp;nonlife_DATA'!G194=0,0,'Largest_Life&amp;nonlife_DATA'!G194/Eco!Q18),IF($C$2="Constant Exchange rate",IF('Largest_Life&amp;nonlife_DATA'!G194=0,0,'Largest_Life&amp;nonlife_DATA'!G194/Eco!Q18))))</f>
        <v>37.241317602546246</v>
      </c>
      <c r="I201" s="54">
        <f>IF($C$2="National Currency",IF('Largest_Life&amp;nonlife_DATA'!H194=0,0,'Largest_Life&amp;nonlife_DATA'!H194),IF($C$2="Current Exchange rate",IF('Largest_Life&amp;nonlife_DATA'!H194=0,0,'Largest_Life&amp;nonlife_DATA'!H194/Eco!R18),IF($C$2="Constant Exchange rate",IF('Largest_Life&amp;nonlife_DATA'!H194=0,0,'Largest_Life&amp;nonlife_DATA'!H194/Eco!R18))))</f>
        <v>64.614676670970056</v>
      </c>
      <c r="J201" s="54">
        <f>IF($C$2="National Currency",IF('Largest_Life&amp;nonlife_DATA'!I194=0,0,'Largest_Life&amp;nonlife_DATA'!I194),IF($C$2="Current Exchange rate",IF('Largest_Life&amp;nonlife_DATA'!I194=0,0,'Largest_Life&amp;nonlife_DATA'!I194/Eco!S18),IF($C$2="Constant Exchange rate",IF('Largest_Life&amp;nonlife_DATA'!I194=0,0,'Largest_Life&amp;nonlife_DATA'!I194/Eco!S18))))</f>
        <v>44.674242327406596</v>
      </c>
      <c r="K201" s="54">
        <f>IF($C$2="National Currency",IF('Largest_Life&amp;nonlife_DATA'!J194=0,0,'Largest_Life&amp;nonlife_DATA'!J194),IF($C$2="Current Exchange rate",IF('Largest_Life&amp;nonlife_DATA'!J194=0,0,'Largest_Life&amp;nonlife_DATA'!J194/Eco!T18),IF($C$2="Constant Exchange rate",IF('Largest_Life&amp;nonlife_DATA'!J194=0,0,'Largest_Life&amp;nonlife_DATA'!J194/Eco!T18))))</f>
        <v>46.192207891810362</v>
      </c>
      <c r="L201" s="54">
        <f>IF($C$2="National Currency",IF('Largest_Life&amp;nonlife_DATA'!K194=0,0,'Largest_Life&amp;nonlife_DATA'!K194),IF($C$2="Current Exchange rate",IF('Largest_Life&amp;nonlife_DATA'!K194=0,0,'Largest_Life&amp;nonlife_DATA'!K194/Eco!U18),IF($C$2="Constant Exchange rate",IF('Largest_Life&amp;nonlife_DATA'!K194=0,0,'Largest_Life&amp;nonlife_DATA'!K194/Eco!U18))))</f>
        <v>60.427249370470264</v>
      </c>
      <c r="M201" s="54">
        <f>IF($C$2="National Currency",IF('Largest_Life&amp;nonlife_DATA'!L194=0,0,'Largest_Life&amp;nonlife_DATA'!L194),IF($C$2="Current Exchange rate",IF('Largest_Life&amp;nonlife_DATA'!L194=0,0,'Largest_Life&amp;nonlife_DATA'!L194/Eco!V18),IF($C$2="Constant Exchange rate",IF('Largest_Life&amp;nonlife_DATA'!L194=0,0,'Largest_Life&amp;nonlife_DATA'!L194/Eco!V18))))</f>
        <v>43.6</v>
      </c>
      <c r="N201" s="54">
        <f>IF($C$2="National Currency",IF('Largest_Life&amp;nonlife_DATA'!M194=0,0,'Largest_Life&amp;nonlife_DATA'!M194),IF($C$2="Current Exchange rate",IF('Largest_Life&amp;nonlife_DATA'!M194=0,0,'Largest_Life&amp;nonlife_DATA'!M194/Eco!W18),IF($C$2="Constant Exchange rate",IF('Largest_Life&amp;nonlife_DATA'!M194=0,0,'Largest_Life&amp;nonlife_DATA'!M194/Eco!W18))))</f>
        <v>46.16</v>
      </c>
      <c r="O201" s="54">
        <f>IF($C$2="National Currency",IF('Largest_Life&amp;nonlife_DATA'!N194=0,0,'Largest_Life&amp;nonlife_DATA'!N194),IF($C$2="Current Exchange rate",IF('Largest_Life&amp;nonlife_DATA'!N194=0,0,'Largest_Life&amp;nonlife_DATA'!N194/Eco!X18),IF($C$2="Constant Exchange rate",IF('Largest_Life&amp;nonlife_DATA'!N194=0,0,'Largest_Life&amp;nonlife_DATA'!N194/Eco!X18))))</f>
        <v>45.4</v>
      </c>
      <c r="P201" s="152">
        <f>IF($C$2="National Currency",IF('Largest_Life&amp;nonlife_DATA'!O194=0,0,'Largest_Life&amp;nonlife_DATA'!O194),IF($C$2="Current Exchange rate",IF('Largest_Life&amp;nonlife_DATA'!O194=0,0,'Largest_Life&amp;nonlife_DATA'!O194/Eco!Y18),IF($C$2="Constant Exchange rate",IF('Largest_Life&amp;nonlife_DATA'!O194=0,0,'Largest_Life&amp;nonlife_DATA'!O194/Eco!Y18))))</f>
        <v>0</v>
      </c>
      <c r="Q201" s="22">
        <f t="shared" si="16"/>
        <v>4.898299616034632E-4</v>
      </c>
      <c r="R201" s="22">
        <f t="shared" si="17"/>
        <v>-1.6464471403812797E-2</v>
      </c>
      <c r="S201" s="22">
        <f t="shared" si="18"/>
        <v>0.88974631550944405</v>
      </c>
    </row>
    <row r="202" spans="3:19" x14ac:dyDescent="0.25">
      <c r="C202" s="187"/>
      <c r="D202" s="188"/>
      <c r="E202" s="43" t="s">
        <v>8</v>
      </c>
      <c r="F202" s="133">
        <f>IF($C$2="National Currency",IF('Largest_Life&amp;nonlife_DATA'!E195=0,0,'Largest_Life&amp;nonlife_DATA'!E195),IF($C$2="Current Exchange rate",IF('Largest_Life&amp;nonlife_DATA'!E195=0,0,'Largest_Life&amp;nonlife_DATA'!E195/Eco!O19),IF($C$2="Constant Exchange rate",IF('Largest_Life&amp;nonlife_DATA'!E195=0,0,'Largest_Life&amp;nonlife_DATA'!E195/Eco!O19))))</f>
        <v>0</v>
      </c>
      <c r="G202" s="54">
        <f>IF($C$2="National Currency",IF('Largest_Life&amp;nonlife_DATA'!F195=0,0,'Largest_Life&amp;nonlife_DATA'!F195),IF($C$2="Current Exchange rate",IF('Largest_Life&amp;nonlife_DATA'!F195=0,0,'Largest_Life&amp;nonlife_DATA'!F195/Eco!P19),IF($C$2="Constant Exchange rate",IF('Largest_Life&amp;nonlife_DATA'!F195=0,0,'Largest_Life&amp;nonlife_DATA'!F195/Eco!P19))))</f>
        <v>2192</v>
      </c>
      <c r="H202" s="54">
        <f>IF($C$2="National Currency",IF('Largest_Life&amp;nonlife_DATA'!G195=0,0,'Largest_Life&amp;nonlife_DATA'!G195),IF($C$2="Current Exchange rate",IF('Largest_Life&amp;nonlife_DATA'!G195=0,0,'Largest_Life&amp;nonlife_DATA'!G195/Eco!Q19),IF($C$2="Constant Exchange rate",IF('Largest_Life&amp;nonlife_DATA'!G195=0,0,'Largest_Life&amp;nonlife_DATA'!G195/Eco!Q19))))</f>
        <v>2628</v>
      </c>
      <c r="I202" s="54">
        <f>IF($C$2="National Currency",IF('Largest_Life&amp;nonlife_DATA'!H195=0,0,'Largest_Life&amp;nonlife_DATA'!H195),IF($C$2="Current Exchange rate",IF('Largest_Life&amp;nonlife_DATA'!H195=0,0,'Largest_Life&amp;nonlife_DATA'!H195/Eco!R19),IF($C$2="Constant Exchange rate",IF('Largest_Life&amp;nonlife_DATA'!H195=0,0,'Largest_Life&amp;nonlife_DATA'!H195/Eco!R19))))</f>
        <v>2617</v>
      </c>
      <c r="J202" s="54">
        <f>IF($C$2="National Currency",IF('Largest_Life&amp;nonlife_DATA'!I195=0,0,'Largest_Life&amp;nonlife_DATA'!I195),IF($C$2="Current Exchange rate",IF('Largest_Life&amp;nonlife_DATA'!I195=0,0,'Largest_Life&amp;nonlife_DATA'!I195/Eco!S19),IF($C$2="Constant Exchange rate",IF('Largest_Life&amp;nonlife_DATA'!I195=0,0,'Largest_Life&amp;nonlife_DATA'!I195/Eco!S19))))</f>
        <v>4627</v>
      </c>
      <c r="K202" s="54">
        <f>IF($C$2="National Currency",IF('Largest_Life&amp;nonlife_DATA'!J195=0,0,'Largest_Life&amp;nonlife_DATA'!J195),IF($C$2="Current Exchange rate",IF('Largest_Life&amp;nonlife_DATA'!J195=0,0,'Largest_Life&amp;nonlife_DATA'!J195/Eco!T19),IF($C$2="Constant Exchange rate",IF('Largest_Life&amp;nonlife_DATA'!J195=0,0,'Largest_Life&amp;nonlife_DATA'!J195/Eco!T19))))</f>
        <v>3487</v>
      </c>
      <c r="L202" s="54">
        <f>IF($C$2="National Currency",IF('Largest_Life&amp;nonlife_DATA'!K195=0,0,'Largest_Life&amp;nonlife_DATA'!K195),IF($C$2="Current Exchange rate",IF('Largest_Life&amp;nonlife_DATA'!K195=0,0,'Largest_Life&amp;nonlife_DATA'!K195/Eco!U19),IF($C$2="Constant Exchange rate",IF('Largest_Life&amp;nonlife_DATA'!K195=0,0,'Largest_Life&amp;nonlife_DATA'!K195/Eco!U19))))</f>
        <v>4646</v>
      </c>
      <c r="M202" s="54">
        <f>IF($C$2="National Currency",IF('Largest_Life&amp;nonlife_DATA'!L195=0,0,'Largest_Life&amp;nonlife_DATA'!L195),IF($C$2="Current Exchange rate",IF('Largest_Life&amp;nonlife_DATA'!L195=0,0,'Largest_Life&amp;nonlife_DATA'!L195/Eco!V19),IF($C$2="Constant Exchange rate",IF('Largest_Life&amp;nonlife_DATA'!L195=0,0,'Largest_Life&amp;nonlife_DATA'!L195/Eco!V19))))</f>
        <v>3460</v>
      </c>
      <c r="N202" s="54">
        <f>IF($C$2="National Currency",IF('Largest_Life&amp;nonlife_DATA'!M195=0,0,'Largest_Life&amp;nonlife_DATA'!M195),IF($C$2="Current Exchange rate",IF('Largest_Life&amp;nonlife_DATA'!M195=0,0,'Largest_Life&amp;nonlife_DATA'!M195/Eco!W19),IF($C$2="Constant Exchange rate",IF('Largest_Life&amp;nonlife_DATA'!M195=0,0,'Largest_Life&amp;nonlife_DATA'!M195/Eco!W19))))</f>
        <v>3644</v>
      </c>
      <c r="O202" s="54">
        <f>IF($C$2="National Currency",IF('Largest_Life&amp;nonlife_DATA'!N195=0,0,'Largest_Life&amp;nonlife_DATA'!N195),IF($C$2="Current Exchange rate",IF('Largest_Life&amp;nonlife_DATA'!N195=0,0,'Largest_Life&amp;nonlife_DATA'!N195/Eco!X19),IF($C$2="Constant Exchange rate",IF('Largest_Life&amp;nonlife_DATA'!N195=0,0,'Largest_Life&amp;nonlife_DATA'!N195/Eco!X19))))</f>
        <v>3873</v>
      </c>
      <c r="P202" s="151">
        <f>IF($C$2="National Currency",IF('Largest_Life&amp;nonlife_DATA'!O195=0,0,'Largest_Life&amp;nonlife_DATA'!O195),IF($C$2="Current Exchange rate",IF('Largest_Life&amp;nonlife_DATA'!O195=0,0,'Largest_Life&amp;nonlife_DATA'!O195/Eco!Y19),IF($C$2="Constant Exchange rate",IF('Largest_Life&amp;nonlife_DATA'!O195=0,0,'Largest_Life&amp;nonlife_DATA'!O195/Eco!Y19))))</f>
        <v>4165</v>
      </c>
      <c r="Q202" s="22">
        <f t="shared" si="16"/>
        <v>4.1786595623132444E-2</v>
      </c>
      <c r="R202" s="22">
        <f t="shared" si="17"/>
        <v>6.2843029637760672E-2</v>
      </c>
      <c r="S202" s="22" t="str">
        <f t="shared" si="18"/>
        <v>-</v>
      </c>
    </row>
    <row r="203" spans="3:19" x14ac:dyDescent="0.25">
      <c r="C203" s="187"/>
      <c r="D203" s="188"/>
      <c r="E203" s="43" t="s">
        <v>9</v>
      </c>
      <c r="F203" s="133">
        <f>IF($C$2="National Currency",IF('Largest_Life&amp;nonlife_DATA'!E196=0,0,'Largest_Life&amp;nonlife_DATA'!E196),IF($C$2="Current Exchange rate",IF('Largest_Life&amp;nonlife_DATA'!E196=0,0,'Largest_Life&amp;nonlife_DATA'!E196/Eco!O20),IF($C$2="Constant Exchange rate",IF('Largest_Life&amp;nonlife_DATA'!E196=0,0,'Largest_Life&amp;nonlife_DATA'!E196/Eco!O20))))</f>
        <v>0</v>
      </c>
      <c r="G203" s="54">
        <f>IF($C$2="National Currency",IF('Largest_Life&amp;nonlife_DATA'!F196=0,0,'Largest_Life&amp;nonlife_DATA'!F196),IF($C$2="Current Exchange rate",IF('Largest_Life&amp;nonlife_DATA'!F196=0,0,'Largest_Life&amp;nonlife_DATA'!F196/Eco!P20),IF($C$2="Constant Exchange rate",IF('Largest_Life&amp;nonlife_DATA'!F196=0,0,'Largest_Life&amp;nonlife_DATA'!F196/Eco!P20))))</f>
        <v>1924</v>
      </c>
      <c r="H203" s="54">
        <f>IF($C$2="National Currency",IF('Largest_Life&amp;nonlife_DATA'!G196=0,0,'Largest_Life&amp;nonlife_DATA'!G196),IF($C$2="Current Exchange rate",IF('Largest_Life&amp;nonlife_DATA'!G196=0,0,'Largest_Life&amp;nonlife_DATA'!G196/Eco!Q20),IF($C$2="Constant Exchange rate",IF('Largest_Life&amp;nonlife_DATA'!G196=0,0,'Largest_Life&amp;nonlife_DATA'!G196/Eco!Q20))))</f>
        <v>2013</v>
      </c>
      <c r="I203" s="54">
        <f>IF($C$2="National Currency",IF('Largest_Life&amp;nonlife_DATA'!H196=0,0,'Largest_Life&amp;nonlife_DATA'!H196),IF($C$2="Current Exchange rate",IF('Largest_Life&amp;nonlife_DATA'!H196=0,0,'Largest_Life&amp;nonlife_DATA'!H196/Eco!R20),IF($C$2="Constant Exchange rate",IF('Largest_Life&amp;nonlife_DATA'!H196=0,0,'Largest_Life&amp;nonlife_DATA'!H196/Eco!R20))))</f>
        <v>2063</v>
      </c>
      <c r="J203" s="54">
        <f>IF($C$2="National Currency",IF('Largest_Life&amp;nonlife_DATA'!I196=0,0,'Largest_Life&amp;nonlife_DATA'!I196),IF($C$2="Current Exchange rate",IF('Largest_Life&amp;nonlife_DATA'!I196=0,0,'Largest_Life&amp;nonlife_DATA'!I196/Eco!S20),IF($C$2="Constant Exchange rate",IF('Largest_Life&amp;nonlife_DATA'!I196=0,0,'Largest_Life&amp;nonlife_DATA'!I196/Eco!S20))))</f>
        <v>2214</v>
      </c>
      <c r="K203" s="54">
        <f>IF($C$2="National Currency",IF('Largest_Life&amp;nonlife_DATA'!J196=0,0,'Largest_Life&amp;nonlife_DATA'!J196),IF($C$2="Current Exchange rate",IF('Largest_Life&amp;nonlife_DATA'!J196=0,0,'Largest_Life&amp;nonlife_DATA'!J196/Eco!T20),IF($C$2="Constant Exchange rate",IF('Largest_Life&amp;nonlife_DATA'!J196=0,0,'Largest_Life&amp;nonlife_DATA'!J196/Eco!T20))))</f>
        <v>1788.777</v>
      </c>
      <c r="L203" s="54">
        <f>IF($C$2="National Currency",IF('Largest_Life&amp;nonlife_DATA'!K196=0,0,'Largest_Life&amp;nonlife_DATA'!K196),IF($C$2="Current Exchange rate",IF('Largest_Life&amp;nonlife_DATA'!K196=0,0,'Largest_Life&amp;nonlife_DATA'!K196/Eco!U20),IF($C$2="Constant Exchange rate",IF('Largest_Life&amp;nonlife_DATA'!K196=0,0,'Largest_Life&amp;nonlife_DATA'!K196/Eco!U20))))</f>
        <v>2873.4651789700001</v>
      </c>
      <c r="M203" s="54">
        <f>IF($C$2="National Currency",IF('Largest_Life&amp;nonlife_DATA'!L196=0,0,'Largest_Life&amp;nonlife_DATA'!L196),IF($C$2="Current Exchange rate",IF('Largest_Life&amp;nonlife_DATA'!L196=0,0,'Largest_Life&amp;nonlife_DATA'!L196/Eco!V20),IF($C$2="Constant Exchange rate",IF('Largest_Life&amp;nonlife_DATA'!L196=0,0,'Largest_Life&amp;nonlife_DATA'!L196/Eco!V20))))</f>
        <v>1925.0060000000001</v>
      </c>
      <c r="N203" s="54">
        <f>IF($C$2="National Currency",IF('Largest_Life&amp;nonlife_DATA'!M196=0,0,'Largest_Life&amp;nonlife_DATA'!M196),IF($C$2="Current Exchange rate",IF('Largest_Life&amp;nonlife_DATA'!M196=0,0,'Largest_Life&amp;nonlife_DATA'!M196/Eco!W20),IF($C$2="Constant Exchange rate",IF('Largest_Life&amp;nonlife_DATA'!M196=0,0,'Largest_Life&amp;nonlife_DATA'!M196/Eco!W20))))</f>
        <v>2092.3270000000002</v>
      </c>
      <c r="O203" s="54">
        <f>IF($C$2="National Currency",IF('Largest_Life&amp;nonlife_DATA'!N196=0,0,'Largest_Life&amp;nonlife_DATA'!N196),IF($C$2="Current Exchange rate",IF('Largest_Life&amp;nonlife_DATA'!N196=0,0,'Largest_Life&amp;nonlife_DATA'!N196/Eco!X20),IF($C$2="Constant Exchange rate",IF('Largest_Life&amp;nonlife_DATA'!N196=0,0,'Largest_Life&amp;nonlife_DATA'!N196/Eco!X20))))</f>
        <v>2520.6009999999997</v>
      </c>
      <c r="P203" s="151">
        <f>IF($C$2="National Currency",IF('Largest_Life&amp;nonlife_DATA'!O196=0,0,'Largest_Life&amp;nonlife_DATA'!O196),IF($C$2="Current Exchange rate",IF('Largest_Life&amp;nonlife_DATA'!O196=0,0,'Largest_Life&amp;nonlife_DATA'!O196/Eco!Y20),IF($C$2="Constant Exchange rate",IF('Largest_Life&amp;nonlife_DATA'!O196=0,0,'Largest_Life&amp;nonlife_DATA'!O196/Eco!Y20))))</f>
        <v>3022.886</v>
      </c>
      <c r="Q203" s="22">
        <f t="shared" si="16"/>
        <v>2.7195283943780853E-2</v>
      </c>
      <c r="R203" s="22">
        <f t="shared" si="17"/>
        <v>0.20468789056395065</v>
      </c>
      <c r="S203" s="22" t="str">
        <f t="shared" si="18"/>
        <v>-</v>
      </c>
    </row>
    <row r="204" spans="3:19" x14ac:dyDescent="0.25">
      <c r="C204" s="187"/>
      <c r="D204" s="188"/>
      <c r="E204" s="43" t="s">
        <v>10</v>
      </c>
      <c r="F204" s="133">
        <f>IF($C$2="National Currency",IF('Largest_Life&amp;nonlife_DATA'!E197=0,0,'Largest_Life&amp;nonlife_DATA'!E197),IF($C$2="Current Exchange rate",IF('Largest_Life&amp;nonlife_DATA'!E197=0,0,'Largest_Life&amp;nonlife_DATA'!E197/Eco!O21),IF($C$2="Constant Exchange rate",IF('Largest_Life&amp;nonlife_DATA'!E197=0,0,'Largest_Life&amp;nonlife_DATA'!E197/Eco!O21))))</f>
        <v>16649</v>
      </c>
      <c r="G204" s="54">
        <f>IF($C$2="National Currency",IF('Largest_Life&amp;nonlife_DATA'!F197=0,0,'Largest_Life&amp;nonlife_DATA'!F197),IF($C$2="Current Exchange rate",IF('Largest_Life&amp;nonlife_DATA'!F197=0,0,'Largest_Life&amp;nonlife_DATA'!F197/Eco!P21),IF($C$2="Constant Exchange rate",IF('Largest_Life&amp;nonlife_DATA'!F197=0,0,'Largest_Life&amp;nonlife_DATA'!F197/Eco!P21))))</f>
        <v>19920</v>
      </c>
      <c r="H204" s="54">
        <f>IF($C$2="National Currency",IF('Largest_Life&amp;nonlife_DATA'!G197=0,0,'Largest_Life&amp;nonlife_DATA'!G197),IF($C$2="Current Exchange rate",IF('Largest_Life&amp;nonlife_DATA'!G197=0,0,'Largest_Life&amp;nonlife_DATA'!G197/Eco!Q21),IF($C$2="Constant Exchange rate",IF('Largest_Life&amp;nonlife_DATA'!G197=0,0,'Largest_Life&amp;nonlife_DATA'!G197/Eco!Q21))))</f>
        <v>23415</v>
      </c>
      <c r="I204" s="54">
        <f>IF($C$2="National Currency",IF('Largest_Life&amp;nonlife_DATA'!H197=0,0,'Largest_Life&amp;nonlife_DATA'!H197),IF($C$2="Current Exchange rate",IF('Largest_Life&amp;nonlife_DATA'!H197=0,0,'Largest_Life&amp;nonlife_DATA'!H197/Eco!R21),IF($C$2="Constant Exchange rate",IF('Largest_Life&amp;nonlife_DATA'!H197=0,0,'Largest_Life&amp;nonlife_DATA'!H197/Eco!R21))))</f>
        <v>20757</v>
      </c>
      <c r="J204" s="54">
        <f>IF($C$2="National Currency",IF('Largest_Life&amp;nonlife_DATA'!I197=0,0,'Largest_Life&amp;nonlife_DATA'!I197),IF($C$2="Current Exchange rate",IF('Largest_Life&amp;nonlife_DATA'!I197=0,0,'Largest_Life&amp;nonlife_DATA'!I197/Eco!S21),IF($C$2="Constant Exchange rate",IF('Largest_Life&amp;nonlife_DATA'!I197=0,0,'Largest_Life&amp;nonlife_DATA'!I197/Eco!S21))))</f>
        <v>17931</v>
      </c>
      <c r="K204" s="54">
        <f>IF($C$2="National Currency",IF('Largest_Life&amp;nonlife_DATA'!J197=0,0,'Largest_Life&amp;nonlife_DATA'!J197),IF($C$2="Current Exchange rate",IF('Largest_Life&amp;nonlife_DATA'!J197=0,0,'Largest_Life&amp;nonlife_DATA'!J197/Eco!T21),IF($C$2="Constant Exchange rate",IF('Largest_Life&amp;nonlife_DATA'!J197=0,0,'Largest_Life&amp;nonlife_DATA'!J197/Eco!T21))))</f>
        <v>21628</v>
      </c>
      <c r="L204" s="54">
        <f>IF($C$2="National Currency",IF('Largest_Life&amp;nonlife_DATA'!K197=0,0,'Largest_Life&amp;nonlife_DATA'!K197),IF($C$2="Current Exchange rate",IF('Largest_Life&amp;nonlife_DATA'!K197=0,0,'Largest_Life&amp;nonlife_DATA'!K197/Eco!U21),IF($C$2="Constant Exchange rate",IF('Largest_Life&amp;nonlife_DATA'!K197=0,0,'Largest_Life&amp;nonlife_DATA'!K197/Eco!U21))))</f>
        <v>24742</v>
      </c>
      <c r="M204" s="54">
        <f>IF($C$2="National Currency",IF('Largest_Life&amp;nonlife_DATA'!L197=0,0,'Largest_Life&amp;nonlife_DATA'!L197),IF($C$2="Current Exchange rate",IF('Largest_Life&amp;nonlife_DATA'!L197=0,0,'Largest_Life&amp;nonlife_DATA'!L197/Eco!V21),IF($C$2="Constant Exchange rate",IF('Largest_Life&amp;nonlife_DATA'!L197=0,0,'Largest_Life&amp;nonlife_DATA'!L197/Eco!V21))))</f>
        <v>21447</v>
      </c>
      <c r="N204" s="54">
        <f>IF($C$2="National Currency",IF('Largest_Life&amp;nonlife_DATA'!M197=0,0,'Largest_Life&amp;nonlife_DATA'!M197),IF($C$2="Current Exchange rate",IF('Largest_Life&amp;nonlife_DATA'!M197=0,0,'Largest_Life&amp;nonlife_DATA'!M197/Eco!W21),IF($C$2="Constant Exchange rate",IF('Largest_Life&amp;nonlife_DATA'!M197=0,0,'Largest_Life&amp;nonlife_DATA'!M197/Eco!W21))))</f>
        <v>19846</v>
      </c>
      <c r="O204" s="54">
        <f>IF($C$2="National Currency",IF('Largest_Life&amp;nonlife_DATA'!N197=0,0,'Largest_Life&amp;nonlife_DATA'!N197),IF($C$2="Current Exchange rate",IF('Largest_Life&amp;nonlife_DATA'!N197=0,0,'Largest_Life&amp;nonlife_DATA'!N197/Eco!X21),IF($C$2="Constant Exchange rate",IF('Largest_Life&amp;nonlife_DATA'!N197=0,0,'Largest_Life&amp;nonlife_DATA'!N197/Eco!X21))))</f>
        <v>22327</v>
      </c>
      <c r="P204" s="151">
        <f>IF($C$2="National Currency",IF('Largest_Life&amp;nonlife_DATA'!O197=0,0,'Largest_Life&amp;nonlife_DATA'!O197),IF($C$2="Current Exchange rate",IF('Largest_Life&amp;nonlife_DATA'!O197=0,0,'Largest_Life&amp;nonlife_DATA'!O197/Eco!Y21),IF($C$2="Constant Exchange rate",IF('Largest_Life&amp;nonlife_DATA'!O197=0,0,'Largest_Life&amp;nonlife_DATA'!O197/Eco!Y21))))</f>
        <v>0</v>
      </c>
      <c r="Q204" s="22">
        <f t="shared" si="16"/>
        <v>0.24089060688811723</v>
      </c>
      <c r="R204" s="22">
        <f t="shared" si="17"/>
        <v>0.12501259699687584</v>
      </c>
      <c r="S204" s="22">
        <f t="shared" si="18"/>
        <v>0.34104150399423383</v>
      </c>
    </row>
    <row r="205" spans="3:19" x14ac:dyDescent="0.25">
      <c r="C205" s="187"/>
      <c r="D205" s="188"/>
      <c r="E205" s="43" t="s">
        <v>12</v>
      </c>
      <c r="F205" s="133">
        <f>IF($C$2="National Currency",IF('Largest_Life&amp;nonlife_DATA'!E198=0,0,'Largest_Life&amp;nonlife_DATA'!E198),IF($C$2="Current Exchange rate",IF('Largest_Life&amp;nonlife_DATA'!E198=0,0,'Largest_Life&amp;nonlife_DATA'!E198/Eco!O22),IF($C$2="Constant Exchange rate",IF('Largest_Life&amp;nonlife_DATA'!E198=0,0,'Largest_Life&amp;nonlife_DATA'!E198/Eco!O22))))</f>
        <v>217</v>
      </c>
      <c r="G205" s="54">
        <f>IF($C$2="National Currency",IF('Largest_Life&amp;nonlife_DATA'!F198=0,0,'Largest_Life&amp;nonlife_DATA'!F198),IF($C$2="Current Exchange rate",IF('Largest_Life&amp;nonlife_DATA'!F198=0,0,'Largest_Life&amp;nonlife_DATA'!F198/Eco!P22),IF($C$2="Constant Exchange rate",IF('Largest_Life&amp;nonlife_DATA'!F198=0,0,'Largest_Life&amp;nonlife_DATA'!F198/Eco!P22))))</f>
        <v>209</v>
      </c>
      <c r="H205" s="54">
        <f>IF($C$2="National Currency",IF('Largest_Life&amp;nonlife_DATA'!G198=0,0,'Largest_Life&amp;nonlife_DATA'!G198),IF($C$2="Current Exchange rate",IF('Largest_Life&amp;nonlife_DATA'!G198=0,0,'Largest_Life&amp;nonlife_DATA'!G198/Eco!Q22),IF($C$2="Constant Exchange rate",IF('Largest_Life&amp;nonlife_DATA'!G198=0,0,'Largest_Life&amp;nonlife_DATA'!G198/Eco!Q22))))</f>
        <v>186</v>
      </c>
      <c r="I205" s="54">
        <f>IF($C$2="National Currency",IF('Largest_Life&amp;nonlife_DATA'!H198=0,0,'Largest_Life&amp;nonlife_DATA'!H198),IF($C$2="Current Exchange rate",IF('Largest_Life&amp;nonlife_DATA'!H198=0,0,'Largest_Life&amp;nonlife_DATA'!H198/Eco!R22),IF($C$2="Constant Exchange rate",IF('Largest_Life&amp;nonlife_DATA'!H198=0,0,'Largest_Life&amp;nonlife_DATA'!H198/Eco!R22))))</f>
        <v>205</v>
      </c>
      <c r="J205" s="54">
        <f>IF($C$2="National Currency",IF('Largest_Life&amp;nonlife_DATA'!I198=0,0,'Largest_Life&amp;nonlife_DATA'!I198),IF($C$2="Current Exchange rate",IF('Largest_Life&amp;nonlife_DATA'!I198=0,0,'Largest_Life&amp;nonlife_DATA'!I198/Eco!S22),IF($C$2="Constant Exchange rate",IF('Largest_Life&amp;nonlife_DATA'!I198=0,0,'Largest_Life&amp;nonlife_DATA'!I198/Eco!S22))))</f>
        <v>217</v>
      </c>
      <c r="K205" s="54">
        <f>IF($C$2="National Currency",IF('Largest_Life&amp;nonlife_DATA'!J198=0,0,'Largest_Life&amp;nonlife_DATA'!J198),IF($C$2="Current Exchange rate",IF('Largest_Life&amp;nonlife_DATA'!J198=0,0,'Largest_Life&amp;nonlife_DATA'!J198/Eco!T22),IF($C$2="Constant Exchange rate",IF('Largest_Life&amp;nonlife_DATA'!J198=0,0,'Largest_Life&amp;nonlife_DATA'!J198/Eco!T22))))</f>
        <v>234</v>
      </c>
      <c r="L205" s="54">
        <f>IF($C$2="National Currency",IF('Largest_Life&amp;nonlife_DATA'!K198=0,0,'Largest_Life&amp;nonlife_DATA'!K198),IF($C$2="Current Exchange rate",IF('Largest_Life&amp;nonlife_DATA'!K198=0,0,'Largest_Life&amp;nonlife_DATA'!K198/Eco!U22),IF($C$2="Constant Exchange rate",IF('Largest_Life&amp;nonlife_DATA'!K198=0,0,'Largest_Life&amp;nonlife_DATA'!K198/Eco!U22))))</f>
        <v>284</v>
      </c>
      <c r="M205" s="54">
        <f>IF($C$2="National Currency",IF('Largest_Life&amp;nonlife_DATA'!L198=0,0,'Largest_Life&amp;nonlife_DATA'!L198),IF($C$2="Current Exchange rate",IF('Largest_Life&amp;nonlife_DATA'!L198=0,0,'Largest_Life&amp;nonlife_DATA'!L198/Eco!V22),IF($C$2="Constant Exchange rate",IF('Largest_Life&amp;nonlife_DATA'!L198=0,0,'Largest_Life&amp;nonlife_DATA'!L198/Eco!V22))))</f>
        <v>298.05</v>
      </c>
      <c r="N205" s="54">
        <f>IF($C$2="National Currency",IF('Largest_Life&amp;nonlife_DATA'!M198=0,0,'Largest_Life&amp;nonlife_DATA'!M198),IF($C$2="Current Exchange rate",IF('Largest_Life&amp;nonlife_DATA'!M198=0,0,'Largest_Life&amp;nonlife_DATA'!M198/Eco!W22),IF($C$2="Constant Exchange rate",IF('Largest_Life&amp;nonlife_DATA'!M198=0,0,'Largest_Life&amp;nonlife_DATA'!M198/Eco!W22))))</f>
        <v>263</v>
      </c>
      <c r="O205" s="54">
        <f>IF($C$2="National Currency",IF('Largest_Life&amp;nonlife_DATA'!N198=0,0,'Largest_Life&amp;nonlife_DATA'!N198),IF($C$2="Current Exchange rate",IF('Largest_Life&amp;nonlife_DATA'!N198=0,0,'Largest_Life&amp;nonlife_DATA'!N198/Eco!X22),IF($C$2="Constant Exchange rate",IF('Largest_Life&amp;nonlife_DATA'!N198=0,0,'Largest_Life&amp;nonlife_DATA'!N198/Eco!X22))))</f>
        <v>232</v>
      </c>
      <c r="P205" s="151">
        <f>IF($C$2="National Currency",IF('Largest_Life&amp;nonlife_DATA'!O198=0,0,'Largest_Life&amp;nonlife_DATA'!O198),IF($C$2="Current Exchange rate",IF('Largest_Life&amp;nonlife_DATA'!O198=0,0,'Largest_Life&amp;nonlife_DATA'!O198/Eco!Y22),IF($C$2="Constant Exchange rate",IF('Largest_Life&amp;nonlife_DATA'!O198=0,0,'Largest_Life&amp;nonlife_DATA'!O198/Eco!Y22))))</f>
        <v>0</v>
      </c>
      <c r="Q205" s="22">
        <f t="shared" si="16"/>
        <v>2.5030958390309132E-3</v>
      </c>
      <c r="R205" s="22">
        <f t="shared" si="17"/>
        <v>-0.11787072243346008</v>
      </c>
      <c r="S205" s="22">
        <f t="shared" si="18"/>
        <v>6.9124423963133674E-2</v>
      </c>
    </row>
    <row r="206" spans="3:19" x14ac:dyDescent="0.25">
      <c r="C206" s="187"/>
      <c r="D206" s="188"/>
      <c r="E206" s="43" t="s">
        <v>28</v>
      </c>
      <c r="F206" s="133">
        <f>IF($C$2="National Currency",IF('Largest_Life&amp;nonlife_DATA'!E199=0,0,'Largest_Life&amp;nonlife_DATA'!E199),IF($C$2="Current Exchange rate",IF('Largest_Life&amp;nonlife_DATA'!E199=0,0,'Largest_Life&amp;nonlife_DATA'!E199/Eco!O23),IF($C$2="Constant Exchange rate",IF('Largest_Life&amp;nonlife_DATA'!E199=0,0,'Largest_Life&amp;nonlife_DATA'!E199/Eco!O23))))</f>
        <v>72.146118721461193</v>
      </c>
      <c r="G206" s="54">
        <f>IF($C$2="National Currency",IF('Largest_Life&amp;nonlife_DATA'!F199=0,0,'Largest_Life&amp;nonlife_DATA'!F199),IF($C$2="Current Exchange rate",IF('Largest_Life&amp;nonlife_DATA'!F199=0,0,'Largest_Life&amp;nonlife_DATA'!F199/Eco!P23),IF($C$2="Constant Exchange rate",IF('Largest_Life&amp;nonlife_DATA'!F199=0,0,'Largest_Life&amp;nonlife_DATA'!F199/Eco!P23))))</f>
        <v>102.01451536322323</v>
      </c>
      <c r="H206" s="54">
        <f>IF($C$2="National Currency",IF('Largest_Life&amp;nonlife_DATA'!G199=0,0,'Largest_Life&amp;nonlife_DATA'!G199),IF($C$2="Current Exchange rate",IF('Largest_Life&amp;nonlife_DATA'!G199=0,0,'Largest_Life&amp;nonlife_DATA'!G199/Eco!Q23),IF($C$2="Constant Exchange rate",IF('Largest_Life&amp;nonlife_DATA'!G199=0,0,'Largest_Life&amp;nonlife_DATA'!G199/Eco!Q23))))</f>
        <v>118.90509360034828</v>
      </c>
      <c r="I206" s="54">
        <f>IF($C$2="National Currency",IF('Largest_Life&amp;nonlife_DATA'!H199=0,0,'Largest_Life&amp;nonlife_DATA'!H199),IF($C$2="Current Exchange rate",IF('Largest_Life&amp;nonlife_DATA'!H199=0,0,'Largest_Life&amp;nonlife_DATA'!H199/Eco!R23),IF($C$2="Constant Exchange rate",IF('Largest_Life&amp;nonlife_DATA'!H199=0,0,'Largest_Life&amp;nonlife_DATA'!H199/Eco!R23))))</f>
        <v>136.54717084083592</v>
      </c>
      <c r="J206" s="54">
        <f>IF($C$2="National Currency",IF('Largest_Life&amp;nonlife_DATA'!I199=0,0,'Largest_Life&amp;nonlife_DATA'!I199),IF($C$2="Current Exchange rate",IF('Largest_Life&amp;nonlife_DATA'!I199=0,0,'Largest_Life&amp;nonlife_DATA'!I199/Eco!S23),IF($C$2="Constant Exchange rate",IF('Largest_Life&amp;nonlife_DATA'!I199=0,0,'Largest_Life&amp;nonlife_DATA'!I199/Eco!S23))))</f>
        <v>147.78057236081844</v>
      </c>
      <c r="K206" s="54">
        <f>IF($C$2="National Currency",IF('Largest_Life&amp;nonlife_DATA'!J199=0,0,'Largest_Life&amp;nonlife_DATA'!J199),IF($C$2="Current Exchange rate",IF('Largest_Life&amp;nonlife_DATA'!J199=0,0,'Largest_Life&amp;nonlife_DATA'!J199/Eco!T23),IF($C$2="Constant Exchange rate",IF('Largest_Life&amp;nonlife_DATA'!J199=0,0,'Largest_Life&amp;nonlife_DATA'!J199/Eco!T23))))</f>
        <v>135.06849315068493</v>
      </c>
      <c r="L206" s="54">
        <f>IF($C$2="National Currency",IF('Largest_Life&amp;nonlife_DATA'!K199=0,0,'Largest_Life&amp;nonlife_DATA'!K199),IF($C$2="Current Exchange rate",IF('Largest_Life&amp;nonlife_DATA'!K199=0,0,'Largest_Life&amp;nonlife_DATA'!K199/Eco!U23),IF($C$2="Constant Exchange rate",IF('Largest_Life&amp;nonlife_DATA'!K199=0,0,'Largest_Life&amp;nonlife_DATA'!K199/Eco!U23))))</f>
        <v>133.27915481511582</v>
      </c>
      <c r="M206" s="54">
        <f>IF($C$2="National Currency",IF('Largest_Life&amp;nonlife_DATA'!L199=0,0,'Largest_Life&amp;nonlife_DATA'!L199),IF($C$2="Current Exchange rate",IF('Largest_Life&amp;nonlife_DATA'!L199=0,0,'Largest_Life&amp;nonlife_DATA'!L199/Eco!V23),IF($C$2="Constant Exchange rate",IF('Largest_Life&amp;nonlife_DATA'!L199=0,0,'Largest_Life&amp;nonlife_DATA'!L199/Eco!V23))))</f>
        <v>132.6787846623325</v>
      </c>
      <c r="N206" s="54">
        <f>IF($C$2="National Currency",IF('Largest_Life&amp;nonlife_DATA'!M199=0,0,'Largest_Life&amp;nonlife_DATA'!M199),IF($C$2="Current Exchange rate",IF('Largest_Life&amp;nonlife_DATA'!M199=0,0,'Largest_Life&amp;nonlife_DATA'!M199/Eco!W23),IF($C$2="Constant Exchange rate",IF('Largest_Life&amp;nonlife_DATA'!M199=0,0,'Largest_Life&amp;nonlife_DATA'!M199/Eco!W23))))</f>
        <v>129.27555408534568</v>
      </c>
      <c r="O206" s="54">
        <f>IF($C$2="National Currency",IF('Largest_Life&amp;nonlife_DATA'!N199=0,0,'Largest_Life&amp;nonlife_DATA'!N199),IF($C$2="Current Exchange rate",IF('Largest_Life&amp;nonlife_DATA'!N199=0,0,'Largest_Life&amp;nonlife_DATA'!N199/Eco!X23),IF($C$2="Constant Exchange rate",IF('Largest_Life&amp;nonlife_DATA'!N199=0,0,'Largest_Life&amp;nonlife_DATA'!N199/Eco!X23))))</f>
        <v>127.18809414541401</v>
      </c>
      <c r="P206" s="151">
        <f>IF($C$2="National Currency",IF('Largest_Life&amp;nonlife_DATA'!O199=0,0,'Largest_Life&amp;nonlife_DATA'!O199),IF($C$2="Current Exchange rate",IF('Largest_Life&amp;nonlife_DATA'!O199=0,0,'Largest_Life&amp;nonlife_DATA'!O199/Eco!Y23),IF($C$2="Constant Exchange rate",IF('Largest_Life&amp;nonlife_DATA'!O199=0,0,'Largest_Life&amp;nonlife_DATA'!O199/Eco!Y23))))</f>
        <v>0</v>
      </c>
      <c r="Q206" s="22">
        <f t="shared" si="16"/>
        <v>1.3722585742657666E-3</v>
      </c>
      <c r="R206" s="22">
        <f t="shared" si="17"/>
        <v>-1.6147367959092662E-2</v>
      </c>
      <c r="S206" s="22">
        <f t="shared" si="18"/>
        <v>0.76292358340795352</v>
      </c>
    </row>
    <row r="207" spans="3:19" x14ac:dyDescent="0.25">
      <c r="C207" s="187"/>
      <c r="D207" s="188"/>
      <c r="E207" s="43" t="s">
        <v>13</v>
      </c>
      <c r="F207" s="133">
        <f>IF($C$2="National Currency",IF('Largest_Life&amp;nonlife_DATA'!E200=0,0,'Largest_Life&amp;nonlife_DATA'!E200),IF($C$2="Current Exchange rate",IF('Largest_Life&amp;nonlife_DATA'!E200=0,0,'Largest_Life&amp;nonlife_DATA'!E200/Eco!O24),IF($C$2="Constant Exchange rate",IF('Largest_Life&amp;nonlife_DATA'!E200=0,0,'Largest_Life&amp;nonlife_DATA'!E200/Eco!O24))))</f>
        <v>272.44785949506036</v>
      </c>
      <c r="G207" s="54">
        <f>IF($C$2="National Currency",IF('Largest_Life&amp;nonlife_DATA'!F200=0,0,'Largest_Life&amp;nonlife_DATA'!F200),IF($C$2="Current Exchange rate",IF('Largest_Life&amp;nonlife_DATA'!F200=0,0,'Largest_Life&amp;nonlife_DATA'!F200/Eco!P24),IF($C$2="Constant Exchange rate",IF('Largest_Life&amp;nonlife_DATA'!F200=0,0,'Largest_Life&amp;nonlife_DATA'!F200/Eco!P24))))</f>
        <v>335.40158974967375</v>
      </c>
      <c r="H207" s="54">
        <f>IF($C$2="National Currency",IF('Largest_Life&amp;nonlife_DATA'!G200=0,0,'Largest_Life&amp;nonlife_DATA'!G200),IF($C$2="Current Exchange rate",IF('Largest_Life&amp;nonlife_DATA'!G200=0,0,'Largest_Life&amp;nonlife_DATA'!G200/Eco!Q24),IF($C$2="Constant Exchange rate",IF('Largest_Life&amp;nonlife_DATA'!G200=0,0,'Largest_Life&amp;nonlife_DATA'!G200/Eco!Q24))))</f>
        <v>462.27509234618896</v>
      </c>
      <c r="I207" s="54">
        <f>IF($C$2="National Currency",IF('Largest_Life&amp;nonlife_DATA'!H200=0,0,'Largest_Life&amp;nonlife_DATA'!H200),IF($C$2="Current Exchange rate",IF('Largest_Life&amp;nonlife_DATA'!H200=0,0,'Largest_Life&amp;nonlife_DATA'!H200/Eco!R24),IF($C$2="Constant Exchange rate",IF('Largest_Life&amp;nonlife_DATA'!H200=0,0,'Largest_Life&amp;nonlife_DATA'!H200/Eco!R24))))</f>
        <v>476.75087691640721</v>
      </c>
      <c r="J207" s="54">
        <f>IF($C$2="National Currency",IF('Largest_Life&amp;nonlife_DATA'!I200=0,0,'Largest_Life&amp;nonlife_DATA'!I200),IF($C$2="Current Exchange rate",IF('Largest_Life&amp;nonlife_DATA'!I200=0,0,'Largest_Life&amp;nonlife_DATA'!I200/Eco!S24),IF($C$2="Constant Exchange rate",IF('Largest_Life&amp;nonlife_DATA'!I200=0,0,'Largest_Life&amp;nonlife_DATA'!I200/Eco!S24))))</f>
        <v>360.97487814023248</v>
      </c>
      <c r="K207" s="54">
        <f>IF($C$2="National Currency",IF('Largest_Life&amp;nonlife_DATA'!J200=0,0,'Largest_Life&amp;nonlife_DATA'!J200),IF($C$2="Current Exchange rate",IF('Largest_Life&amp;nonlife_DATA'!J200=0,0,'Largest_Life&amp;nonlife_DATA'!J200/Eco!T24),IF($C$2="Constant Exchange rate",IF('Largest_Life&amp;nonlife_DATA'!J200=0,0,'Largest_Life&amp;nonlife_DATA'!J200/Eco!T24))))</f>
        <v>321.78093336291693</v>
      </c>
      <c r="L207" s="54">
        <f>IF($C$2="National Currency",IF('Largest_Life&amp;nonlife_DATA'!K200=0,0,'Largest_Life&amp;nonlife_DATA'!K200),IF($C$2="Current Exchange rate",IF('Largest_Life&amp;nonlife_DATA'!K200=0,0,'Largest_Life&amp;nonlife_DATA'!K200/Eco!U24),IF($C$2="Constant Exchange rate",IF('Largest_Life&amp;nonlife_DATA'!K200=0,0,'Largest_Life&amp;nonlife_DATA'!K200/Eco!U24))))</f>
        <v>328.48713797445583</v>
      </c>
      <c r="M207" s="54">
        <f>IF($C$2="National Currency",IF('Largest_Life&amp;nonlife_DATA'!L200=0,0,'Largest_Life&amp;nonlife_DATA'!L200),IF($C$2="Current Exchange rate",IF('Largest_Life&amp;nonlife_DATA'!L200=0,0,'Largest_Life&amp;nonlife_DATA'!L200/Eco!V24),IF($C$2="Constant Exchange rate",IF('Largest_Life&amp;nonlife_DATA'!L200=0,0,'Largest_Life&amp;nonlife_DATA'!L200/Eco!V24))))</f>
        <v>283.96592281772524</v>
      </c>
      <c r="N207" s="54">
        <f>IF($C$2="National Currency",IF('Largest_Life&amp;nonlife_DATA'!M200=0,0,'Largest_Life&amp;nonlife_DATA'!M200),IF($C$2="Current Exchange rate",IF('Largest_Life&amp;nonlife_DATA'!M200=0,0,'Largest_Life&amp;nonlife_DATA'!M200/Eco!W24),IF($C$2="Constant Exchange rate",IF('Largest_Life&amp;nonlife_DATA'!M200=0,0,'Largest_Life&amp;nonlife_DATA'!M200/Eco!W24))))</f>
        <v>289.78788915497773</v>
      </c>
      <c r="O207" s="54">
        <f>IF($C$2="National Currency",IF('Largest_Life&amp;nonlife_DATA'!N200=0,0,'Largest_Life&amp;nonlife_DATA'!N200),IF($C$2="Current Exchange rate",IF('Largest_Life&amp;nonlife_DATA'!N200=0,0,'Largest_Life&amp;nonlife_DATA'!N200/Eco!X24),IF($C$2="Constant Exchange rate",IF('Largest_Life&amp;nonlife_DATA'!N200=0,0,'Largest_Life&amp;nonlife_DATA'!N200/Eco!X24))))</f>
        <v>303.17465661190408</v>
      </c>
      <c r="P207" s="151">
        <f>IF($C$2="National Currency",IF('Largest_Life&amp;nonlife_DATA'!O200=0,0,'Largest_Life&amp;nonlife_DATA'!O200),IF($C$2="Current Exchange rate",IF('Largest_Life&amp;nonlife_DATA'!O200=0,0,'Largest_Life&amp;nonlife_DATA'!O200/Eco!Y24),IF($C$2="Constant Exchange rate",IF('Largest_Life&amp;nonlife_DATA'!O200=0,0,'Largest_Life&amp;nonlife_DATA'!O200/Eco!Y24))))</f>
        <v>0</v>
      </c>
      <c r="Q207" s="22">
        <f t="shared" si="16"/>
        <v>3.2710138856244957E-3</v>
      </c>
      <c r="R207" s="22">
        <f t="shared" si="17"/>
        <v>4.6195054927803181E-2</v>
      </c>
      <c r="S207" s="22">
        <f t="shared" si="18"/>
        <v>0.11278046806383824</v>
      </c>
    </row>
    <row r="208" spans="3:19" x14ac:dyDescent="0.25">
      <c r="C208" s="187"/>
      <c r="D208" s="188"/>
      <c r="E208" s="43" t="s">
        <v>14</v>
      </c>
      <c r="F208" s="133">
        <f>IF($C$2="National Currency",IF('Largest_Life&amp;nonlife_DATA'!E201=0,0,'Largest_Life&amp;nonlife_DATA'!E201),IF($C$2="Current Exchange rate",IF('Largest_Life&amp;nonlife_DATA'!E201=0,0,'Largest_Life&amp;nonlife_DATA'!E201/Eco!O25),IF($C$2="Constant Exchange rate",IF('Largest_Life&amp;nonlife_DATA'!E201=0,0,'Largest_Life&amp;nonlife_DATA'!E201/Eco!O25))))</f>
        <v>0</v>
      </c>
      <c r="G208" s="54">
        <f>IF($C$2="National Currency",IF('Largest_Life&amp;nonlife_DATA'!F201=0,0,'Largest_Life&amp;nonlife_DATA'!F201),IF($C$2="Current Exchange rate",IF('Largest_Life&amp;nonlife_DATA'!F201=0,0,'Largest_Life&amp;nonlife_DATA'!F201/Eco!P25),IF($C$2="Constant Exchange rate",IF('Largest_Life&amp;nonlife_DATA'!F201=0,0,'Largest_Life&amp;nonlife_DATA'!F201/Eco!P25))))</f>
        <v>0</v>
      </c>
      <c r="H208" s="54">
        <f>IF($C$2="National Currency",IF('Largest_Life&amp;nonlife_DATA'!G201=0,0,'Largest_Life&amp;nonlife_DATA'!G201),IF($C$2="Current Exchange rate",IF('Largest_Life&amp;nonlife_DATA'!G201=0,0,'Largest_Life&amp;nonlife_DATA'!G201/Eco!Q25),IF($C$2="Constant Exchange rate",IF('Largest_Life&amp;nonlife_DATA'!G201=0,0,'Largest_Life&amp;nonlife_DATA'!G201/Eco!Q25))))</f>
        <v>0</v>
      </c>
      <c r="I208" s="54">
        <f>IF($C$2="National Currency",IF('Largest_Life&amp;nonlife_DATA'!H201=0,0,'Largest_Life&amp;nonlife_DATA'!H201),IF($C$2="Current Exchange rate",IF('Largest_Life&amp;nonlife_DATA'!H201=0,0,'Largest_Life&amp;nonlife_DATA'!H201/Eco!R25),IF($C$2="Constant Exchange rate",IF('Largest_Life&amp;nonlife_DATA'!H201=0,0,'Largest_Life&amp;nonlife_DATA'!H201/Eco!R25))))</f>
        <v>0</v>
      </c>
      <c r="J208" s="54">
        <f>IF($C$2="National Currency",IF('Largest_Life&amp;nonlife_DATA'!I201=0,0,'Largest_Life&amp;nonlife_DATA'!I201),IF($C$2="Current Exchange rate",IF('Largest_Life&amp;nonlife_DATA'!I201=0,0,'Largest_Life&amp;nonlife_DATA'!I201/Eco!S25),IF($C$2="Constant Exchange rate",IF('Largest_Life&amp;nonlife_DATA'!I201=0,0,'Largest_Life&amp;nonlife_DATA'!I201/Eco!S25))))</f>
        <v>0</v>
      </c>
      <c r="K208" s="54">
        <f>IF($C$2="National Currency",IF('Largest_Life&amp;nonlife_DATA'!J201=0,0,'Largest_Life&amp;nonlife_DATA'!J201),IF($C$2="Current Exchange rate",IF('Largest_Life&amp;nonlife_DATA'!J201=0,0,'Largest_Life&amp;nonlife_DATA'!J201/Eco!T25),IF($C$2="Constant Exchange rate",IF('Largest_Life&amp;nonlife_DATA'!J201=0,0,'Largest_Life&amp;nonlife_DATA'!J201/Eco!T25))))</f>
        <v>0</v>
      </c>
      <c r="L208" s="54">
        <f>IF($C$2="National Currency",IF('Largest_Life&amp;nonlife_DATA'!K201=0,0,'Largest_Life&amp;nonlife_DATA'!K201),IF($C$2="Current Exchange rate",IF('Largest_Life&amp;nonlife_DATA'!K201=0,0,'Largest_Life&amp;nonlife_DATA'!K201/Eco!U25),IF($C$2="Constant Exchange rate",IF('Largest_Life&amp;nonlife_DATA'!K201=0,0,'Largest_Life&amp;nonlife_DATA'!K201/Eco!U25))))</f>
        <v>0</v>
      </c>
      <c r="M208" s="54">
        <f>IF($C$2="National Currency",IF('Largest_Life&amp;nonlife_DATA'!L201=0,0,'Largest_Life&amp;nonlife_DATA'!L201),IF($C$2="Current Exchange rate",IF('Largest_Life&amp;nonlife_DATA'!L201=0,0,'Largest_Life&amp;nonlife_DATA'!L201/Eco!V25),IF($C$2="Constant Exchange rate",IF('Largest_Life&amp;nonlife_DATA'!L201=0,0,'Largest_Life&amp;nonlife_DATA'!L201/Eco!V25))))</f>
        <v>0</v>
      </c>
      <c r="N208" s="54">
        <f>IF($C$2="National Currency",IF('Largest_Life&amp;nonlife_DATA'!M201=0,0,'Largest_Life&amp;nonlife_DATA'!M201),IF($C$2="Current Exchange rate",IF('Largest_Life&amp;nonlife_DATA'!M201=0,0,'Largest_Life&amp;nonlife_DATA'!M201/Eco!W25),IF($C$2="Constant Exchange rate",IF('Largest_Life&amp;nonlife_DATA'!M201=0,0,'Largest_Life&amp;nonlife_DATA'!M201/Eco!W25))))</f>
        <v>0</v>
      </c>
      <c r="O208" s="54">
        <f>IF($C$2="National Currency",IF('Largest_Life&amp;nonlife_DATA'!N201=0,0,'Largest_Life&amp;nonlife_DATA'!N201),IF($C$2="Current Exchange rate",IF('Largest_Life&amp;nonlife_DATA'!N201=0,0,'Largest_Life&amp;nonlife_DATA'!N201/Eco!X25),IF($C$2="Constant Exchange rate",IF('Largest_Life&amp;nonlife_DATA'!N201=0,0,'Largest_Life&amp;nonlife_DATA'!N201/Eco!X25))))</f>
        <v>0</v>
      </c>
      <c r="P208" s="151">
        <f>IF($C$2="National Currency",IF('Largest_Life&amp;nonlife_DATA'!O201=0,0,'Largest_Life&amp;nonlife_DATA'!O201),IF($C$2="Current Exchange rate",IF('Largest_Life&amp;nonlife_DATA'!O201=0,0,'Largest_Life&amp;nonlife_DATA'!O201/Eco!Y25),IF($C$2="Constant Exchange rate",IF('Largest_Life&amp;nonlife_DATA'!O201=0,0,'Largest_Life&amp;nonlife_DATA'!O201/Eco!Y25))))</f>
        <v>0</v>
      </c>
      <c r="Q208" s="22">
        <f t="shared" si="16"/>
        <v>0</v>
      </c>
      <c r="R208" s="22" t="str">
        <f t="shared" si="17"/>
        <v>-</v>
      </c>
      <c r="S208" s="22" t="str">
        <f t="shared" si="18"/>
        <v>-</v>
      </c>
    </row>
    <row r="209" spans="3:19" x14ac:dyDescent="0.25">
      <c r="C209" s="187"/>
      <c r="D209" s="188"/>
      <c r="E209" s="43" t="s">
        <v>15</v>
      </c>
      <c r="F209" s="133">
        <f>IF($C$2="National Currency",IF('Largest_Life&amp;nonlife_DATA'!E202=0,0,'Largest_Life&amp;nonlife_DATA'!E202),IF($C$2="Current Exchange rate",IF('Largest_Life&amp;nonlife_DATA'!E202=0,0,'Largest_Life&amp;nonlife_DATA'!E202/Eco!O26),IF($C$2="Constant Exchange rate",IF('Largest_Life&amp;nonlife_DATA'!E202=0,0,'Largest_Life&amp;nonlife_DATA'!E202/Eco!O26))))</f>
        <v>0</v>
      </c>
      <c r="G209" s="54">
        <f>IF($C$2="National Currency",IF('Largest_Life&amp;nonlife_DATA'!F202=0,0,'Largest_Life&amp;nonlife_DATA'!F202),IF($C$2="Current Exchange rate",IF('Largest_Life&amp;nonlife_DATA'!F202=0,0,'Largest_Life&amp;nonlife_DATA'!F202/Eco!P26),IF($C$2="Constant Exchange rate",IF('Largest_Life&amp;nonlife_DATA'!F202=0,0,'Largest_Life&amp;nonlife_DATA'!F202/Eco!P26))))</f>
        <v>0</v>
      </c>
      <c r="H209" s="54">
        <f>IF($C$2="National Currency",IF('Largest_Life&amp;nonlife_DATA'!G202=0,0,'Largest_Life&amp;nonlife_DATA'!G202),IF($C$2="Current Exchange rate",IF('Largest_Life&amp;nonlife_DATA'!G202=0,0,'Largest_Life&amp;nonlife_DATA'!G202/Eco!Q26),IF($C$2="Constant Exchange rate",IF('Largest_Life&amp;nonlife_DATA'!G202=0,0,'Largest_Life&amp;nonlife_DATA'!G202/Eco!Q26))))</f>
        <v>0</v>
      </c>
      <c r="I209" s="54">
        <f>IF($C$2="National Currency",IF('Largest_Life&amp;nonlife_DATA'!H202=0,0,'Largest_Life&amp;nonlife_DATA'!H202),IF($C$2="Current Exchange rate",IF('Largest_Life&amp;nonlife_DATA'!H202=0,0,'Largest_Life&amp;nonlife_DATA'!H202/Eco!R26),IF($C$2="Constant Exchange rate",IF('Largest_Life&amp;nonlife_DATA'!H202=0,0,'Largest_Life&amp;nonlife_DATA'!H202/Eco!R26))))</f>
        <v>95.571273122959738</v>
      </c>
      <c r="J209" s="54">
        <f>IF($C$2="National Currency",IF('Largest_Life&amp;nonlife_DATA'!I202=0,0,'Largest_Life&amp;nonlife_DATA'!I202),IF($C$2="Current Exchange rate",IF('Largest_Life&amp;nonlife_DATA'!I202=0,0,'Largest_Life&amp;nonlife_DATA'!I202/Eco!S26),IF($C$2="Constant Exchange rate",IF('Largest_Life&amp;nonlife_DATA'!I202=0,0,'Largest_Life&amp;nonlife_DATA'!I202/Eco!S26))))</f>
        <v>69.762914551901545</v>
      </c>
      <c r="K209" s="54">
        <f>IF($C$2="National Currency",IF('Largest_Life&amp;nonlife_DATA'!J202=0,0,'Largest_Life&amp;nonlife_DATA'!J202),IF($C$2="Current Exchange rate",IF('Largest_Life&amp;nonlife_DATA'!J202=0,0,'Largest_Life&amp;nonlife_DATA'!J202/Eco!T26),IF($C$2="Constant Exchange rate",IF('Largest_Life&amp;nonlife_DATA'!J202=0,0,'Largest_Life&amp;nonlife_DATA'!J202/Eco!T26))))</f>
        <v>57.221480987324888</v>
      </c>
      <c r="L209" s="54">
        <f>IF($C$2="National Currency",IF('Largest_Life&amp;nonlife_DATA'!K202=0,0,'Largest_Life&amp;nonlife_DATA'!K202),IF($C$2="Current Exchange rate",IF('Largest_Life&amp;nonlife_DATA'!K202=0,0,'Largest_Life&amp;nonlife_DATA'!K202/Eco!U26),IF($C$2="Constant Exchange rate",IF('Largest_Life&amp;nonlife_DATA'!K202=0,0,'Largest_Life&amp;nonlife_DATA'!K202/Eco!U26))))</f>
        <v>68.985695708712612</v>
      </c>
      <c r="M209" s="54">
        <f>IF($C$2="National Currency",IF('Largest_Life&amp;nonlife_DATA'!L202=0,0,'Largest_Life&amp;nonlife_DATA'!L202),IF($C$2="Current Exchange rate",IF('Largest_Life&amp;nonlife_DATA'!L202=0,0,'Largest_Life&amp;nonlife_DATA'!L202/Eco!V26),IF($C$2="Constant Exchange rate",IF('Largest_Life&amp;nonlife_DATA'!L202=0,0,'Largest_Life&amp;nonlife_DATA'!L202/Eco!V26))))</f>
        <v>64.593301435406701</v>
      </c>
      <c r="N209" s="54">
        <f>IF($C$2="National Currency",IF('Largest_Life&amp;nonlife_DATA'!M202=0,0,'Largest_Life&amp;nonlife_DATA'!M202),IF($C$2="Current Exchange rate",IF('Largest_Life&amp;nonlife_DATA'!M202=0,0,'Largest_Life&amp;nonlife_DATA'!M202/Eco!W26),IF($C$2="Constant Exchange rate",IF('Largest_Life&amp;nonlife_DATA'!M202=0,0,'Largest_Life&amp;nonlife_DATA'!M202/Eco!W26))))</f>
        <v>66.29564193168433</v>
      </c>
      <c r="O209" s="54">
        <f>IF($C$2="National Currency",IF('Largest_Life&amp;nonlife_DATA'!N202=0,0,'Largest_Life&amp;nonlife_DATA'!N202),IF($C$2="Current Exchange rate",IF('Largest_Life&amp;nonlife_DATA'!N202=0,0,'Largest_Life&amp;nonlife_DATA'!N202/Eco!X26),IF($C$2="Constant Exchange rate",IF('Largest_Life&amp;nonlife_DATA'!N202=0,0,'Largest_Life&amp;nonlife_DATA'!N202/Eco!X26))))</f>
        <v>76.83280757097792</v>
      </c>
      <c r="P209" s="151">
        <f>IF($C$2="National Currency",IF('Largest_Life&amp;nonlife_DATA'!O202=0,0,'Largest_Life&amp;nonlife_DATA'!O202),IF($C$2="Current Exchange rate",IF('Largest_Life&amp;nonlife_DATA'!O202=0,0,'Largest_Life&amp;nonlife_DATA'!O202/Eco!Y26),IF($C$2="Constant Exchange rate",IF('Largest_Life&amp;nonlife_DATA'!O202=0,0,'Largest_Life&amp;nonlife_DATA'!O202/Eco!Y26))))</f>
        <v>0</v>
      </c>
      <c r="Q209" s="22">
        <f t="shared" si="16"/>
        <v>8.2896500401714521E-4</v>
      </c>
      <c r="R209" s="22">
        <f t="shared" si="17"/>
        <v>0.15894205610305168</v>
      </c>
      <c r="S209" s="22" t="str">
        <f t="shared" si="18"/>
        <v>-</v>
      </c>
    </row>
    <row r="210" spans="3:19" x14ac:dyDescent="0.25">
      <c r="C210" s="187"/>
      <c r="D210" s="188"/>
      <c r="E210" s="43" t="s">
        <v>16</v>
      </c>
      <c r="F210" s="133">
        <f>IF($C$2="National Currency",IF('Largest_Life&amp;nonlife_DATA'!E203=0,0,'Largest_Life&amp;nonlife_DATA'!E203),IF($C$2="Current Exchange rate",IF('Largest_Life&amp;nonlife_DATA'!E203=0,0,'Largest_Life&amp;nonlife_DATA'!E203/Eco!O27),IF($C$2="Constant Exchange rate",IF('Largest_Life&amp;nonlife_DATA'!E203=0,0,'Largest_Life&amp;nonlife_DATA'!E203/Eco!O27))))</f>
        <v>9723</v>
      </c>
      <c r="G210" s="54">
        <f>IF($C$2="National Currency",IF('Largest_Life&amp;nonlife_DATA'!F203=0,0,'Largest_Life&amp;nonlife_DATA'!F203),IF($C$2="Current Exchange rate",IF('Largest_Life&amp;nonlife_DATA'!F203=0,0,'Largest_Life&amp;nonlife_DATA'!F203/Eco!P27),IF($C$2="Constant Exchange rate",IF('Largest_Life&amp;nonlife_DATA'!F203=0,0,'Largest_Life&amp;nonlife_DATA'!F203/Eco!P27))))</f>
        <v>10730</v>
      </c>
      <c r="H210" s="54">
        <f>IF($C$2="National Currency",IF('Largest_Life&amp;nonlife_DATA'!G203=0,0,'Largest_Life&amp;nonlife_DATA'!G203),IF($C$2="Current Exchange rate",IF('Largest_Life&amp;nonlife_DATA'!G203=0,0,'Largest_Life&amp;nonlife_DATA'!G203/Eco!Q27),IF($C$2="Constant Exchange rate",IF('Largest_Life&amp;nonlife_DATA'!G203=0,0,'Largest_Life&amp;nonlife_DATA'!G203/Eco!Q27))))</f>
        <v>11185</v>
      </c>
      <c r="I210" s="54">
        <f>IF($C$2="National Currency",IF('Largest_Life&amp;nonlife_DATA'!H203=0,0,'Largest_Life&amp;nonlife_DATA'!H203),IF($C$2="Current Exchange rate",IF('Largest_Life&amp;nonlife_DATA'!H203=0,0,'Largest_Life&amp;nonlife_DATA'!H203/Eco!R27),IF($C$2="Constant Exchange rate",IF('Largest_Life&amp;nonlife_DATA'!H203=0,0,'Largest_Life&amp;nonlife_DATA'!H203/Eco!R27))))</f>
        <v>12222</v>
      </c>
      <c r="J210" s="54">
        <f>IF($C$2="National Currency",IF('Largest_Life&amp;nonlife_DATA'!I203=0,0,'Largest_Life&amp;nonlife_DATA'!I203),IF($C$2="Current Exchange rate",IF('Largest_Life&amp;nonlife_DATA'!I203=0,0,'Largest_Life&amp;nonlife_DATA'!I203/Eco!S27),IF($C$2="Constant Exchange rate",IF('Largest_Life&amp;nonlife_DATA'!I203=0,0,'Largest_Life&amp;nonlife_DATA'!I203/Eco!S27))))</f>
        <v>10012.444</v>
      </c>
      <c r="K210" s="54">
        <f>IF($C$2="National Currency",IF('Largest_Life&amp;nonlife_DATA'!J203=0,0,'Largest_Life&amp;nonlife_DATA'!J203),IF($C$2="Current Exchange rate",IF('Largest_Life&amp;nonlife_DATA'!J203=0,0,'Largest_Life&amp;nonlife_DATA'!J203/Eco!T27),IF($C$2="Constant Exchange rate",IF('Largest_Life&amp;nonlife_DATA'!J203=0,0,'Largest_Life&amp;nonlife_DATA'!J203/Eco!T27))))</f>
        <v>10708</v>
      </c>
      <c r="L210" s="54">
        <f>IF($C$2="National Currency",IF('Largest_Life&amp;nonlife_DATA'!K203=0,0,'Largest_Life&amp;nonlife_DATA'!K203),IF($C$2="Current Exchange rate",IF('Largest_Life&amp;nonlife_DATA'!K203=0,0,'Largest_Life&amp;nonlife_DATA'!K203/Eco!U27),IF($C$2="Constant Exchange rate",IF('Largest_Life&amp;nonlife_DATA'!K203=0,0,'Largest_Life&amp;nonlife_DATA'!K203/Eco!U27))))</f>
        <v>11404</v>
      </c>
      <c r="M210" s="54">
        <f>IF($C$2="National Currency",IF('Largest_Life&amp;nonlife_DATA'!L203=0,0,'Largest_Life&amp;nonlife_DATA'!L203),IF($C$2="Current Exchange rate",IF('Largest_Life&amp;nonlife_DATA'!L203=0,0,'Largest_Life&amp;nonlife_DATA'!L203/Eco!V27),IF($C$2="Constant Exchange rate",IF('Largest_Life&amp;nonlife_DATA'!L203=0,0,'Largest_Life&amp;nonlife_DATA'!L203/Eco!V27))))</f>
        <v>9778</v>
      </c>
      <c r="N210" s="54">
        <f>IF($C$2="National Currency",IF('Largest_Life&amp;nonlife_DATA'!M203=0,0,'Largest_Life&amp;nonlife_DATA'!M203),IF($C$2="Current Exchange rate",IF('Largest_Life&amp;nonlife_DATA'!M203=0,0,'Largest_Life&amp;nonlife_DATA'!M203/Eco!W27),IF($C$2="Constant Exchange rate",IF('Largest_Life&amp;nonlife_DATA'!M203=0,0,'Largest_Life&amp;nonlife_DATA'!M203/Eco!W27))))</f>
        <v>10568</v>
      </c>
      <c r="O210" s="54">
        <f>IF($C$2="National Currency",IF('Largest_Life&amp;nonlife_DATA'!N203=0,0,'Largest_Life&amp;nonlife_DATA'!N203),IF($C$2="Current Exchange rate",IF('Largest_Life&amp;nonlife_DATA'!N203=0,0,'Largest_Life&amp;nonlife_DATA'!N203/Eco!X27),IF($C$2="Constant Exchange rate",IF('Largest_Life&amp;nonlife_DATA'!N203=0,0,'Largest_Life&amp;nonlife_DATA'!N203/Eco!X27))))</f>
        <v>13244</v>
      </c>
      <c r="P210" s="151">
        <f>IF($C$2="National Currency",IF('Largest_Life&amp;nonlife_DATA'!O203=0,0,'Largest_Life&amp;nonlife_DATA'!O203),IF($C$2="Current Exchange rate",IF('Largest_Life&amp;nonlife_DATA'!O203=0,0,'Largest_Life&amp;nonlife_DATA'!O203/Eco!Y27),IF($C$2="Constant Exchange rate",IF('Largest_Life&amp;nonlife_DATA'!O203=0,0,'Largest_Life&amp;nonlife_DATA'!O203/Eco!Y27))))</f>
        <v>15517</v>
      </c>
      <c r="Q210" s="22">
        <f t="shared" si="16"/>
        <v>0.14289224694881644</v>
      </c>
      <c r="R210" s="22">
        <f t="shared" si="17"/>
        <v>0.25321725965177899</v>
      </c>
      <c r="S210" s="22">
        <f t="shared" si="18"/>
        <v>0.36213102951763854</v>
      </c>
    </row>
    <row r="211" spans="3:19" x14ac:dyDescent="0.25">
      <c r="C211" s="187"/>
      <c r="D211" s="188"/>
      <c r="E211" s="43" t="s">
        <v>29</v>
      </c>
      <c r="F211" s="133">
        <f>IF($C$2="National Currency",IF('Largest_Life&amp;nonlife_DATA'!E204=0,0,'Largest_Life&amp;nonlife_DATA'!E204),IF($C$2="Current Exchange rate",IF('Largest_Life&amp;nonlife_DATA'!E204=0,0,'Largest_Life&amp;nonlife_DATA'!E204/Eco!O28),IF($C$2="Constant Exchange rate",IF('Largest_Life&amp;nonlife_DATA'!E204=0,0,'Largest_Life&amp;nonlife_DATA'!E204/Eco!O28))))</f>
        <v>0</v>
      </c>
      <c r="G211" s="54">
        <f>IF($C$2="National Currency",IF('Largest_Life&amp;nonlife_DATA'!F204=0,0,'Largest_Life&amp;nonlife_DATA'!F204),IF($C$2="Current Exchange rate",IF('Largest_Life&amp;nonlife_DATA'!F204=0,0,'Largest_Life&amp;nonlife_DATA'!F204/Eco!P28),IF($C$2="Constant Exchange rate",IF('Largest_Life&amp;nonlife_DATA'!F204=0,0,'Largest_Life&amp;nonlife_DATA'!F204/Eco!P28))))</f>
        <v>0</v>
      </c>
      <c r="H211" s="54">
        <f>IF($C$2="National Currency",IF('Largest_Life&amp;nonlife_DATA'!G204=0,0,'Largest_Life&amp;nonlife_DATA'!G204),IF($C$2="Current Exchange rate",IF('Largest_Life&amp;nonlife_DATA'!G204=0,0,'Largest_Life&amp;nonlife_DATA'!G204/Eco!Q28),IF($C$2="Constant Exchange rate",IF('Largest_Life&amp;nonlife_DATA'!G204=0,0,'Largest_Life&amp;nonlife_DATA'!G204/Eco!Q28))))</f>
        <v>0</v>
      </c>
      <c r="I211" s="54">
        <f>IF($C$2="National Currency",IF('Largest_Life&amp;nonlife_DATA'!H204=0,0,'Largest_Life&amp;nonlife_DATA'!H204),IF($C$2="Current Exchange rate",IF('Largest_Life&amp;nonlife_DATA'!H204=0,0,'Largest_Life&amp;nonlife_DATA'!H204/Eco!R28),IF($C$2="Constant Exchange rate",IF('Largest_Life&amp;nonlife_DATA'!H204=0,0,'Largest_Life&amp;nonlife_DATA'!H204/Eco!R28))))</f>
        <v>0</v>
      </c>
      <c r="J211" s="54">
        <f>IF($C$2="National Currency",IF('Largest_Life&amp;nonlife_DATA'!I204=0,0,'Largest_Life&amp;nonlife_DATA'!I204),IF($C$2="Current Exchange rate",IF('Largest_Life&amp;nonlife_DATA'!I204=0,0,'Largest_Life&amp;nonlife_DATA'!I204/Eco!S28),IF($C$2="Constant Exchange rate",IF('Largest_Life&amp;nonlife_DATA'!I204=0,0,'Largest_Life&amp;nonlife_DATA'!I204/Eco!S28))))</f>
        <v>0</v>
      </c>
      <c r="K211" s="54">
        <f>IF($C$2="National Currency",IF('Largest_Life&amp;nonlife_DATA'!J204=0,0,'Largest_Life&amp;nonlife_DATA'!J204),IF($C$2="Current Exchange rate",IF('Largest_Life&amp;nonlife_DATA'!J204=0,0,'Largest_Life&amp;nonlife_DATA'!J204/Eco!T28),IF($C$2="Constant Exchange rate",IF('Largest_Life&amp;nonlife_DATA'!J204=0,0,'Largest_Life&amp;nonlife_DATA'!J204/Eco!T28))))</f>
        <v>1002.291722836344</v>
      </c>
      <c r="L211" s="54">
        <f>IF($C$2="National Currency",IF('Largest_Life&amp;nonlife_DATA'!K204=0,0,'Largest_Life&amp;nonlife_DATA'!K204),IF($C$2="Current Exchange rate",IF('Largest_Life&amp;nonlife_DATA'!K204=0,0,'Largest_Life&amp;nonlife_DATA'!K204/Eco!U28),IF($C$2="Constant Exchange rate",IF('Largest_Life&amp;nonlife_DATA'!K204=0,0,'Largest_Life&amp;nonlife_DATA'!K204/Eco!U28))))</f>
        <v>0</v>
      </c>
      <c r="M211" s="54">
        <f>IF($C$2="National Currency",IF('Largest_Life&amp;nonlife_DATA'!L204=0,0,'Largest_Life&amp;nonlife_DATA'!L204),IF($C$2="Current Exchange rate",IF('Largest_Life&amp;nonlife_DATA'!L204=0,0,'Largest_Life&amp;nonlife_DATA'!L204/Eco!V28),IF($C$2="Constant Exchange rate",IF('Largest_Life&amp;nonlife_DATA'!L204=0,0,'Largest_Life&amp;nonlife_DATA'!L204/Eco!V28))))</f>
        <v>0</v>
      </c>
      <c r="N211" s="54">
        <f>IF($C$2="National Currency",IF('Largest_Life&amp;nonlife_DATA'!M204=0,0,'Largest_Life&amp;nonlife_DATA'!M204),IF($C$2="Current Exchange rate",IF('Largest_Life&amp;nonlife_DATA'!M204=0,0,'Largest_Life&amp;nonlife_DATA'!M204/Eco!W28),IF($C$2="Constant Exchange rate",IF('Largest_Life&amp;nonlife_DATA'!M204=0,0,'Largest_Life&amp;nonlife_DATA'!M204/Eco!W28))))</f>
        <v>0</v>
      </c>
      <c r="O211" s="54">
        <f>IF($C$2="National Currency",IF('Largest_Life&amp;nonlife_DATA'!N204=0,0,'Largest_Life&amp;nonlife_DATA'!N204),IF($C$2="Current Exchange rate",IF('Largest_Life&amp;nonlife_DATA'!N204=0,0,'Largest_Life&amp;nonlife_DATA'!N204/Eco!X28),IF($C$2="Constant Exchange rate",IF('Largest_Life&amp;nonlife_DATA'!N204=0,0,'Largest_Life&amp;nonlife_DATA'!N204/Eco!X28))))</f>
        <v>0</v>
      </c>
      <c r="P211" s="151">
        <f>IF($C$2="National Currency",IF('Largest_Life&amp;nonlife_DATA'!O204=0,0,'Largest_Life&amp;nonlife_DATA'!O204),IF($C$2="Current Exchange rate",IF('Largest_Life&amp;nonlife_DATA'!O204=0,0,'Largest_Life&amp;nonlife_DATA'!O204/Eco!Y28),IF($C$2="Constant Exchange rate",IF('Largest_Life&amp;nonlife_DATA'!O204=0,0,'Largest_Life&amp;nonlife_DATA'!O204/Eco!Y28))))</f>
        <v>0</v>
      </c>
      <c r="Q211" s="22">
        <f t="shared" si="16"/>
        <v>0</v>
      </c>
      <c r="R211" s="22" t="str">
        <f t="shared" si="17"/>
        <v>-</v>
      </c>
      <c r="S211" s="22" t="str">
        <f t="shared" si="18"/>
        <v>-</v>
      </c>
    </row>
    <row r="212" spans="3:19" x14ac:dyDescent="0.25">
      <c r="C212" s="187"/>
      <c r="D212" s="188"/>
      <c r="E212" s="43" t="s">
        <v>17</v>
      </c>
      <c r="F212" s="133">
        <f>IF($C$2="National Currency",IF('Largest_Life&amp;nonlife_DATA'!E205=0,0,'Largest_Life&amp;nonlife_DATA'!E205),IF($C$2="Current Exchange rate",IF('Largest_Life&amp;nonlife_DATA'!E205=0,0,'Largest_Life&amp;nonlife_DATA'!E205/Eco!O29),IF($C$2="Constant Exchange rate",IF('Largest_Life&amp;nonlife_DATA'!E205=0,0,'Largest_Life&amp;nonlife_DATA'!E205/Eco!O29))))</f>
        <v>0</v>
      </c>
      <c r="G212" s="54">
        <f>IF($C$2="National Currency",IF('Largest_Life&amp;nonlife_DATA'!F205=0,0,'Largest_Life&amp;nonlife_DATA'!F205),IF($C$2="Current Exchange rate",IF('Largest_Life&amp;nonlife_DATA'!F205=0,0,'Largest_Life&amp;nonlife_DATA'!F205/Eco!P29),IF($C$2="Constant Exchange rate",IF('Largest_Life&amp;nonlife_DATA'!F205=0,0,'Largest_Life&amp;nonlife_DATA'!F205/Eco!P29))))</f>
        <v>0</v>
      </c>
      <c r="H212" s="54">
        <f>IF($C$2="National Currency",IF('Largest_Life&amp;nonlife_DATA'!G205=0,0,'Largest_Life&amp;nonlife_DATA'!G205),IF($C$2="Current Exchange rate",IF('Largest_Life&amp;nonlife_DATA'!G205=0,0,'Largest_Life&amp;nonlife_DATA'!G205/Eco!Q29),IF($C$2="Constant Exchange rate",IF('Largest_Life&amp;nonlife_DATA'!G205=0,0,'Largest_Life&amp;nonlife_DATA'!G205/Eco!Q29))))</f>
        <v>0</v>
      </c>
      <c r="I212" s="54">
        <f>IF($C$2="National Currency",IF('Largest_Life&amp;nonlife_DATA'!H205=0,0,'Largest_Life&amp;nonlife_DATA'!H205),IF($C$2="Current Exchange rate",IF('Largest_Life&amp;nonlife_DATA'!H205=0,0,'Largest_Life&amp;nonlife_DATA'!H205/Eco!R29),IF($C$2="Constant Exchange rate",IF('Largest_Life&amp;nonlife_DATA'!H205=0,0,'Largest_Life&amp;nonlife_DATA'!H205/Eco!R29))))</f>
        <v>0</v>
      </c>
      <c r="J212" s="54">
        <f>IF($C$2="National Currency",IF('Largest_Life&amp;nonlife_DATA'!I205=0,0,'Largest_Life&amp;nonlife_DATA'!I205),IF($C$2="Current Exchange rate",IF('Largest_Life&amp;nonlife_DATA'!I205=0,0,'Largest_Life&amp;nonlife_DATA'!I205/Eco!S29),IF($C$2="Constant Exchange rate",IF('Largest_Life&amp;nonlife_DATA'!I205=0,0,'Largest_Life&amp;nonlife_DATA'!I205/Eco!S29))))</f>
        <v>265</v>
      </c>
      <c r="K212" s="54">
        <f>IF($C$2="National Currency",IF('Largest_Life&amp;nonlife_DATA'!J205=0,0,'Largest_Life&amp;nonlife_DATA'!J205),IF($C$2="Current Exchange rate",IF('Largest_Life&amp;nonlife_DATA'!J205=0,0,'Largest_Life&amp;nonlife_DATA'!J205/Eco!T29),IF($C$2="Constant Exchange rate",IF('Largest_Life&amp;nonlife_DATA'!J205=0,0,'Largest_Life&amp;nonlife_DATA'!J205/Eco!T29))))</f>
        <v>207</v>
      </c>
      <c r="L212" s="54">
        <f>IF($C$2="National Currency",IF('Largest_Life&amp;nonlife_DATA'!K205=0,0,'Largest_Life&amp;nonlife_DATA'!K205),IF($C$2="Current Exchange rate",IF('Largest_Life&amp;nonlife_DATA'!K205=0,0,'Largest_Life&amp;nonlife_DATA'!K205/Eco!U29),IF($C$2="Constant Exchange rate",IF('Largest_Life&amp;nonlife_DATA'!K205=0,0,'Largest_Life&amp;nonlife_DATA'!K205/Eco!U29))))</f>
        <v>297</v>
      </c>
      <c r="M212" s="54">
        <f>IF($C$2="National Currency",IF('Largest_Life&amp;nonlife_DATA'!L205=0,0,'Largest_Life&amp;nonlife_DATA'!L205),IF($C$2="Current Exchange rate",IF('Largest_Life&amp;nonlife_DATA'!L205=0,0,'Largest_Life&amp;nonlife_DATA'!L205/Eco!V29),IF($C$2="Constant Exchange rate",IF('Largest_Life&amp;nonlife_DATA'!L205=0,0,'Largest_Life&amp;nonlife_DATA'!L205/Eco!V29))))</f>
        <v>194</v>
      </c>
      <c r="N212" s="54">
        <f>IF($C$2="National Currency",IF('Largest_Life&amp;nonlife_DATA'!M205=0,0,'Largest_Life&amp;nonlife_DATA'!M205),IF($C$2="Current Exchange rate",IF('Largest_Life&amp;nonlife_DATA'!M205=0,0,'Largest_Life&amp;nonlife_DATA'!M205/Eco!W29),IF($C$2="Constant Exchange rate",IF('Largest_Life&amp;nonlife_DATA'!M205=0,0,'Largest_Life&amp;nonlife_DATA'!M205/Eco!W29))))</f>
        <v>181</v>
      </c>
      <c r="O212" s="54">
        <f>IF($C$2="National Currency",IF('Largest_Life&amp;nonlife_DATA'!N205=0,0,'Largest_Life&amp;nonlife_DATA'!N205),IF($C$2="Current Exchange rate",IF('Largest_Life&amp;nonlife_DATA'!N205=0,0,'Largest_Life&amp;nonlife_DATA'!N205/Eco!X29),IF($C$2="Constant Exchange rate",IF('Largest_Life&amp;nonlife_DATA'!N205=0,0,'Largest_Life&amp;nonlife_DATA'!N205/Eco!X29))))</f>
        <v>181</v>
      </c>
      <c r="P212" s="151">
        <f>IF($C$2="National Currency",IF('Largest_Life&amp;nonlife_DATA'!O205=0,0,'Largest_Life&amp;nonlife_DATA'!O205),IF($C$2="Current Exchange rate",IF('Largest_Life&amp;nonlife_DATA'!O205=0,0,'Largest_Life&amp;nonlife_DATA'!O205/Eco!Y29),IF($C$2="Constant Exchange rate",IF('Largest_Life&amp;nonlife_DATA'!O205=0,0,'Largest_Life&amp;nonlife_DATA'!O205/Eco!Y29))))</f>
        <v>0</v>
      </c>
      <c r="Q212" s="22">
        <f t="shared" si="16"/>
        <v>1.9528463226922211E-3</v>
      </c>
      <c r="R212" s="22">
        <f t="shared" si="17"/>
        <v>0</v>
      </c>
      <c r="S212" s="22" t="str">
        <f t="shared" si="18"/>
        <v>-</v>
      </c>
    </row>
    <row r="213" spans="3:19" x14ac:dyDescent="0.25">
      <c r="C213" s="187"/>
      <c r="D213" s="188"/>
      <c r="E213" s="43" t="s">
        <v>18</v>
      </c>
      <c r="F213" s="133">
        <f>IF($C$2="National Currency",IF('Largest_Life&amp;nonlife_DATA'!E206=0,0,'Largest_Life&amp;nonlife_DATA'!E206),IF($C$2="Current Exchange rate",IF('Largest_Life&amp;nonlife_DATA'!E206=0,0,'Largest_Life&amp;nonlife_DATA'!E206/Eco!O30),IF($C$2="Constant Exchange rate",IF('Largest_Life&amp;nonlife_DATA'!E206=0,0,'Largest_Life&amp;nonlife_DATA'!E206/Eco!O30))))</f>
        <v>21.493050580312367</v>
      </c>
      <c r="G213" s="54">
        <f>IF($C$2="National Currency",IF('Largest_Life&amp;nonlife_DATA'!F206=0,0,'Largest_Life&amp;nonlife_DATA'!F206),IF($C$2="Current Exchange rate",IF('Largest_Life&amp;nonlife_DATA'!F206=0,0,'Largest_Life&amp;nonlife_DATA'!F206/Eco!P30),IF($C$2="Constant Exchange rate",IF('Largest_Life&amp;nonlife_DATA'!F206=0,0,'Largest_Life&amp;nonlife_DATA'!F206/Eco!P30))))</f>
        <v>19.419706980752654</v>
      </c>
      <c r="H213" s="54">
        <f>IF($C$2="National Currency",IF('Largest_Life&amp;nonlife_DATA'!G206=0,0,'Largest_Life&amp;nonlife_DATA'!G206),IF($C$2="Current Exchange rate",IF('Largest_Life&amp;nonlife_DATA'!G206=0,0,'Largest_Life&amp;nonlife_DATA'!G206/Eco!Q30),IF($C$2="Constant Exchange rate",IF('Largest_Life&amp;nonlife_DATA'!G206=0,0,'Largest_Life&amp;nonlife_DATA'!G206/Eco!Q30))))</f>
        <v>27.538726333907054</v>
      </c>
      <c r="I213" s="54">
        <f>IF($C$2="National Currency",IF('Largest_Life&amp;nonlife_DATA'!H206=0,0,'Largest_Life&amp;nonlife_DATA'!H206),IF($C$2="Current Exchange rate",IF('Largest_Life&amp;nonlife_DATA'!H206=0,0,'Largest_Life&amp;nonlife_DATA'!H206/Eco!R30),IF($C$2="Constant Exchange rate",IF('Largest_Life&amp;nonlife_DATA'!H206=0,0,'Largest_Life&amp;nonlife_DATA'!H206/Eco!R30))))</f>
        <v>53.417576105686386</v>
      </c>
      <c r="J213" s="54">
        <f>IF($C$2="National Currency",IF('Largest_Life&amp;nonlife_DATA'!I206=0,0,'Largest_Life&amp;nonlife_DATA'!I206),IF($C$2="Current Exchange rate",IF('Largest_Life&amp;nonlife_DATA'!I206=0,0,'Largest_Life&amp;nonlife_DATA'!I206/Eco!S30),IF($C$2="Constant Exchange rate",IF('Largest_Life&amp;nonlife_DATA'!I206=0,0,'Largest_Life&amp;nonlife_DATA'!I206/Eco!S30))))</f>
        <v>64.774812932373294</v>
      </c>
      <c r="K213" s="54">
        <f>IF($C$2="National Currency",IF('Largest_Life&amp;nonlife_DATA'!J206=0,0,'Largest_Life&amp;nonlife_DATA'!J206),IF($C$2="Current Exchange rate",IF('Largest_Life&amp;nonlife_DATA'!J206=0,0,'Largest_Life&amp;nonlife_DATA'!J206/Eco!T30),IF($C$2="Constant Exchange rate",IF('Largest_Life&amp;nonlife_DATA'!J206=0,0,'Largest_Life&amp;nonlife_DATA'!J206/Eco!T30))))</f>
        <v>58.903143944734246</v>
      </c>
      <c r="L213" s="54">
        <f>IF($C$2="National Currency",IF('Largest_Life&amp;nonlife_DATA'!K206=0,0,'Largest_Life&amp;nonlife_DATA'!K206),IF($C$2="Current Exchange rate",IF('Largest_Life&amp;nonlife_DATA'!K206=0,0,'Largest_Life&amp;nonlife_DATA'!K206/Eco!U30),IF($C$2="Constant Exchange rate",IF('Largest_Life&amp;nonlife_DATA'!K206=0,0,'Largest_Life&amp;nonlife_DATA'!K206/Eco!U30))))</f>
        <v>44.375528615731604</v>
      </c>
      <c r="M213" s="54">
        <f>IF($C$2="National Currency",IF('Largest_Life&amp;nonlife_DATA'!L206=0,0,'Largest_Life&amp;nonlife_DATA'!L206),IF($C$2="Current Exchange rate",IF('Largest_Life&amp;nonlife_DATA'!L206=0,0,'Largest_Life&amp;nonlife_DATA'!L206/Eco!V30),IF($C$2="Constant Exchange rate",IF('Largest_Life&amp;nonlife_DATA'!L206=0,0,'Largest_Life&amp;nonlife_DATA'!L206/Eco!V30))))</f>
        <v>0</v>
      </c>
      <c r="N213" s="54">
        <f>IF($C$2="National Currency",IF('Largest_Life&amp;nonlife_DATA'!M206=0,0,'Largest_Life&amp;nonlife_DATA'!M206),IF($C$2="Current Exchange rate",IF('Largest_Life&amp;nonlife_DATA'!M206=0,0,'Largest_Life&amp;nonlife_DATA'!M206/Eco!W30),IF($C$2="Constant Exchange rate",IF('Largest_Life&amp;nonlife_DATA'!M206=0,0,'Largest_Life&amp;nonlife_DATA'!M206/Eco!W30))))</f>
        <v>0</v>
      </c>
      <c r="O213" s="54">
        <f>IF($C$2="National Currency",IF('Largest_Life&amp;nonlife_DATA'!N206=0,0,'Largest_Life&amp;nonlife_DATA'!N206),IF($C$2="Current Exchange rate",IF('Largest_Life&amp;nonlife_DATA'!N206=0,0,'Largest_Life&amp;nonlife_DATA'!N206/Eco!X30),IF($C$2="Constant Exchange rate",IF('Largest_Life&amp;nonlife_DATA'!N206=0,0,'Largest_Life&amp;nonlife_DATA'!N206/Eco!X30))))</f>
        <v>0</v>
      </c>
      <c r="P213" s="151">
        <f>IF($C$2="National Currency",IF('Largest_Life&amp;nonlife_DATA'!O206=0,0,'Largest_Life&amp;nonlife_DATA'!O206),IF($C$2="Current Exchange rate",IF('Largest_Life&amp;nonlife_DATA'!O206=0,0,'Largest_Life&amp;nonlife_DATA'!O206/Eco!Y30),IF($C$2="Constant Exchange rate",IF('Largest_Life&amp;nonlife_DATA'!O206=0,0,'Largest_Life&amp;nonlife_DATA'!O206/Eco!Y30))))</f>
        <v>0</v>
      </c>
      <c r="Q213" s="22">
        <f t="shared" si="16"/>
        <v>0</v>
      </c>
      <c r="R213" s="22" t="str">
        <f t="shared" si="17"/>
        <v>-</v>
      </c>
      <c r="S213" s="22" t="str">
        <f t="shared" si="18"/>
        <v>-</v>
      </c>
    </row>
    <row r="214" spans="3:19" x14ac:dyDescent="0.25">
      <c r="C214" s="187"/>
      <c r="D214" s="188"/>
      <c r="E214" s="43" t="s">
        <v>19</v>
      </c>
      <c r="F214" s="133">
        <f>IF($C$2="National Currency",IF('Largest_Life&amp;nonlife_DATA'!E207=0,0,'Largest_Life&amp;nonlife_DATA'!E207),IF($C$2="Current Exchange rate",IF('Largest_Life&amp;nonlife_DATA'!E207=0,0,'Largest_Life&amp;nonlife_DATA'!E207/Eco!O31),IF($C$2="Constant Exchange rate",IF('Largest_Life&amp;nonlife_DATA'!E207=0,0,'Largest_Life&amp;nonlife_DATA'!E207/Eco!O31))))</f>
        <v>0</v>
      </c>
      <c r="G214" s="54">
        <f>IF($C$2="National Currency",IF('Largest_Life&amp;nonlife_DATA'!F207=0,0,'Largest_Life&amp;nonlife_DATA'!F207),IF($C$2="Current Exchange rate",IF('Largest_Life&amp;nonlife_DATA'!F207=0,0,'Largest_Life&amp;nonlife_DATA'!F207/Eco!P31),IF($C$2="Constant Exchange rate",IF('Largest_Life&amp;nonlife_DATA'!F207=0,0,'Largest_Life&amp;nonlife_DATA'!F207/Eco!P31))))</f>
        <v>0</v>
      </c>
      <c r="H214" s="54">
        <f>IF($C$2="National Currency",IF('Largest_Life&amp;nonlife_DATA'!G207=0,0,'Largest_Life&amp;nonlife_DATA'!G207),IF($C$2="Current Exchange rate",IF('Largest_Life&amp;nonlife_DATA'!G207=0,0,'Largest_Life&amp;nonlife_DATA'!G207/Eco!Q31),IF($C$2="Constant Exchange rate",IF('Largest_Life&amp;nonlife_DATA'!G207=0,0,'Largest_Life&amp;nonlife_DATA'!G207/Eco!Q31))))</f>
        <v>0</v>
      </c>
      <c r="I214" s="54">
        <f>IF($C$2="National Currency",IF('Largest_Life&amp;nonlife_DATA'!H207=0,0,'Largest_Life&amp;nonlife_DATA'!H207),IF($C$2="Current Exchange rate",IF('Largest_Life&amp;nonlife_DATA'!H207=0,0,'Largest_Life&amp;nonlife_DATA'!H207/Eco!R31),IF($C$2="Constant Exchange rate",IF('Largest_Life&amp;nonlife_DATA'!H207=0,0,'Largest_Life&amp;nonlife_DATA'!H207/Eco!R31))))</f>
        <v>0</v>
      </c>
      <c r="J214" s="54">
        <f>IF($C$2="National Currency",IF('Largest_Life&amp;nonlife_DATA'!I207=0,0,'Largest_Life&amp;nonlife_DATA'!I207),IF($C$2="Current Exchange rate",IF('Largest_Life&amp;nonlife_DATA'!I207=0,0,'Largest_Life&amp;nonlife_DATA'!I207/Eco!S31),IF($C$2="Constant Exchange rate",IF('Largest_Life&amp;nonlife_DATA'!I207=0,0,'Largest_Life&amp;nonlife_DATA'!I207/Eco!S31))))</f>
        <v>0</v>
      </c>
      <c r="K214" s="54">
        <f>IF($C$2="National Currency",IF('Largest_Life&amp;nonlife_DATA'!J207=0,0,'Largest_Life&amp;nonlife_DATA'!J207),IF($C$2="Current Exchange rate",IF('Largest_Life&amp;nonlife_DATA'!J207=0,0,'Largest_Life&amp;nonlife_DATA'!J207/Eco!T31),IF($C$2="Constant Exchange rate",IF('Largest_Life&amp;nonlife_DATA'!J207=0,0,'Largest_Life&amp;nonlife_DATA'!J207/Eco!T31))))</f>
        <v>0</v>
      </c>
      <c r="L214" s="54">
        <f>IF($C$2="National Currency",IF('Largest_Life&amp;nonlife_DATA'!K207=0,0,'Largest_Life&amp;nonlife_DATA'!K207),IF($C$2="Current Exchange rate",IF('Largest_Life&amp;nonlife_DATA'!K207=0,0,'Largest_Life&amp;nonlife_DATA'!K207/Eco!U31),IF($C$2="Constant Exchange rate",IF('Largest_Life&amp;nonlife_DATA'!K207=0,0,'Largest_Life&amp;nonlife_DATA'!K207/Eco!U31))))</f>
        <v>0</v>
      </c>
      <c r="M214" s="54">
        <f>IF($C$2="National Currency",IF('Largest_Life&amp;nonlife_DATA'!L207=0,0,'Largest_Life&amp;nonlife_DATA'!L207),IF($C$2="Current Exchange rate",IF('Largest_Life&amp;nonlife_DATA'!L207=0,0,'Largest_Life&amp;nonlife_DATA'!L207/Eco!V31),IF($C$2="Constant Exchange rate",IF('Largest_Life&amp;nonlife_DATA'!L207=0,0,'Largest_Life&amp;nonlife_DATA'!L207/Eco!V31))))</f>
        <v>0</v>
      </c>
      <c r="N214" s="54">
        <f>IF($C$2="National Currency",IF('Largest_Life&amp;nonlife_DATA'!M207=0,0,'Largest_Life&amp;nonlife_DATA'!M207),IF($C$2="Current Exchange rate",IF('Largest_Life&amp;nonlife_DATA'!M207=0,0,'Largest_Life&amp;nonlife_DATA'!M207/Eco!W31),IF($C$2="Constant Exchange rate",IF('Largest_Life&amp;nonlife_DATA'!M207=0,0,'Largest_Life&amp;nonlife_DATA'!M207/Eco!W31))))</f>
        <v>0</v>
      </c>
      <c r="O214" s="54">
        <f>IF($C$2="National Currency",IF('Largest_Life&amp;nonlife_DATA'!N207=0,0,'Largest_Life&amp;nonlife_DATA'!N207),IF($C$2="Current Exchange rate",IF('Largest_Life&amp;nonlife_DATA'!N207=0,0,'Largest_Life&amp;nonlife_DATA'!N207/Eco!X31),IF($C$2="Constant Exchange rate",IF('Largest_Life&amp;nonlife_DATA'!N207=0,0,'Largest_Life&amp;nonlife_DATA'!N207/Eco!X31))))</f>
        <v>0</v>
      </c>
      <c r="P214" s="151">
        <f>IF($C$2="National Currency",IF('Largest_Life&amp;nonlife_DATA'!O207=0,0,'Largest_Life&amp;nonlife_DATA'!O207),IF($C$2="Current Exchange rate",IF('Largest_Life&amp;nonlife_DATA'!O207=0,0,'Largest_Life&amp;nonlife_DATA'!O207/Eco!Y31),IF($C$2="Constant Exchange rate",IF('Largest_Life&amp;nonlife_DATA'!O207=0,0,'Largest_Life&amp;nonlife_DATA'!O207/Eco!Y31))))</f>
        <v>0</v>
      </c>
      <c r="Q214" s="22">
        <f t="shared" si="16"/>
        <v>0</v>
      </c>
      <c r="R214" s="22" t="str">
        <f t="shared" si="17"/>
        <v>-</v>
      </c>
      <c r="S214" s="22" t="str">
        <f t="shared" si="18"/>
        <v>-</v>
      </c>
    </row>
    <row r="215" spans="3:19" x14ac:dyDescent="0.25">
      <c r="C215" s="187"/>
      <c r="D215" s="188"/>
      <c r="E215" s="43" t="s">
        <v>20</v>
      </c>
      <c r="F215" s="133">
        <f>IF($C$2="National Currency",IF('Largest_Life&amp;nonlife_DATA'!E208=0,0,'Largest_Life&amp;nonlife_DATA'!E208),IF($C$2="Current Exchange rate",IF('Largest_Life&amp;nonlife_DATA'!E208=0,0,'Largest_Life&amp;nonlife_DATA'!E208/Eco!O32),IF($C$2="Constant Exchange rate",IF('Largest_Life&amp;nonlife_DATA'!E208=0,0,'Largest_Life&amp;nonlife_DATA'!E208/Eco!O32))))</f>
        <v>0</v>
      </c>
      <c r="G215" s="54">
        <f>IF($C$2="National Currency",IF('Largest_Life&amp;nonlife_DATA'!F208=0,0,'Largest_Life&amp;nonlife_DATA'!F208),IF($C$2="Current Exchange rate",IF('Largest_Life&amp;nonlife_DATA'!F208=0,0,'Largest_Life&amp;nonlife_DATA'!F208/Eco!P32),IF($C$2="Constant Exchange rate",IF('Largest_Life&amp;nonlife_DATA'!F208=0,0,'Largest_Life&amp;nonlife_DATA'!F208/Eco!P32))))</f>
        <v>5234</v>
      </c>
      <c r="H215" s="54">
        <f>IF($C$2="National Currency",IF('Largest_Life&amp;nonlife_DATA'!G208=0,0,'Largest_Life&amp;nonlife_DATA'!G208),IF($C$2="Current Exchange rate",IF('Largest_Life&amp;nonlife_DATA'!G208=0,0,'Largest_Life&amp;nonlife_DATA'!G208/Eco!Q32),IF($C$2="Constant Exchange rate",IF('Largest_Life&amp;nonlife_DATA'!G208=0,0,'Largest_Life&amp;nonlife_DATA'!G208/Eco!Q32))))</f>
        <v>6027</v>
      </c>
      <c r="I215" s="54">
        <f>IF($C$2="National Currency",IF('Largest_Life&amp;nonlife_DATA'!H208=0,0,'Largest_Life&amp;nonlife_DATA'!H208),IF($C$2="Current Exchange rate",IF('Largest_Life&amp;nonlife_DATA'!H208=0,0,'Largest_Life&amp;nonlife_DATA'!H208/Eco!R32),IF($C$2="Constant Exchange rate",IF('Largest_Life&amp;nonlife_DATA'!H208=0,0,'Largest_Life&amp;nonlife_DATA'!H208/Eco!R32))))</f>
        <v>6820</v>
      </c>
      <c r="J215" s="54">
        <f>IF($C$2="National Currency",IF('Largest_Life&amp;nonlife_DATA'!I208=0,0,'Largest_Life&amp;nonlife_DATA'!I208),IF($C$2="Current Exchange rate",IF('Largest_Life&amp;nonlife_DATA'!I208=0,0,'Largest_Life&amp;nonlife_DATA'!I208/Eco!S32),IF($C$2="Constant Exchange rate",IF('Largest_Life&amp;nonlife_DATA'!I208=0,0,'Largest_Life&amp;nonlife_DATA'!I208/Eco!S32))))</f>
        <v>7033</v>
      </c>
      <c r="K215" s="54">
        <f>IF($C$2="National Currency",IF('Largest_Life&amp;nonlife_DATA'!J208=0,0,'Largest_Life&amp;nonlife_DATA'!J208),IF($C$2="Current Exchange rate",IF('Largest_Life&amp;nonlife_DATA'!J208=0,0,'Largest_Life&amp;nonlife_DATA'!J208/Eco!T32),IF($C$2="Constant Exchange rate",IF('Largest_Life&amp;nonlife_DATA'!J208=0,0,'Largest_Life&amp;nonlife_DATA'!J208/Eco!T32))))</f>
        <v>7501</v>
      </c>
      <c r="L215" s="54">
        <f>IF($C$2="National Currency",IF('Largest_Life&amp;nonlife_DATA'!K208=0,0,'Largest_Life&amp;nonlife_DATA'!K208),IF($C$2="Current Exchange rate",IF('Largest_Life&amp;nonlife_DATA'!K208=0,0,'Largest_Life&amp;nonlife_DATA'!K208/Eco!U32),IF($C$2="Constant Exchange rate",IF('Largest_Life&amp;nonlife_DATA'!K208=0,0,'Largest_Life&amp;nonlife_DATA'!K208/Eco!U32))))</f>
        <v>7533</v>
      </c>
      <c r="M215" s="54">
        <f>IF($C$2="National Currency",IF('Largest_Life&amp;nonlife_DATA'!L208=0,0,'Largest_Life&amp;nonlife_DATA'!L208),IF($C$2="Current Exchange rate",IF('Largest_Life&amp;nonlife_DATA'!L208=0,0,'Largest_Life&amp;nonlife_DATA'!L208/Eco!V32),IF($C$2="Constant Exchange rate",IF('Largest_Life&amp;nonlife_DATA'!L208=0,0,'Largest_Life&amp;nonlife_DATA'!L208/Eco!V32))))</f>
        <v>8231</v>
      </c>
      <c r="N215" s="54">
        <f>IF($C$2="National Currency",IF('Largest_Life&amp;nonlife_DATA'!M208=0,0,'Largest_Life&amp;nonlife_DATA'!M208),IF($C$2="Current Exchange rate",IF('Largest_Life&amp;nonlife_DATA'!M208=0,0,'Largest_Life&amp;nonlife_DATA'!M208/Eco!W32),IF($C$2="Constant Exchange rate",IF('Largest_Life&amp;nonlife_DATA'!M208=0,0,'Largest_Life&amp;nonlife_DATA'!M208/Eco!W32))))</f>
        <v>7656</v>
      </c>
      <c r="O215" s="54">
        <f>IF($C$2="National Currency",IF('Largest_Life&amp;nonlife_DATA'!N208=0,0,'Largest_Life&amp;nonlife_DATA'!N208),IF($C$2="Current Exchange rate",IF('Largest_Life&amp;nonlife_DATA'!N208=0,0,'Largest_Life&amp;nonlife_DATA'!N208/Eco!X32),IF($C$2="Constant Exchange rate",IF('Largest_Life&amp;nonlife_DATA'!N208=0,0,'Largest_Life&amp;nonlife_DATA'!N208/Eco!X32))))</f>
        <v>8345</v>
      </c>
      <c r="P215" s="151">
        <f>IF($C$2="National Currency",IF('Largest_Life&amp;nonlife_DATA'!O208=0,0,'Largest_Life&amp;nonlife_DATA'!O208),IF($C$2="Current Exchange rate",IF('Largest_Life&amp;nonlife_DATA'!O208=0,0,'Largest_Life&amp;nonlife_DATA'!O208/Eco!Y32),IF($C$2="Constant Exchange rate",IF('Largest_Life&amp;nonlife_DATA'!O208=0,0,'Largest_Life&amp;nonlife_DATA'!O208/Eco!Y32))))</f>
        <v>8322</v>
      </c>
      <c r="Q215" s="22">
        <f t="shared" si="16"/>
        <v>9.0035925761693836E-2</v>
      </c>
      <c r="R215" s="22">
        <f t="shared" si="17"/>
        <v>8.9994775339602873E-2</v>
      </c>
      <c r="S215" s="22" t="str">
        <f t="shared" si="18"/>
        <v>-</v>
      </c>
    </row>
    <row r="216" spans="3:19" x14ac:dyDescent="0.25">
      <c r="C216" s="187"/>
      <c r="D216" s="188"/>
      <c r="E216" s="43" t="s">
        <v>21</v>
      </c>
      <c r="F216" s="133">
        <f>IF($C$2="National Currency",IF('Largest_Life&amp;nonlife_DATA'!E209=0,0,'Largest_Life&amp;nonlife_DATA'!E209),IF($C$2="Current Exchange rate",IF('Largest_Life&amp;nonlife_DATA'!E209=0,0,'Largest_Life&amp;nonlife_DATA'!E209/Eco!O33),IF($C$2="Constant Exchange rate",IF('Largest_Life&amp;nonlife_DATA'!E209=0,0,'Largest_Life&amp;nonlife_DATA'!E209/Eco!O33))))</f>
        <v>0</v>
      </c>
      <c r="G216" s="54">
        <f>IF($C$2="National Currency",IF('Largest_Life&amp;nonlife_DATA'!F209=0,0,'Largest_Life&amp;nonlife_DATA'!F209),IF($C$2="Current Exchange rate",IF('Largest_Life&amp;nonlife_DATA'!F209=0,0,'Largest_Life&amp;nonlife_DATA'!F209/Eco!P33),IF($C$2="Constant Exchange rate",IF('Largest_Life&amp;nonlife_DATA'!F209=0,0,'Largest_Life&amp;nonlife_DATA'!F209/Eco!P33))))</f>
        <v>0</v>
      </c>
      <c r="H216" s="54">
        <f>IF($C$2="National Currency",IF('Largest_Life&amp;nonlife_DATA'!G209=0,0,'Largest_Life&amp;nonlife_DATA'!G209),IF($C$2="Current Exchange rate",IF('Largest_Life&amp;nonlife_DATA'!G209=0,0,'Largest_Life&amp;nonlife_DATA'!G209/Eco!Q33),IF($C$2="Constant Exchange rate",IF('Largest_Life&amp;nonlife_DATA'!G209=0,0,'Largest_Life&amp;nonlife_DATA'!G209/Eco!Q33))))</f>
        <v>0</v>
      </c>
      <c r="I216" s="54">
        <f>IF($C$2="National Currency",IF('Largest_Life&amp;nonlife_DATA'!H209=0,0,'Largest_Life&amp;nonlife_DATA'!H209),IF($C$2="Current Exchange rate",IF('Largest_Life&amp;nonlife_DATA'!H209=0,0,'Largest_Life&amp;nonlife_DATA'!H209/Eco!R33),IF($C$2="Constant Exchange rate",IF('Largest_Life&amp;nonlife_DATA'!H209=0,0,'Largest_Life&amp;nonlife_DATA'!H209/Eco!R33))))</f>
        <v>0</v>
      </c>
      <c r="J216" s="54">
        <f>IF($C$2="National Currency",IF('Largest_Life&amp;nonlife_DATA'!I209=0,0,'Largest_Life&amp;nonlife_DATA'!I209),IF($C$2="Current Exchange rate",IF('Largest_Life&amp;nonlife_DATA'!I209=0,0,'Largest_Life&amp;nonlife_DATA'!I209/Eco!S33),IF($C$2="Constant Exchange rate",IF('Largest_Life&amp;nonlife_DATA'!I209=0,0,'Largest_Life&amp;nonlife_DATA'!I209/Eco!S33))))</f>
        <v>0</v>
      </c>
      <c r="K216" s="54">
        <f>IF($C$2="National Currency",IF('Largest_Life&amp;nonlife_DATA'!J209=0,0,'Largest_Life&amp;nonlife_DATA'!J209),IF($C$2="Current Exchange rate",IF('Largest_Life&amp;nonlife_DATA'!J209=0,0,'Largest_Life&amp;nonlife_DATA'!J209/Eco!T33),IF($C$2="Constant Exchange rate",IF('Largest_Life&amp;nonlife_DATA'!J209=0,0,'Largest_Life&amp;nonlife_DATA'!J209/Eco!T33))))</f>
        <v>0</v>
      </c>
      <c r="L216" s="54">
        <f>IF($C$2="National Currency",IF('Largest_Life&amp;nonlife_DATA'!K209=0,0,'Largest_Life&amp;nonlife_DATA'!K209),IF($C$2="Current Exchange rate",IF('Largest_Life&amp;nonlife_DATA'!K209=0,0,'Largest_Life&amp;nonlife_DATA'!K209/Eco!U33),IF($C$2="Constant Exchange rate",IF('Largest_Life&amp;nonlife_DATA'!K209=0,0,'Largest_Life&amp;nonlife_DATA'!K209/Eco!U33))))</f>
        <v>0</v>
      </c>
      <c r="M216" s="54">
        <f>IF($C$2="National Currency",IF('Largest_Life&amp;nonlife_DATA'!L209=0,0,'Largest_Life&amp;nonlife_DATA'!L209),IF($C$2="Current Exchange rate",IF('Largest_Life&amp;nonlife_DATA'!L209=0,0,'Largest_Life&amp;nonlife_DATA'!L209/Eco!V33),IF($C$2="Constant Exchange rate",IF('Largest_Life&amp;nonlife_DATA'!L209=0,0,'Largest_Life&amp;nonlife_DATA'!L209/Eco!V33))))</f>
        <v>0</v>
      </c>
      <c r="N216" s="54">
        <f>IF($C$2="National Currency",IF('Largest_Life&amp;nonlife_DATA'!M209=0,0,'Largest_Life&amp;nonlife_DATA'!M209),IF($C$2="Current Exchange rate",IF('Largest_Life&amp;nonlife_DATA'!M209=0,0,'Largest_Life&amp;nonlife_DATA'!M209/Eco!W33),IF($C$2="Constant Exchange rate",IF('Largest_Life&amp;nonlife_DATA'!M209=0,0,'Largest_Life&amp;nonlife_DATA'!M209/Eco!W33))))</f>
        <v>0</v>
      </c>
      <c r="O216" s="54">
        <f>IF($C$2="National Currency",IF('Largest_Life&amp;nonlife_DATA'!N209=0,0,'Largest_Life&amp;nonlife_DATA'!N209),IF($C$2="Current Exchange rate",IF('Largest_Life&amp;nonlife_DATA'!N209=0,0,'Largest_Life&amp;nonlife_DATA'!N209/Eco!X33),IF($C$2="Constant Exchange rate",IF('Largest_Life&amp;nonlife_DATA'!N209=0,0,'Largest_Life&amp;nonlife_DATA'!N209/Eco!X33))))</f>
        <v>0</v>
      </c>
      <c r="P216" s="151">
        <f>IF($C$2="National Currency",IF('Largest_Life&amp;nonlife_DATA'!O209=0,0,'Largest_Life&amp;nonlife_DATA'!O209),IF($C$2="Current Exchange rate",IF('Largest_Life&amp;nonlife_DATA'!O209=0,0,'Largest_Life&amp;nonlife_DATA'!O209/Eco!Y33),IF($C$2="Constant Exchange rate",IF('Largest_Life&amp;nonlife_DATA'!O209=0,0,'Largest_Life&amp;nonlife_DATA'!O209/Eco!Y33))))</f>
        <v>0</v>
      </c>
      <c r="Q216" s="22">
        <f t="shared" si="16"/>
        <v>0</v>
      </c>
      <c r="R216" s="22" t="str">
        <f t="shared" si="17"/>
        <v>-</v>
      </c>
      <c r="S216" s="22" t="str">
        <f t="shared" si="18"/>
        <v>-</v>
      </c>
    </row>
    <row r="217" spans="3:19" x14ac:dyDescent="0.25">
      <c r="C217" s="187"/>
      <c r="D217" s="188"/>
      <c r="E217" s="43" t="s">
        <v>22</v>
      </c>
      <c r="F217" s="133">
        <f>IF($C$2="National Currency",IF('Largest_Life&amp;nonlife_DATA'!E210=0,0,'Largest_Life&amp;nonlife_DATA'!E210),IF($C$2="Current Exchange rate",IF('Largest_Life&amp;nonlife_DATA'!E210=0,0,'Largest_Life&amp;nonlife_DATA'!E210/Eco!O34),IF($C$2="Constant Exchange rate",IF('Largest_Life&amp;nonlife_DATA'!E210=0,0,'Largest_Life&amp;nonlife_DATA'!E210/Eco!O34))))</f>
        <v>430.65246664218387</v>
      </c>
      <c r="G217" s="54">
        <f>IF($C$2="National Currency",IF('Largest_Life&amp;nonlife_DATA'!F210=0,0,'Largest_Life&amp;nonlife_DATA'!F210),IF($C$2="Current Exchange rate",IF('Largest_Life&amp;nonlife_DATA'!F210=0,0,'Largest_Life&amp;nonlife_DATA'!F210/Eco!P34),IF($C$2="Constant Exchange rate",IF('Largest_Life&amp;nonlife_DATA'!F210=0,0,'Largest_Life&amp;nonlife_DATA'!F210/Eco!P34))))</f>
        <v>491.45077720207257</v>
      </c>
      <c r="H217" s="54">
        <f>IF($C$2="National Currency",IF('Largest_Life&amp;nonlife_DATA'!G210=0,0,'Largest_Life&amp;nonlife_DATA'!G210),IF($C$2="Current Exchange rate",IF('Largest_Life&amp;nonlife_DATA'!G210=0,0,'Largest_Life&amp;nonlife_DATA'!G210/Eco!Q34),IF($C$2="Constant Exchange rate",IF('Largest_Life&amp;nonlife_DATA'!G210=0,0,'Largest_Life&amp;nonlife_DATA'!G210/Eco!Q34))))</f>
        <v>640.04176455233619</v>
      </c>
      <c r="I217" s="54">
        <f>IF($C$2="National Currency",IF('Largest_Life&amp;nonlife_DATA'!H210=0,0,'Largest_Life&amp;nonlife_DATA'!H210),IF($C$2="Current Exchange rate",IF('Largest_Life&amp;nonlife_DATA'!H210=0,0,'Largest_Life&amp;nonlife_DATA'!H210/Eco!R34),IF($C$2="Constant Exchange rate",IF('Largest_Life&amp;nonlife_DATA'!H210=0,0,'Largest_Life&amp;nonlife_DATA'!H210/Eco!R34))))</f>
        <v>873.52163628774167</v>
      </c>
      <c r="J217" s="54">
        <f>IF($C$2="National Currency",IF('Largest_Life&amp;nonlife_DATA'!I210=0,0,'Largest_Life&amp;nonlife_DATA'!I210),IF($C$2="Current Exchange rate",IF('Largest_Life&amp;nonlife_DATA'!I210=0,0,'Largest_Life&amp;nonlife_DATA'!I210/Eco!S34),IF($C$2="Constant Exchange rate",IF('Largest_Life&amp;nonlife_DATA'!I210=0,0,'Largest_Life&amp;nonlife_DATA'!I210/Eco!S34))))</f>
        <v>961.59865173949674</v>
      </c>
      <c r="K217" s="54">
        <f>IF($C$2="National Currency",IF('Largest_Life&amp;nonlife_DATA'!J210=0,0,'Largest_Life&amp;nonlife_DATA'!J210),IF($C$2="Current Exchange rate",IF('Largest_Life&amp;nonlife_DATA'!J210=0,0,'Largest_Life&amp;nonlife_DATA'!J210/Eco!T34),IF($C$2="Constant Exchange rate",IF('Largest_Life&amp;nonlife_DATA'!J210=0,0,'Largest_Life&amp;nonlife_DATA'!J210/Eco!T34))))</f>
        <v>891.94786210257041</v>
      </c>
      <c r="L217" s="54">
        <f>IF($C$2="National Currency",IF('Largest_Life&amp;nonlife_DATA'!K210=0,0,'Largest_Life&amp;nonlife_DATA'!K210),IF($C$2="Current Exchange rate",IF('Largest_Life&amp;nonlife_DATA'!K210=0,0,'Largest_Life&amp;nonlife_DATA'!K210/Eco!U34),IF($C$2="Constant Exchange rate",IF('Largest_Life&amp;nonlife_DATA'!K210=0,0,'Largest_Life&amp;nonlife_DATA'!K210/Eco!U34))))</f>
        <v>1110.691823899371</v>
      </c>
      <c r="M217" s="54">
        <f>IF($C$2="National Currency",IF('Largest_Life&amp;nonlife_DATA'!L210=0,0,'Largest_Life&amp;nonlife_DATA'!L210),IF($C$2="Current Exchange rate",IF('Largest_Life&amp;nonlife_DATA'!L210=0,0,'Largest_Life&amp;nonlife_DATA'!L210/Eco!V34),IF($C$2="Constant Exchange rate",IF('Largest_Life&amp;nonlife_DATA'!L210=0,0,'Largest_Life&amp;nonlife_DATA'!L210/Eco!V34))))</f>
        <v>946.164199192463</v>
      </c>
      <c r="N217" s="54">
        <f>IF($C$2="National Currency",IF('Largest_Life&amp;nonlife_DATA'!M210=0,0,'Largest_Life&amp;nonlife_DATA'!M210),IF($C$2="Current Exchange rate",IF('Largest_Life&amp;nonlife_DATA'!M210=0,0,'Largest_Life&amp;nonlife_DATA'!M210/Eco!W34),IF($C$2="Constant Exchange rate",IF('Largest_Life&amp;nonlife_DATA'!M210=0,0,'Largest_Life&amp;nonlife_DATA'!M210/Eco!W34))))</f>
        <v>1601.6200294550811</v>
      </c>
      <c r="O217" s="54">
        <f>IF($C$2="National Currency",IF('Largest_Life&amp;nonlife_DATA'!N210=0,0,'Largest_Life&amp;nonlife_DATA'!N210),IF($C$2="Current Exchange rate",IF('Largest_Life&amp;nonlife_DATA'!N210=0,0,'Largest_Life&amp;nonlife_DATA'!N210/Eco!X34),IF($C$2="Constant Exchange rate",IF('Largest_Life&amp;nonlife_DATA'!N210=0,0,'Largest_Life&amp;nonlife_DATA'!N210/Eco!X34))))</f>
        <v>1570.6617239968225</v>
      </c>
      <c r="P217" s="152">
        <f>IF($C$2="National Currency",IF('Largest_Life&amp;nonlife_DATA'!O210=0,0,'Largest_Life&amp;nonlife_DATA'!O210),IF($C$2="Current Exchange rate",IF('Largest_Life&amp;nonlife_DATA'!O210=0,0,'Largest_Life&amp;nonlife_DATA'!O210/Eco!Y34),IF($C$2="Constant Exchange rate",IF('Largest_Life&amp;nonlife_DATA'!O210=0,0,'Largest_Life&amp;nonlife_DATA'!O210/Eco!Y34))))</f>
        <v>0</v>
      </c>
      <c r="Q217" s="22">
        <f t="shared" si="16"/>
        <v>1.6946193214920548E-2</v>
      </c>
      <c r="R217" s="22">
        <f t="shared" si="17"/>
        <v>-1.9329369568880539E-2</v>
      </c>
      <c r="S217" s="22">
        <f t="shared" si="18"/>
        <v>2.6471676018561805</v>
      </c>
    </row>
    <row r="218" spans="3:19" x14ac:dyDescent="0.25">
      <c r="C218" s="187"/>
      <c r="D218" s="188"/>
      <c r="E218" s="43" t="s">
        <v>23</v>
      </c>
      <c r="F218" s="133">
        <f>IF($C$2="National Currency",IF('Largest_Life&amp;nonlife_DATA'!E211=0,0,'Largest_Life&amp;nonlife_DATA'!E211),IF($C$2="Current Exchange rate",IF('Largest_Life&amp;nonlife_DATA'!E211=0,0,'Largest_Life&amp;nonlife_DATA'!E211/Eco!O35),IF($C$2="Constant Exchange rate",IF('Largest_Life&amp;nonlife_DATA'!E211=0,0,'Largest_Life&amp;nonlife_DATA'!E211/Eco!O35))))</f>
        <v>1294.4821000000002</v>
      </c>
      <c r="G218" s="54">
        <f>IF($C$2="National Currency",IF('Largest_Life&amp;nonlife_DATA'!F211=0,0,'Largest_Life&amp;nonlife_DATA'!F211),IF($C$2="Current Exchange rate",IF('Largest_Life&amp;nonlife_DATA'!F211=0,0,'Largest_Life&amp;nonlife_DATA'!F211/Eco!P35),IF($C$2="Constant Exchange rate",IF('Largest_Life&amp;nonlife_DATA'!F211=0,0,'Largest_Life&amp;nonlife_DATA'!F211/Eco!P35))))</f>
        <v>2144.7516000000001</v>
      </c>
      <c r="H218" s="54">
        <f>IF($C$2="National Currency",IF('Largest_Life&amp;nonlife_DATA'!G211=0,0,'Largest_Life&amp;nonlife_DATA'!G211),IF($C$2="Current Exchange rate",IF('Largest_Life&amp;nonlife_DATA'!G211=0,0,'Largest_Life&amp;nonlife_DATA'!G211/Eco!Q35),IF($C$2="Constant Exchange rate",IF('Largest_Life&amp;nonlife_DATA'!G211=0,0,'Largest_Life&amp;nonlife_DATA'!G211/Eco!Q35))))</f>
        <v>1625.93631</v>
      </c>
      <c r="I218" s="54">
        <f>IF($C$2="National Currency",IF('Largest_Life&amp;nonlife_DATA'!H211=0,0,'Largest_Life&amp;nonlife_DATA'!H211),IF($C$2="Current Exchange rate",IF('Largest_Life&amp;nonlife_DATA'!H211=0,0,'Largest_Life&amp;nonlife_DATA'!H211/Eco!R35),IF($C$2="Constant Exchange rate",IF('Largest_Life&amp;nonlife_DATA'!H211=0,0,'Largest_Life&amp;nonlife_DATA'!H211/Eco!R35))))</f>
        <v>1925.3912480600002</v>
      </c>
      <c r="J218" s="54">
        <f>IF($C$2="National Currency",IF('Largest_Life&amp;nonlife_DATA'!I211=0,0,'Largest_Life&amp;nonlife_DATA'!I211),IF($C$2="Current Exchange rate",IF('Largest_Life&amp;nonlife_DATA'!I211=0,0,'Largest_Life&amp;nonlife_DATA'!I211/Eco!S35),IF($C$2="Constant Exchange rate",IF('Largest_Life&amp;nonlife_DATA'!I211=0,0,'Largest_Life&amp;nonlife_DATA'!I211/Eco!S35))))</f>
        <v>2426.29508992</v>
      </c>
      <c r="K218" s="54">
        <f>IF($C$2="National Currency",IF('Largest_Life&amp;nonlife_DATA'!J211=0,0,'Largest_Life&amp;nonlife_DATA'!J211),IF($C$2="Current Exchange rate",IF('Largest_Life&amp;nonlife_DATA'!J211=0,0,'Largest_Life&amp;nonlife_DATA'!J211/Eco!T35),IF($C$2="Constant Exchange rate",IF('Largest_Life&amp;nonlife_DATA'!J211=0,0,'Largest_Life&amp;nonlife_DATA'!J211/Eco!T35))))</f>
        <v>1782.3998843300001</v>
      </c>
      <c r="L218" s="54">
        <f>IF($C$2="National Currency",IF('Largest_Life&amp;nonlife_DATA'!K211=0,0,'Largest_Life&amp;nonlife_DATA'!K211),IF($C$2="Current Exchange rate",IF('Largest_Life&amp;nonlife_DATA'!K211=0,0,'Largest_Life&amp;nonlife_DATA'!K211/Eco!U35),IF($C$2="Constant Exchange rate",IF('Largest_Life&amp;nonlife_DATA'!K211=0,0,'Largest_Life&amp;nonlife_DATA'!K211/Eco!U35))))</f>
        <v>1945.52442544</v>
      </c>
      <c r="M218" s="54">
        <f>IF($C$2="National Currency",IF('Largest_Life&amp;nonlife_DATA'!L211=0,0,'Largest_Life&amp;nonlife_DATA'!L211),IF($C$2="Current Exchange rate",IF('Largest_Life&amp;nonlife_DATA'!L211=0,0,'Largest_Life&amp;nonlife_DATA'!L211/Eco!V35),IF($C$2="Constant Exchange rate",IF('Largest_Life&amp;nonlife_DATA'!L211=0,0,'Largest_Life&amp;nonlife_DATA'!L211/Eco!V35))))</f>
        <v>1129.56203605</v>
      </c>
      <c r="N218" s="54">
        <f>IF($C$2="National Currency",IF('Largest_Life&amp;nonlife_DATA'!M211=0,0,'Largest_Life&amp;nonlife_DATA'!M211),IF($C$2="Current Exchange rate",IF('Largest_Life&amp;nonlife_DATA'!M211=0,0,'Largest_Life&amp;nonlife_DATA'!M211/Eco!W35),IF($C$2="Constant Exchange rate",IF('Largest_Life&amp;nonlife_DATA'!M211=0,0,'Largest_Life&amp;nonlife_DATA'!M211/Eco!W35))))</f>
        <v>991.33612775000006</v>
      </c>
      <c r="O218" s="54">
        <f>IF($C$2="National Currency",IF('Largest_Life&amp;nonlife_DATA'!N211=0,0,'Largest_Life&amp;nonlife_DATA'!N211),IF($C$2="Current Exchange rate",IF('Largest_Life&amp;nonlife_DATA'!N211=0,0,'Largest_Life&amp;nonlife_DATA'!N211/Eco!X35),IF($C$2="Constant Exchange rate",IF('Largest_Life&amp;nonlife_DATA'!N211=0,0,'Largest_Life&amp;nonlife_DATA'!N211/Eco!X35))))</f>
        <v>1724.6147685099997</v>
      </c>
      <c r="P218" s="151">
        <f>IF($C$2="National Currency",IF('Largest_Life&amp;nonlife_DATA'!O211=0,0,'Largest_Life&amp;nonlife_DATA'!O211),IF($C$2="Current Exchange rate",IF('Largest_Life&amp;nonlife_DATA'!O211=0,0,'Largest_Life&amp;nonlife_DATA'!O211/Eco!Y35),IF($C$2="Constant Exchange rate",IF('Largest_Life&amp;nonlife_DATA'!O211=0,0,'Largest_Life&amp;nonlife_DATA'!O211/Eco!Y35))))</f>
        <v>1601.2326874299999</v>
      </c>
      <c r="Q218" s="22">
        <f t="shared" si="16"/>
        <v>1.8607224357709663E-2</v>
      </c>
      <c r="R218" s="22">
        <f t="shared" si="17"/>
        <v>0.7396871961322502</v>
      </c>
      <c r="S218" s="22">
        <f t="shared" si="18"/>
        <v>0.33228166577969631</v>
      </c>
    </row>
    <row r="219" spans="3:19" x14ac:dyDescent="0.25">
      <c r="C219" s="187"/>
      <c r="D219" s="188"/>
      <c r="E219" s="43" t="s">
        <v>31</v>
      </c>
      <c r="F219" s="133">
        <f>IF($C$2="National Currency",IF('Largest_Life&amp;nonlife_DATA'!E212=0,0,'Largest_Life&amp;nonlife_DATA'!E212),IF($C$2="Current Exchange rate",IF('Largest_Life&amp;nonlife_DATA'!E212=0,0,'Largest_Life&amp;nonlife_DATA'!E212/Eco!O36),IF($C$2="Constant Exchange rate",IF('Largest_Life&amp;nonlife_DATA'!E212=0,0,'Largest_Life&amp;nonlife_DATA'!E212/Eco!O36))))</f>
        <v>0</v>
      </c>
      <c r="G219" s="54">
        <f>IF($C$2="National Currency",IF('Largest_Life&amp;nonlife_DATA'!F212=0,0,'Largest_Life&amp;nonlife_DATA'!F212),IF($C$2="Current Exchange rate",IF('Largest_Life&amp;nonlife_DATA'!F212=0,0,'Largest_Life&amp;nonlife_DATA'!F212/Eco!P36),IF($C$2="Constant Exchange rate",IF('Largest_Life&amp;nonlife_DATA'!F212=0,0,'Largest_Life&amp;nonlife_DATA'!F212/Eco!P36))))</f>
        <v>0</v>
      </c>
      <c r="H219" s="54">
        <f>IF($C$2="National Currency",IF('Largest_Life&amp;nonlife_DATA'!G212=0,0,'Largest_Life&amp;nonlife_DATA'!G212),IF($C$2="Current Exchange rate",IF('Largest_Life&amp;nonlife_DATA'!G212=0,0,'Largest_Life&amp;nonlife_DATA'!G212/Eco!Q36),IF($C$2="Constant Exchange rate",IF('Largest_Life&amp;nonlife_DATA'!G212=0,0,'Largest_Life&amp;nonlife_DATA'!G212/Eco!Q36))))</f>
        <v>0</v>
      </c>
      <c r="I219" s="54">
        <f>IF($C$2="National Currency",IF('Largest_Life&amp;nonlife_DATA'!H212=0,0,'Largest_Life&amp;nonlife_DATA'!H212),IF($C$2="Current Exchange rate",IF('Largest_Life&amp;nonlife_DATA'!H212=0,0,'Largest_Life&amp;nonlife_DATA'!H212/Eco!R36),IF($C$2="Constant Exchange rate",IF('Largest_Life&amp;nonlife_DATA'!H212=0,0,'Largest_Life&amp;nonlife_DATA'!H212/Eco!R36))))</f>
        <v>0</v>
      </c>
      <c r="J219" s="54">
        <f>IF($C$2="National Currency",IF('Largest_Life&amp;nonlife_DATA'!I212=0,0,'Largest_Life&amp;nonlife_DATA'!I212),IF($C$2="Current Exchange rate",IF('Largest_Life&amp;nonlife_DATA'!I212=0,0,'Largest_Life&amp;nonlife_DATA'!I212/Eco!S36),IF($C$2="Constant Exchange rate",IF('Largest_Life&amp;nonlife_DATA'!I212=0,0,'Largest_Life&amp;nonlife_DATA'!I212/Eco!S36))))</f>
        <v>166.12459341205718</v>
      </c>
      <c r="K219" s="54">
        <f>IF($C$2="National Currency",IF('Largest_Life&amp;nonlife_DATA'!J212=0,0,'Largest_Life&amp;nonlife_DATA'!J212),IF($C$2="Current Exchange rate",IF('Largest_Life&amp;nonlife_DATA'!J212=0,0,'Largest_Life&amp;nonlife_DATA'!J212/Eco!T36),IF($C$2="Constant Exchange rate",IF('Largest_Life&amp;nonlife_DATA'!J212=0,0,'Largest_Life&amp;nonlife_DATA'!J212/Eco!T36))))</f>
        <v>199.70257063947312</v>
      </c>
      <c r="L219" s="54">
        <f>IF($C$2="National Currency",IF('Largest_Life&amp;nonlife_DATA'!K212=0,0,'Largest_Life&amp;nonlife_DATA'!K212),IF($C$2="Current Exchange rate",IF('Largest_Life&amp;nonlife_DATA'!K212=0,0,'Largest_Life&amp;nonlife_DATA'!K212/Eco!U36),IF($C$2="Constant Exchange rate",IF('Largest_Life&amp;nonlife_DATA'!K212=0,0,'Largest_Life&amp;nonlife_DATA'!K212/Eco!U36))))</f>
        <v>239.32426091037075</v>
      </c>
      <c r="M219" s="54">
        <f>IF($C$2="National Currency",IF('Largest_Life&amp;nonlife_DATA'!L212=0,0,'Largest_Life&amp;nonlife_DATA'!L212),IF($C$2="Current Exchange rate",IF('Largest_Life&amp;nonlife_DATA'!L212=0,0,'Largest_Life&amp;nonlife_DATA'!L212/Eco!V36),IF($C$2="Constant Exchange rate",IF('Largest_Life&amp;nonlife_DATA'!L212=0,0,'Largest_Life&amp;nonlife_DATA'!L212/Eco!V36))))</f>
        <v>207.80422362547128</v>
      </c>
      <c r="N219" s="54">
        <f>IF($C$2="National Currency",IF('Largest_Life&amp;nonlife_DATA'!M212=0,0,'Largest_Life&amp;nonlife_DATA'!M212),IF($C$2="Current Exchange rate",IF('Largest_Life&amp;nonlife_DATA'!M212=0,0,'Largest_Life&amp;nonlife_DATA'!M212/Eco!W36),IF($C$2="Constant Exchange rate",IF('Largest_Life&amp;nonlife_DATA'!M212=0,0,'Largest_Life&amp;nonlife_DATA'!M212/Eco!W36))))</f>
        <v>202.49746878164024</v>
      </c>
      <c r="O219" s="54">
        <f>IF($C$2="National Currency",IF('Largest_Life&amp;nonlife_DATA'!N212=0,0,'Largest_Life&amp;nonlife_DATA'!N212),IF($C$2="Current Exchange rate",IF('Largest_Life&amp;nonlife_DATA'!N212=0,0,'Largest_Life&amp;nonlife_DATA'!N212/Eco!X36),IF($C$2="Constant Exchange rate",IF('Largest_Life&amp;nonlife_DATA'!N212=0,0,'Largest_Life&amp;nonlife_DATA'!N212/Eco!X36))))</f>
        <v>201.29724893759786</v>
      </c>
      <c r="P219" s="152">
        <f>IF($C$2="National Currency",IF('Largest_Life&amp;nonlife_DATA'!O212=0,0,'Largest_Life&amp;nonlife_DATA'!O212),IF($C$2="Current Exchange rate",IF('Largest_Life&amp;nonlife_DATA'!O212=0,0,'Largest_Life&amp;nonlife_DATA'!O212/Eco!Y36),IF($C$2="Constant Exchange rate",IF('Largest_Life&amp;nonlife_DATA'!O212=0,0,'Largest_Life&amp;nonlife_DATA'!O212/Eco!Y36))))</f>
        <v>0</v>
      </c>
      <c r="Q219" s="22">
        <f t="shared" si="16"/>
        <v>2.1718375268278928E-3</v>
      </c>
      <c r="R219" s="22">
        <f t="shared" si="17"/>
        <v>-5.927085663162579E-3</v>
      </c>
      <c r="S219" s="22" t="str">
        <f t="shared" si="18"/>
        <v>-</v>
      </c>
    </row>
    <row r="220" spans="3:19" x14ac:dyDescent="0.25">
      <c r="C220" s="187"/>
      <c r="D220" s="188"/>
      <c r="E220" s="43" t="s">
        <v>24</v>
      </c>
      <c r="F220" s="133">
        <f>IF($C$2="National Currency",IF('Largest_Life&amp;nonlife_DATA'!E213=0,0,'Largest_Life&amp;nonlife_DATA'!E213),IF($C$2="Current Exchange rate",IF('Largest_Life&amp;nonlife_DATA'!E213=0,0,'Largest_Life&amp;nonlife_DATA'!E213/Eco!O37),IF($C$2="Constant Exchange rate",IF('Largest_Life&amp;nonlife_DATA'!E213=0,0,'Largest_Life&amp;nonlife_DATA'!E213/Eco!O37))))</f>
        <v>0</v>
      </c>
      <c r="G220" s="54">
        <f>IF($C$2="National Currency",IF('Largest_Life&amp;nonlife_DATA'!F213=0,0,'Largest_Life&amp;nonlife_DATA'!F213),IF($C$2="Current Exchange rate",IF('Largest_Life&amp;nonlife_DATA'!F213=0,0,'Largest_Life&amp;nonlife_DATA'!F213/Eco!P37),IF($C$2="Constant Exchange rate",IF('Largest_Life&amp;nonlife_DATA'!F213=0,0,'Largest_Life&amp;nonlife_DATA'!F213/Eco!P37))))</f>
        <v>0</v>
      </c>
      <c r="H220" s="54">
        <f>IF($C$2="National Currency",IF('Largest_Life&amp;nonlife_DATA'!G213=0,0,'Largest_Life&amp;nonlife_DATA'!G213),IF($C$2="Current Exchange rate",IF('Largest_Life&amp;nonlife_DATA'!G213=0,0,'Largest_Life&amp;nonlife_DATA'!G213/Eco!Q37),IF($C$2="Constant Exchange rate",IF('Largest_Life&amp;nonlife_DATA'!G213=0,0,'Largest_Life&amp;nonlife_DATA'!G213/Eco!Q37))))</f>
        <v>0</v>
      </c>
      <c r="I220" s="54">
        <f>IF($C$2="National Currency",IF('Largest_Life&amp;nonlife_DATA'!H213=0,0,'Largest_Life&amp;nonlife_DATA'!H213),IF($C$2="Current Exchange rate",IF('Largest_Life&amp;nonlife_DATA'!H213=0,0,'Largest_Life&amp;nonlife_DATA'!H213/Eco!R37),IF($C$2="Constant Exchange rate",IF('Largest_Life&amp;nonlife_DATA'!H213=0,0,'Largest_Life&amp;nonlife_DATA'!H213/Eco!R37))))</f>
        <v>0</v>
      </c>
      <c r="J220" s="54">
        <f>IF($C$2="National Currency",IF('Largest_Life&amp;nonlife_DATA'!I213=0,0,'Largest_Life&amp;nonlife_DATA'!I213),IF($C$2="Current Exchange rate",IF('Largest_Life&amp;nonlife_DATA'!I213=0,0,'Largest_Life&amp;nonlife_DATA'!I213/Eco!S37),IF($C$2="Constant Exchange rate",IF('Largest_Life&amp;nonlife_DATA'!I213=0,0,'Largest_Life&amp;nonlife_DATA'!I213/Eco!S37))))</f>
        <v>2243.4222631094758</v>
      </c>
      <c r="K220" s="54">
        <f>IF($C$2="National Currency",IF('Largest_Life&amp;nonlife_DATA'!J213=0,0,'Largest_Life&amp;nonlife_DATA'!J213),IF($C$2="Current Exchange rate",IF('Largest_Life&amp;nonlife_DATA'!J213=0,0,'Largest_Life&amp;nonlife_DATA'!J213/Eco!T37),IF($C$2="Constant Exchange rate",IF('Largest_Life&amp;nonlife_DATA'!J213=0,0,'Largest_Life&amp;nonlife_DATA'!J213/Eco!T37))))</f>
        <v>2398.8490050721807</v>
      </c>
      <c r="L220" s="54">
        <f>IF($C$2="National Currency",IF('Largest_Life&amp;nonlife_DATA'!K213=0,0,'Largest_Life&amp;nonlife_DATA'!K213),IF($C$2="Current Exchange rate",IF('Largest_Life&amp;nonlife_DATA'!K213=0,0,'Largest_Life&amp;nonlife_DATA'!K213/Eco!U37),IF($C$2="Constant Exchange rate",IF('Largest_Life&amp;nonlife_DATA'!K213=0,0,'Largest_Life&amp;nonlife_DATA'!K213/Eco!U37))))</f>
        <v>2788.4669008978863</v>
      </c>
      <c r="M220" s="54">
        <f>IF($C$2="National Currency",IF('Largest_Life&amp;nonlife_DATA'!L213=0,0,'Largest_Life&amp;nonlife_DATA'!L213),IF($C$2="Current Exchange rate",IF('Largest_Life&amp;nonlife_DATA'!L213=0,0,'Largest_Life&amp;nonlife_DATA'!L213/Eco!V37),IF($C$2="Constant Exchange rate",IF('Largest_Life&amp;nonlife_DATA'!L213=0,0,'Largest_Life&amp;nonlife_DATA'!L213/Eco!V37))))</f>
        <v>2988.779174147217</v>
      </c>
      <c r="N220" s="54">
        <f>IF($C$2="National Currency",IF('Largest_Life&amp;nonlife_DATA'!M213=0,0,'Largest_Life&amp;nonlife_DATA'!M213),IF($C$2="Current Exchange rate",IF('Largest_Life&amp;nonlife_DATA'!M213=0,0,'Largest_Life&amp;nonlife_DATA'!M213/Eco!W37),IF($C$2="Constant Exchange rate",IF('Largest_Life&amp;nonlife_DATA'!M213=0,0,'Largest_Life&amp;nonlife_DATA'!M213/Eco!W37))))</f>
        <v>3199.1377301328357</v>
      </c>
      <c r="O220" s="54">
        <f>IF($C$2="National Currency",IF('Largest_Life&amp;nonlife_DATA'!N213=0,0,'Largest_Life&amp;nonlife_DATA'!N213),IF($C$2="Current Exchange rate",IF('Largest_Life&amp;nonlife_DATA'!N213=0,0,'Largest_Life&amp;nonlife_DATA'!N213/Eco!X37),IF($C$2="Constant Exchange rate",IF('Largest_Life&amp;nonlife_DATA'!N213=0,0,'Largest_Life&amp;nonlife_DATA'!N213/Eco!X37))))</f>
        <v>3234.1885744601595</v>
      </c>
      <c r="P220" s="151">
        <f>IF($C$2="National Currency",IF('Largest_Life&amp;nonlife_DATA'!O213=0,0,'Largest_Life&amp;nonlife_DATA'!O213),IF($C$2="Current Exchange rate",IF('Largest_Life&amp;nonlife_DATA'!O213=0,0,'Largest_Life&amp;nonlife_DATA'!O213/Eco!Y37),IF($C$2="Constant Exchange rate",IF('Largest_Life&amp;nonlife_DATA'!O213=0,0,'Largest_Life&amp;nonlife_DATA'!O213/Eco!Y37))))</f>
        <v>0</v>
      </c>
      <c r="Q220" s="22">
        <f t="shared" si="16"/>
        <v>3.4894327428329937E-2</v>
      </c>
      <c r="R220" s="22">
        <f t="shared" si="17"/>
        <v>1.0956341140669901E-2</v>
      </c>
      <c r="S220" s="22" t="str">
        <f t="shared" si="18"/>
        <v>-</v>
      </c>
    </row>
    <row r="221" spans="3:19" x14ac:dyDescent="0.25">
      <c r="C221" s="187"/>
      <c r="D221" s="188"/>
      <c r="E221" s="43" t="s">
        <v>25</v>
      </c>
      <c r="F221" s="133">
        <f>IF($C$2="National Currency",IF('Largest_Life&amp;nonlife_DATA'!E214=0,0,'Largest_Life&amp;nonlife_DATA'!E214),IF($C$2="Current Exchange rate",IF('Largest_Life&amp;nonlife_DATA'!E214=0,0,'Largest_Life&amp;nonlife_DATA'!E214/Eco!O38),IF($C$2="Constant Exchange rate",IF('Largest_Life&amp;nonlife_DATA'!E214=0,0,'Largest_Life&amp;nonlife_DATA'!E214/Eco!O38))))</f>
        <v>175.81331331331333</v>
      </c>
      <c r="G221" s="54">
        <f>IF($C$2="National Currency",IF('Largest_Life&amp;nonlife_DATA'!F214=0,0,'Largest_Life&amp;nonlife_DATA'!F214),IF($C$2="Current Exchange rate",IF('Largest_Life&amp;nonlife_DATA'!F214=0,0,'Largest_Life&amp;nonlife_DATA'!F214/Eco!P38),IF($C$2="Constant Exchange rate",IF('Largest_Life&amp;nonlife_DATA'!F214=0,0,'Largest_Life&amp;nonlife_DATA'!F214/Eco!P38))))</f>
        <v>200.15448851774531</v>
      </c>
      <c r="H221" s="54">
        <f>IF($C$2="National Currency",IF('Largest_Life&amp;nonlife_DATA'!G214=0,0,'Largest_Life&amp;nonlife_DATA'!G214),IF($C$2="Current Exchange rate",IF('Largest_Life&amp;nonlife_DATA'!G214=0,0,'Largest_Life&amp;nonlife_DATA'!G214/Eco!Q38),IF($C$2="Constant Exchange rate",IF('Largest_Life&amp;nonlife_DATA'!G214=0,0,'Largest_Life&amp;nonlife_DATA'!G214/Eco!Q38))))</f>
        <v>218.80737773326658</v>
      </c>
      <c r="I221" s="54">
        <f>IF($C$2="National Currency",IF('Largest_Life&amp;nonlife_DATA'!H214=0,0,'Largest_Life&amp;nonlife_DATA'!H214),IF($C$2="Current Exchange rate",IF('Largest_Life&amp;nonlife_DATA'!H214=0,0,'Largest_Life&amp;nonlife_DATA'!H214/Eco!R38),IF($C$2="Constant Exchange rate",IF('Largest_Life&amp;nonlife_DATA'!H214=0,0,'Largest_Life&amp;nonlife_DATA'!H214/Eco!R38))))</f>
        <v>234</v>
      </c>
      <c r="J221" s="54">
        <f>IF($C$2="National Currency",IF('Largest_Life&amp;nonlife_DATA'!I214=0,0,'Largest_Life&amp;nonlife_DATA'!I214),IF($C$2="Current Exchange rate",IF('Largest_Life&amp;nonlife_DATA'!I214=0,0,'Largest_Life&amp;nonlife_DATA'!I214/Eco!S38),IF($C$2="Constant Exchange rate",IF('Largest_Life&amp;nonlife_DATA'!I214=0,0,'Largest_Life&amp;nonlife_DATA'!I214/Eco!S38))))</f>
        <v>252</v>
      </c>
      <c r="K221" s="54">
        <f>IF($C$2="National Currency",IF('Largest_Life&amp;nonlife_DATA'!J214=0,0,'Largest_Life&amp;nonlife_DATA'!J214),IF($C$2="Current Exchange rate",IF('Largest_Life&amp;nonlife_DATA'!J214=0,0,'Largest_Life&amp;nonlife_DATA'!J214/Eco!T38),IF($C$2="Constant Exchange rate",IF('Largest_Life&amp;nonlife_DATA'!J214=0,0,'Largest_Life&amp;nonlife_DATA'!J214/Eco!T38))))</f>
        <v>261</v>
      </c>
      <c r="L221" s="54">
        <f>IF($C$2="National Currency",IF('Largest_Life&amp;nonlife_DATA'!K214=0,0,'Largest_Life&amp;nonlife_DATA'!K214),IF($C$2="Current Exchange rate",IF('Largest_Life&amp;nonlife_DATA'!K214=0,0,'Largest_Life&amp;nonlife_DATA'!K214/Eco!U38),IF($C$2="Constant Exchange rate",IF('Largest_Life&amp;nonlife_DATA'!K214=0,0,'Largest_Life&amp;nonlife_DATA'!K214/Eco!U38))))</f>
        <v>260</v>
      </c>
      <c r="M221" s="54">
        <f>IF($C$2="National Currency",IF('Largest_Life&amp;nonlife_DATA'!L214=0,0,'Largest_Life&amp;nonlife_DATA'!L214),IF($C$2="Current Exchange rate",IF('Largest_Life&amp;nonlife_DATA'!L214=0,0,'Largest_Life&amp;nonlife_DATA'!L214/Eco!V38),IF($C$2="Constant Exchange rate",IF('Largest_Life&amp;nonlife_DATA'!L214=0,0,'Largest_Life&amp;nonlife_DATA'!L214/Eco!V38))))</f>
        <v>263</v>
      </c>
      <c r="N221" s="54">
        <f>IF($C$2="National Currency",IF('Largest_Life&amp;nonlife_DATA'!M214=0,0,'Largest_Life&amp;nonlife_DATA'!M214),IF($C$2="Current Exchange rate",IF('Largest_Life&amp;nonlife_DATA'!M214=0,0,'Largest_Life&amp;nonlife_DATA'!M214/Eco!W38),IF($C$2="Constant Exchange rate",IF('Largest_Life&amp;nonlife_DATA'!M214=0,0,'Largest_Life&amp;nonlife_DATA'!M214/Eco!W38))))</f>
        <v>269</v>
      </c>
      <c r="O221" s="54">
        <f>IF($C$2="National Currency",IF('Largest_Life&amp;nonlife_DATA'!N214=0,0,'Largest_Life&amp;nonlife_DATA'!N214),IF($C$2="Current Exchange rate",IF('Largest_Life&amp;nonlife_DATA'!N214=0,0,'Largest_Life&amp;nonlife_DATA'!N214/Eco!X38),IF($C$2="Constant Exchange rate",IF('Largest_Life&amp;nonlife_DATA'!N214=0,0,'Largest_Life&amp;nonlife_DATA'!N214/Eco!X38))))</f>
        <v>267</v>
      </c>
      <c r="P221" s="151">
        <f>IF($C$2="National Currency",IF('Largest_Life&amp;nonlife_DATA'!O214=0,0,'Largest_Life&amp;nonlife_DATA'!O214),IF($C$2="Current Exchange rate",IF('Largest_Life&amp;nonlife_DATA'!O214=0,0,'Largest_Life&amp;nonlife_DATA'!O214/Eco!Y38),IF($C$2="Constant Exchange rate",IF('Largest_Life&amp;nonlife_DATA'!O214=0,0,'Largest_Life&amp;nonlife_DATA'!O214/Eco!Y38))))</f>
        <v>0</v>
      </c>
      <c r="Q221" s="22">
        <f t="shared" si="16"/>
        <v>2.8807180561260942E-3</v>
      </c>
      <c r="R221" s="22">
        <f t="shared" si="17"/>
        <v>-7.4349442379182396E-3</v>
      </c>
      <c r="S221" s="22">
        <f t="shared" si="18"/>
        <v>0.51865632339335255</v>
      </c>
    </row>
    <row r="222" spans="3:19" x14ac:dyDescent="0.25">
      <c r="C222" s="187"/>
      <c r="D222" s="188"/>
      <c r="E222" s="43" t="s">
        <v>26</v>
      </c>
      <c r="F222" s="133">
        <f>IF($C$2="National Currency",IF('Largest_Life&amp;nonlife_DATA'!E215=0,0,'Largest_Life&amp;nonlife_DATA'!E215),IF($C$2="Current Exchange rate",IF('Largest_Life&amp;nonlife_DATA'!E215=0,0,'Largest_Life&amp;nonlife_DATA'!E215/Eco!O39),IF($C$2="Constant Exchange rate",IF('Largest_Life&amp;nonlife_DATA'!E215=0,0,'Largest_Life&amp;nonlife_DATA'!E215/Eco!O39))))</f>
        <v>84.552845528455293</v>
      </c>
      <c r="G222" s="54">
        <f>IF($C$2="National Currency",IF('Largest_Life&amp;nonlife_DATA'!F215=0,0,'Largest_Life&amp;nonlife_DATA'!F215),IF($C$2="Current Exchange rate",IF('Largest_Life&amp;nonlife_DATA'!F215=0,0,'Largest_Life&amp;nonlife_DATA'!F215/Eco!P39),IF($C$2="Constant Exchange rate",IF('Largest_Life&amp;nonlife_DATA'!F215=0,0,'Largest_Life&amp;nonlife_DATA'!F215/Eco!P39))))</f>
        <v>91.552270327349518</v>
      </c>
      <c r="H222" s="54">
        <f>IF($C$2="National Currency",IF('Largest_Life&amp;nonlife_DATA'!G215=0,0,'Largest_Life&amp;nonlife_DATA'!G215),IF($C$2="Current Exchange rate",IF('Largest_Life&amp;nonlife_DATA'!G215=0,0,'Largest_Life&amp;nonlife_DATA'!G215/Eco!Q39),IF($C$2="Constant Exchange rate",IF('Largest_Life&amp;nonlife_DATA'!G215=0,0,'Largest_Life&amp;nonlife_DATA'!G215/Eco!Q39))))</f>
        <v>104.9223174096123</v>
      </c>
      <c r="I222" s="54">
        <f>IF($C$2="National Currency",IF('Largest_Life&amp;nonlife_DATA'!H215=0,0,'Largest_Life&amp;nonlife_DATA'!H215),IF($C$2="Current Exchange rate",IF('Largest_Life&amp;nonlife_DATA'!H215=0,0,'Largest_Life&amp;nonlife_DATA'!H215/Eco!R39),IF($C$2="Constant Exchange rate",IF('Largest_Life&amp;nonlife_DATA'!H215=0,0,'Largest_Life&amp;nonlife_DATA'!H215/Eco!R39))))</f>
        <v>112.76538724950125</v>
      </c>
      <c r="J222" s="54">
        <f>IF($C$2="National Currency",IF('Largest_Life&amp;nonlife_DATA'!I215=0,0,'Largest_Life&amp;nonlife_DATA'!I215),IF($C$2="Current Exchange rate",IF('Largest_Life&amp;nonlife_DATA'!I215=0,0,'Largest_Life&amp;nonlife_DATA'!I215/Eco!S39),IF($C$2="Constant Exchange rate",IF('Largest_Life&amp;nonlife_DATA'!I215=0,0,'Largest_Life&amp;nonlife_DATA'!I215/Eco!S39))))</f>
        <v>214.6650733585607</v>
      </c>
      <c r="K222" s="54">
        <f>IF($C$2="National Currency",IF('Largest_Life&amp;nonlife_DATA'!J215=0,0,'Largest_Life&amp;nonlife_DATA'!J215),IF($C$2="Current Exchange rate",IF('Largest_Life&amp;nonlife_DATA'!J215=0,0,'Largest_Life&amp;nonlife_DATA'!J215/Eco!T39),IF($C$2="Constant Exchange rate",IF('Largest_Life&amp;nonlife_DATA'!J215=0,0,'Largest_Life&amp;nonlife_DATA'!J215/Eco!T39))))</f>
        <v>204</v>
      </c>
      <c r="L222" s="54">
        <f>IF($C$2="National Currency",IF('Largest_Life&amp;nonlife_DATA'!K215=0,0,'Largest_Life&amp;nonlife_DATA'!K215),IF($C$2="Current Exchange rate",IF('Largest_Life&amp;nonlife_DATA'!K215=0,0,'Largest_Life&amp;nonlife_DATA'!K215/Eco!U39),IF($C$2="Constant Exchange rate",IF('Largest_Life&amp;nonlife_DATA'!K215=0,0,'Largest_Life&amp;nonlife_DATA'!K215/Eco!U39))))</f>
        <v>196</v>
      </c>
      <c r="M222" s="54">
        <f>IF($C$2="National Currency",IF('Largest_Life&amp;nonlife_DATA'!L215=0,0,'Largest_Life&amp;nonlife_DATA'!L215),IF($C$2="Current Exchange rate",IF('Largest_Life&amp;nonlife_DATA'!L215=0,0,'Largest_Life&amp;nonlife_DATA'!L215/Eco!V39),IF($C$2="Constant Exchange rate",IF('Largest_Life&amp;nonlife_DATA'!L215=0,0,'Largest_Life&amp;nonlife_DATA'!L215/Eco!V39))))</f>
        <v>190</v>
      </c>
      <c r="N222" s="54">
        <f>IF($C$2="National Currency",IF('Largest_Life&amp;nonlife_DATA'!M215=0,0,'Largest_Life&amp;nonlife_DATA'!M215),IF($C$2="Current Exchange rate",IF('Largest_Life&amp;nonlife_DATA'!M215=0,0,'Largest_Life&amp;nonlife_DATA'!M215/Eco!W39),IF($C$2="Constant Exchange rate",IF('Largest_Life&amp;nonlife_DATA'!M215=0,0,'Largest_Life&amp;nonlife_DATA'!M215/Eco!W39))))</f>
        <v>181</v>
      </c>
      <c r="O222" s="54">
        <f>IF($C$2="National Currency",IF('Largest_Life&amp;nonlife_DATA'!N215=0,0,'Largest_Life&amp;nonlife_DATA'!N215),IF($C$2="Current Exchange rate",IF('Largest_Life&amp;nonlife_DATA'!N215=0,0,'Largest_Life&amp;nonlife_DATA'!N215/Eco!X39),IF($C$2="Constant Exchange rate",IF('Largest_Life&amp;nonlife_DATA'!N215=0,0,'Largest_Life&amp;nonlife_DATA'!N215/Eco!X39))))</f>
        <v>181</v>
      </c>
      <c r="P222" s="152">
        <f>IF($C$2="National Currency",IF('Largest_Life&amp;nonlife_DATA'!O215=0,0,'Largest_Life&amp;nonlife_DATA'!O215),IF($C$2="Current Exchange rate",IF('Largest_Life&amp;nonlife_DATA'!O215=0,0,'Largest_Life&amp;nonlife_DATA'!O215/Eco!Y39),IF($C$2="Constant Exchange rate",IF('Largest_Life&amp;nonlife_DATA'!O215=0,0,'Largest_Life&amp;nonlife_DATA'!O215/Eco!Y39))))</f>
        <v>0</v>
      </c>
      <c r="Q222" s="22">
        <f t="shared" si="16"/>
        <v>1.9528463226922211E-3</v>
      </c>
      <c r="R222" s="22">
        <f t="shared" si="17"/>
        <v>0</v>
      </c>
      <c r="S222" s="22">
        <f t="shared" si="18"/>
        <v>1.1406730769230768</v>
      </c>
    </row>
    <row r="223" spans="3:19" x14ac:dyDescent="0.25">
      <c r="C223" s="187"/>
      <c r="D223" s="188"/>
      <c r="E223" s="43" t="s">
        <v>27</v>
      </c>
      <c r="F223" s="133">
        <f>IF($C$2="National Currency",IF('Largest_Life&amp;nonlife_DATA'!E216=0,0,'Largest_Life&amp;nonlife_DATA'!E216),IF($C$2="Current Exchange rate",IF('Largest_Life&amp;nonlife_DATA'!E216=0,0,'Largest_Life&amp;nonlife_DATA'!E216/Eco!O40),IF($C$2="Constant Exchange rate",IF('Largest_Life&amp;nonlife_DATA'!E216=0,0,'Largest_Life&amp;nonlife_DATA'!E216/Eco!O40))))</f>
        <v>248.57695240169917</v>
      </c>
      <c r="G223" s="54">
        <f>IF($C$2="National Currency",IF('Largest_Life&amp;nonlife_DATA'!F216=0,0,'Largest_Life&amp;nonlife_DATA'!F216),IF($C$2="Current Exchange rate",IF('Largest_Life&amp;nonlife_DATA'!F216=0,0,'Largest_Life&amp;nonlife_DATA'!F216/Eco!P40),IF($C$2="Constant Exchange rate",IF('Largest_Life&amp;nonlife_DATA'!F216=0,0,'Largest_Life&amp;nonlife_DATA'!F216/Eco!P40))))</f>
        <v>399.61002260738508</v>
      </c>
      <c r="H223" s="54">
        <f>IF($C$2="National Currency",IF('Largest_Life&amp;nonlife_DATA'!G216=0,0,'Largest_Life&amp;nonlife_DATA'!G216),IF($C$2="Current Exchange rate",IF('Largest_Life&amp;nonlife_DATA'!G216=0,0,'Largest_Life&amp;nonlife_DATA'!G216/Eco!Q40),IF($C$2="Constant Exchange rate",IF('Largest_Life&amp;nonlife_DATA'!G216=0,0,'Largest_Life&amp;nonlife_DATA'!G216/Eco!Q40))))</f>
        <v>410.42650214592271</v>
      </c>
      <c r="I223" s="54">
        <f>IF($C$2="National Currency",IF('Largest_Life&amp;nonlife_DATA'!H216=0,0,'Largest_Life&amp;nonlife_DATA'!H216),IF($C$2="Current Exchange rate",IF('Largest_Life&amp;nonlife_DATA'!H216=0,0,'Largest_Life&amp;nonlife_DATA'!H216/Eco!R40),IF($C$2="Constant Exchange rate",IF('Largest_Life&amp;nonlife_DATA'!H216=0,0,'Largest_Life&amp;nonlife_DATA'!H216/Eco!R40))))</f>
        <v>501.34304018637158</v>
      </c>
      <c r="J223" s="54">
        <f>IF($C$2="National Currency",IF('Largest_Life&amp;nonlife_DATA'!I216=0,0,'Largest_Life&amp;nonlife_DATA'!I216),IF($C$2="Current Exchange rate",IF('Largest_Life&amp;nonlife_DATA'!I216=0,0,'Largest_Life&amp;nonlife_DATA'!I216/Eco!S40),IF($C$2="Constant Exchange rate",IF('Largest_Life&amp;nonlife_DATA'!I216=0,0,'Largest_Life&amp;nonlife_DATA'!I216/Eco!S40))))</f>
        <v>421.26954579300076</v>
      </c>
      <c r="K223" s="54">
        <f>IF($C$2="National Currency",IF('Largest_Life&amp;nonlife_DATA'!J216=0,0,'Largest_Life&amp;nonlife_DATA'!J216),IF($C$2="Current Exchange rate",IF('Largest_Life&amp;nonlife_DATA'!J216=0,0,'Largest_Life&amp;nonlife_DATA'!J216/Eco!T40),IF($C$2="Constant Exchange rate",IF('Largest_Life&amp;nonlife_DATA'!J216=0,0,'Largest_Life&amp;nonlife_DATA'!J216/Eco!T40))))</f>
        <v>431.93669652387803</v>
      </c>
      <c r="L223" s="54">
        <f>IF($C$2="National Currency",IF('Largest_Life&amp;nonlife_DATA'!K216=0,0,'Largest_Life&amp;nonlife_DATA'!K216),IF($C$2="Current Exchange rate",IF('Largest_Life&amp;nonlife_DATA'!K216=0,0,'Largest_Life&amp;nonlife_DATA'!K216/Eco!U40),IF($C$2="Constant Exchange rate",IF('Largest_Life&amp;nonlife_DATA'!K216=0,0,'Largest_Life&amp;nonlife_DATA'!K216/Eco!U40))))</f>
        <v>481.19454914467963</v>
      </c>
      <c r="M223" s="54">
        <f>IF($C$2="National Currency",IF('Largest_Life&amp;nonlife_DATA'!L216=0,0,'Largest_Life&amp;nonlife_DATA'!L216),IF($C$2="Current Exchange rate",IF('Largest_Life&amp;nonlife_DATA'!L216=0,0,'Largest_Life&amp;nonlife_DATA'!L216/Eco!V40),IF($C$2="Constant Exchange rate",IF('Largest_Life&amp;nonlife_DATA'!L216=0,0,'Largest_Life&amp;nonlife_DATA'!L216/Eco!V40))))</f>
        <v>465.265635232482</v>
      </c>
      <c r="N223" s="54">
        <f>IF($C$2="National Currency",IF('Largest_Life&amp;nonlife_DATA'!M216=0,0,'Largest_Life&amp;nonlife_DATA'!M216),IF($C$2="Current Exchange rate",IF('Largest_Life&amp;nonlife_DATA'!M216=0,0,'Largest_Life&amp;nonlife_DATA'!M216/Eco!W40),IF($C$2="Constant Exchange rate",IF('Largest_Life&amp;nonlife_DATA'!M216=0,0,'Largest_Life&amp;nonlife_DATA'!M216/Eco!W40))))</f>
        <v>613.50982973122154</v>
      </c>
      <c r="O223" s="54">
        <f>IF($C$2="National Currency",IF('Largest_Life&amp;nonlife_DATA'!N216=0,0,'Largest_Life&amp;nonlife_DATA'!N216),IF($C$2="Current Exchange rate",IF('Largest_Life&amp;nonlife_DATA'!N216=0,0,'Largest_Life&amp;nonlife_DATA'!N216/Eco!X40),IF($C$2="Constant Exchange rate",IF('Largest_Life&amp;nonlife_DATA'!N216=0,0,'Largest_Life&amp;nonlife_DATA'!N216/Eco!X40))))</f>
        <v>655.97027529133584</v>
      </c>
      <c r="P223" s="151">
        <f>IF($C$2="National Currency",IF('Largest_Life&amp;nonlife_DATA'!O216=0,0,'Largest_Life&amp;nonlife_DATA'!O216),IF($C$2="Current Exchange rate",IF('Largest_Life&amp;nonlife_DATA'!O216=0,0,'Largest_Life&amp;nonlife_DATA'!O216/Eco!Y40),IF($C$2="Constant Exchange rate",IF('Largest_Life&amp;nonlife_DATA'!O216=0,0,'Largest_Life&amp;nonlife_DATA'!O216/Eco!Y40))))</f>
        <v>0</v>
      </c>
      <c r="Q223" s="22">
        <f t="shared" si="16"/>
        <v>7.0773985629728683E-3</v>
      </c>
      <c r="R223" s="22">
        <f t="shared" si="17"/>
        <v>6.9209071317922088E-2</v>
      </c>
      <c r="S223" s="22">
        <f t="shared" si="18"/>
        <v>1.6389022351166771</v>
      </c>
    </row>
    <row r="224" spans="3:19" x14ac:dyDescent="0.25">
      <c r="C224" s="187"/>
      <c r="D224" s="188"/>
      <c r="E224" s="43" t="s">
        <v>61</v>
      </c>
      <c r="F224" s="135">
        <f>IF($C$2="National Currency",IF('Largest_Life&amp;nonlife_DATA'!E217=0,0,'Largest_Life&amp;nonlife_DATA'!E217),IF($C$2="Current Exchange rate",IF('Largest_Life&amp;nonlife_DATA'!E217=0,0,'Largest_Life&amp;nonlife_DATA'!E217/Eco!O41),IF($C$2="Constant Exchange rate",IF('Largest_Life&amp;nonlife_DATA'!E217=0,0,'Largest_Life&amp;nonlife_DATA'!E217/Eco!O41))))</f>
        <v>14952.131054535141</v>
      </c>
      <c r="G224" s="56">
        <f>IF($C$2="National Currency",IF('Largest_Life&amp;nonlife_DATA'!F217=0,0,'Largest_Life&amp;nonlife_DATA'!F217),IF($C$2="Current Exchange rate",IF('Largest_Life&amp;nonlife_DATA'!F217=0,0,'Largest_Life&amp;nonlife_DATA'!F217/Eco!P41),IF($C$2="Constant Exchange rate",IF('Largest_Life&amp;nonlife_DATA'!F217=0,0,'Largest_Life&amp;nonlife_DATA'!F217/Eco!P41))))</f>
        <v>17500.364803735589</v>
      </c>
      <c r="H224" s="56">
        <f>IF($C$2="National Currency",IF('Largest_Life&amp;nonlife_DATA'!G217=0,0,'Largest_Life&amp;nonlife_DATA'!G217),IF($C$2="Current Exchange rate",IF('Largest_Life&amp;nonlife_DATA'!G217=0,0,'Largest_Life&amp;nonlife_DATA'!G217/Eco!Q41),IF($C$2="Constant Exchange rate",IF('Largest_Life&amp;nonlife_DATA'!G217=0,0,'Largest_Life&amp;nonlife_DATA'!G217/Eco!Q41))))</f>
        <v>17484.735666418466</v>
      </c>
      <c r="I224" s="56">
        <f>IF($C$2="National Currency",IF('Largest_Life&amp;nonlife_DATA'!H217=0,0,'Largest_Life&amp;nonlife_DATA'!H217),IF($C$2="Current Exchange rate",IF('Largest_Life&amp;nonlife_DATA'!H217=0,0,'Largest_Life&amp;nonlife_DATA'!H217/Eco!R41),IF($C$2="Constant Exchange rate",IF('Largest_Life&amp;nonlife_DATA'!H217=0,0,'Largest_Life&amp;nonlife_DATA'!H217/Eco!R41))))</f>
        <v>16346.901206790755</v>
      </c>
      <c r="J224" s="56">
        <f>IF($C$2="National Currency",IF('Largest_Life&amp;nonlife_DATA'!I217=0,0,'Largest_Life&amp;nonlife_DATA'!I217),IF($C$2="Current Exchange rate",IF('Largest_Life&amp;nonlife_DATA'!I217=0,0,'Largest_Life&amp;nonlife_DATA'!I217/Eco!S41),IF($C$2="Constant Exchange rate",IF('Largest_Life&amp;nonlife_DATA'!I217=0,0,'Largest_Life&amp;nonlife_DATA'!I217/Eco!S41))))</f>
        <v>10483.989501312335</v>
      </c>
      <c r="K224" s="56">
        <f>IF($C$2="National Currency",IF('Largest_Life&amp;nonlife_DATA'!J217=0,0,'Largest_Life&amp;nonlife_DATA'!J217),IF($C$2="Current Exchange rate",IF('Largest_Life&amp;nonlife_DATA'!J217=0,0,'Largest_Life&amp;nonlife_DATA'!J217/Eco!T41),IF($C$2="Constant Exchange rate",IF('Largest_Life&amp;nonlife_DATA'!J217=0,0,'Largest_Life&amp;nonlife_DATA'!J217/Eco!T41))))</f>
        <v>11014.525391284766</v>
      </c>
      <c r="L224" s="56">
        <f>IF($C$2="National Currency",IF('Largest_Life&amp;nonlife_DATA'!K217=0,0,'Largest_Life&amp;nonlife_DATA'!K217),IF($C$2="Current Exchange rate",IF('Largest_Life&amp;nonlife_DATA'!K217=0,0,'Largest_Life&amp;nonlife_DATA'!K217/Eco!U41),IF($C$2="Constant Exchange rate",IF('Largest_Life&amp;nonlife_DATA'!K217=0,0,'Largest_Life&amp;nonlife_DATA'!K217/Eco!U41))))</f>
        <v>10411.850130699971</v>
      </c>
      <c r="M224" s="56">
        <f>IF($C$2="National Currency",IF('Largest_Life&amp;nonlife_DATA'!L217=0,0,'Largest_Life&amp;nonlife_DATA'!L217),IF($C$2="Current Exchange rate",IF('Largest_Life&amp;nonlife_DATA'!L217=0,0,'Largest_Life&amp;nonlife_DATA'!L217/Eco!V41),IF($C$2="Constant Exchange rate",IF('Largest_Life&amp;nonlife_DATA'!L217=0,0,'Largest_Life&amp;nonlife_DATA'!L217/Eco!V41))))</f>
        <v>10067.041781395905</v>
      </c>
      <c r="N224" s="56">
        <f>IF($C$2="National Currency",IF('Largest_Life&amp;nonlife_DATA'!M217=0,0,'Largest_Life&amp;nonlife_DATA'!M217),IF($C$2="Current Exchange rate",IF('Largest_Life&amp;nonlife_DATA'!M217=0,0,'Largest_Life&amp;nonlife_DATA'!M217/Eco!W41),IF($C$2="Constant Exchange rate",IF('Largest_Life&amp;nonlife_DATA'!M217=0,0,'Largest_Life&amp;nonlife_DATA'!M217/Eco!W41))))</f>
        <v>10601.64195564269</v>
      </c>
      <c r="O224" s="56">
        <f>IF($C$2="National Currency",IF('Largest_Life&amp;nonlife_DATA'!N217=0,0,'Largest_Life&amp;nonlife_DATA'!N217),IF($C$2="Current Exchange rate",IF('Largest_Life&amp;nonlife_DATA'!N217=0,0,'Largest_Life&amp;nonlife_DATA'!N217/Eco!X41),IF($C$2="Constant Exchange rate",IF('Largest_Life&amp;nonlife_DATA'!N217=0,0,'Largest_Life&amp;nonlife_DATA'!N217/Eco!X41))))</f>
        <v>10377.833753148614</v>
      </c>
      <c r="P224" s="153">
        <f>IF($C$2="National Currency",IF('Largest_Life&amp;nonlife_DATA'!O217=0,0,'Largest_Life&amp;nonlife_DATA'!O217),IF($C$2="Current Exchange rate",IF('Largest_Life&amp;nonlife_DATA'!O217=0,0,'Largest_Life&amp;nonlife_DATA'!O217/Eco!Y41),IF($C$2="Constant Exchange rate",IF('Largest_Life&amp;nonlife_DATA'!O217=0,0,'Largest_Life&amp;nonlife_DATA'!O217/Eco!Y41))))</f>
        <v>0</v>
      </c>
      <c r="Q224" s="22">
        <f t="shared" si="16"/>
        <v>0.11196858830026234</v>
      </c>
      <c r="R224" s="22">
        <f t="shared" si="17"/>
        <v>-2.1110711287033679E-2</v>
      </c>
      <c r="S224" s="22">
        <f t="shared" si="18"/>
        <v>-0.30592945478491462</v>
      </c>
    </row>
    <row r="225" spans="3:19" ht="15.75" thickBot="1" x14ac:dyDescent="0.3">
      <c r="C225" s="189"/>
      <c r="D225" s="190"/>
      <c r="E225" s="29" t="s">
        <v>67</v>
      </c>
      <c r="F225" s="86">
        <f t="shared" ref="F225:O225" si="19">SUM(F193:F224)</f>
        <v>54579.420550452094</v>
      </c>
      <c r="G225" s="86">
        <f t="shared" si="19"/>
        <v>72947.208508536278</v>
      </c>
      <c r="H225" s="86">
        <f t="shared" si="19"/>
        <v>76599.079894927854</v>
      </c>
      <c r="I225" s="86">
        <f t="shared" si="19"/>
        <v>88732.102111721048</v>
      </c>
      <c r="J225" s="86">
        <f t="shared" si="19"/>
        <v>83842.406637629436</v>
      </c>
      <c r="K225" s="86">
        <f t="shared" si="19"/>
        <v>88160.201191452754</v>
      </c>
      <c r="L225" s="86">
        <f t="shared" si="19"/>
        <v>94611.440341773123</v>
      </c>
      <c r="M225" s="86">
        <f t="shared" si="19"/>
        <v>87532.123206423785</v>
      </c>
      <c r="N225" s="86">
        <f t="shared" si="19"/>
        <v>88167.174747403493</v>
      </c>
      <c r="O225" s="86">
        <f t="shared" si="19"/>
        <v>92685.224585655509</v>
      </c>
      <c r="P225" s="86" t="s">
        <v>128</v>
      </c>
      <c r="Q225" s="22">
        <f t="shared" si="16"/>
        <v>1</v>
      </c>
      <c r="R225" s="172"/>
      <c r="S225" s="172"/>
    </row>
    <row r="226" spans="3:19" ht="16.5" thickTop="1" thickBot="1" x14ac:dyDescent="0.3">
      <c r="C226" s="191"/>
      <c r="D226" s="192"/>
      <c r="E226" s="87" t="s">
        <v>68</v>
      </c>
      <c r="F226" s="88">
        <v>54557.9296875</v>
      </c>
      <c r="G226" s="88">
        <v>63577.7890625</v>
      </c>
      <c r="H226" s="88">
        <v>65903.546875</v>
      </c>
      <c r="I226" s="88">
        <v>63370.19921875</v>
      </c>
      <c r="J226" s="88">
        <v>53263.01171875</v>
      </c>
      <c r="K226" s="88">
        <v>57339.46875</v>
      </c>
      <c r="L226" s="88">
        <v>61583.93359375</v>
      </c>
      <c r="M226" s="88">
        <v>55637.09765625</v>
      </c>
      <c r="N226" s="88">
        <v>56614.8828125</v>
      </c>
      <c r="O226" s="88">
        <v>60355.265625</v>
      </c>
      <c r="P226" s="88" t="s">
        <v>128</v>
      </c>
      <c r="Q226" s="22">
        <f t="shared" si="16"/>
        <v>0.65118540624803023</v>
      </c>
      <c r="R226" s="22">
        <f t="shared" si="17"/>
        <v>6.6067129819690429E-2</v>
      </c>
      <c r="S226" s="22">
        <f t="shared" si="18"/>
        <v>0.10626018931998171</v>
      </c>
    </row>
    <row r="227" spans="3:19" ht="15.75" thickTop="1" x14ac:dyDescent="0.25">
      <c r="E227" s="146" t="s">
        <v>70</v>
      </c>
      <c r="F227" s="90"/>
      <c r="G227" s="90">
        <f t="shared" ref="G227:O227" si="20">G226/F226-1</f>
        <v>0.16532627661394894</v>
      </c>
      <c r="H227" s="90">
        <f t="shared" si="20"/>
        <v>3.6581294297819422E-2</v>
      </c>
      <c r="I227" s="90">
        <f t="shared" si="20"/>
        <v>-3.8440232375581029E-2</v>
      </c>
      <c r="J227" s="90">
        <f t="shared" si="20"/>
        <v>-0.15949433053083228</v>
      </c>
      <c r="K227" s="90">
        <f t="shared" si="20"/>
        <v>7.6534482367901502E-2</v>
      </c>
      <c r="L227" s="90">
        <f t="shared" si="20"/>
        <v>7.4023442077146839E-2</v>
      </c>
      <c r="M227" s="90">
        <f t="shared" si="20"/>
        <v>-9.6564730287113876E-2</v>
      </c>
      <c r="N227" s="90">
        <f t="shared" si="20"/>
        <v>1.7574337940688078E-2</v>
      </c>
      <c r="O227" s="91">
        <f t="shared" si="20"/>
        <v>6.6067129819690429E-2</v>
      </c>
      <c r="P227" s="91"/>
    </row>
    <row r="230" spans="3:19" ht="18.75" x14ac:dyDescent="0.25">
      <c r="C230" s="185" t="s">
        <v>621</v>
      </c>
      <c r="D230" s="186"/>
      <c r="E230" s="207" t="s">
        <v>84</v>
      </c>
      <c r="F230" s="208"/>
      <c r="G230" s="208"/>
      <c r="H230" s="208"/>
      <c r="I230" s="208"/>
      <c r="J230" s="208"/>
      <c r="K230" s="208"/>
      <c r="L230" s="208"/>
      <c r="M230" s="208"/>
      <c r="N230" s="208"/>
      <c r="O230" s="208"/>
      <c r="P230" s="209"/>
    </row>
    <row r="231" spans="3:19" x14ac:dyDescent="0.25">
      <c r="C231" s="193" t="s">
        <v>143</v>
      </c>
      <c r="D231" s="194" t="s">
        <v>143</v>
      </c>
      <c r="E231" s="159">
        <v>7</v>
      </c>
      <c r="F231" s="18">
        <v>2004</v>
      </c>
      <c r="G231" s="18">
        <f t="shared" ref="G231:P231" si="21">F231+1</f>
        <v>2005</v>
      </c>
      <c r="H231" s="18">
        <f t="shared" si="21"/>
        <v>2006</v>
      </c>
      <c r="I231" s="18">
        <f t="shared" si="21"/>
        <v>2007</v>
      </c>
      <c r="J231" s="18">
        <f t="shared" si="21"/>
        <v>2008</v>
      </c>
      <c r="K231" s="18">
        <f t="shared" si="21"/>
        <v>2009</v>
      </c>
      <c r="L231" s="18">
        <f t="shared" si="21"/>
        <v>2010</v>
      </c>
      <c r="M231" s="18">
        <f t="shared" si="21"/>
        <v>2011</v>
      </c>
      <c r="N231" s="18">
        <f t="shared" si="21"/>
        <v>2012</v>
      </c>
      <c r="O231" s="18">
        <f t="shared" si="21"/>
        <v>2013</v>
      </c>
      <c r="P231" s="147">
        <f t="shared" si="21"/>
        <v>2014</v>
      </c>
      <c r="Q231" s="21" t="s">
        <v>71</v>
      </c>
      <c r="R231" s="21" t="s">
        <v>129</v>
      </c>
    </row>
    <row r="232" spans="3:19" x14ac:dyDescent="0.25">
      <c r="C232" s="187"/>
      <c r="D232" s="188"/>
      <c r="E232" s="154" t="s">
        <v>0</v>
      </c>
      <c r="F232" s="136">
        <v>0.22</v>
      </c>
      <c r="G232" s="137">
        <v>0.21740000000000001</v>
      </c>
      <c r="H232" s="137">
        <v>0.2293</v>
      </c>
      <c r="I232" s="137">
        <v>0.24229999999999999</v>
      </c>
      <c r="J232" s="137">
        <v>0.23930000000000001</v>
      </c>
      <c r="K232" s="137">
        <v>0.23499999999999999</v>
      </c>
      <c r="L232" s="137">
        <v>0.24099999999999999</v>
      </c>
      <c r="M232" s="137">
        <v>0.245</v>
      </c>
      <c r="N232" s="137">
        <v>0.24079999999999999</v>
      </c>
      <c r="O232" s="137">
        <v>0.23899999999999999</v>
      </c>
      <c r="P232" s="155">
        <v>0</v>
      </c>
      <c r="Q232" s="95" t="str">
        <f>IF(OR(O232=0,N232=0),"-",IF(O232=N232,"-",CONCATENATE(ROUNDDOWN((O232-N232)*100,1), " ", "p.p")))</f>
        <v>-0.1 p.p</v>
      </c>
      <c r="R232" s="95" t="str">
        <f>IF(OR(O232=0,F232=0),"-",IF(O232=F232,"-",CONCATENATE(ROUNDDOWN((O232-F232)*100,1), " ", "p.p")))</f>
        <v>1.9 p.p</v>
      </c>
    </row>
    <row r="233" spans="3:19" x14ac:dyDescent="0.25">
      <c r="C233" s="187"/>
      <c r="D233" s="188"/>
      <c r="E233" s="154" t="s">
        <v>1</v>
      </c>
      <c r="F233" s="138">
        <v>0.19550000000000001</v>
      </c>
      <c r="G233" s="139">
        <v>0.1961</v>
      </c>
      <c r="H233" s="139">
        <v>0.2351</v>
      </c>
      <c r="I233" s="139">
        <v>0.24709999999999999</v>
      </c>
      <c r="J233" s="139">
        <v>0.22339999999999999</v>
      </c>
      <c r="K233" s="139">
        <v>0.24199999999999999</v>
      </c>
      <c r="L233" s="139">
        <v>0.22800000000000001</v>
      </c>
      <c r="M233" s="139">
        <v>0.21099999999999999</v>
      </c>
      <c r="N233" s="139">
        <v>0.21299999999999999</v>
      </c>
      <c r="O233" s="139">
        <v>0.214</v>
      </c>
      <c r="P233" s="156">
        <v>0.20840417437788347</v>
      </c>
      <c r="Q233" s="95" t="str">
        <f t="shared" ref="Q233:Q263" si="22">IF(OR(O233=0,N233=0),"-",IF(O233=N233,"-",CONCATENATE(ROUNDDOWN((O233-N233)*100,1), " ", "p.p")))</f>
        <v>0.1 p.p</v>
      </c>
      <c r="R233" s="95" t="str">
        <f t="shared" ref="R233:R263" si="23">IF(OR(O233=0,F233=0),"-",IF(O233=F233,"-",CONCATENATE(ROUNDDOWN((O233-F233)*100,1), " ", "p.p")))</f>
        <v>1.8 p.p</v>
      </c>
    </row>
    <row r="234" spans="3:19" x14ac:dyDescent="0.25">
      <c r="C234" s="187"/>
      <c r="D234" s="188"/>
      <c r="E234" s="154" t="s">
        <v>30</v>
      </c>
      <c r="F234" s="140">
        <v>0</v>
      </c>
      <c r="G234" s="141">
        <v>0</v>
      </c>
      <c r="H234" s="139">
        <v>0</v>
      </c>
      <c r="I234" s="139">
        <v>0.17100000000000001</v>
      </c>
      <c r="J234" s="139">
        <v>0.156</v>
      </c>
      <c r="K234" s="139">
        <v>0.17</v>
      </c>
      <c r="L234" s="139">
        <v>0.157</v>
      </c>
      <c r="M234" s="139">
        <v>0.15</v>
      </c>
      <c r="N234" s="139">
        <v>0.154</v>
      </c>
      <c r="O234" s="139">
        <v>0</v>
      </c>
      <c r="P234" s="157">
        <v>0</v>
      </c>
      <c r="Q234" s="95" t="str">
        <f t="shared" si="22"/>
        <v>-</v>
      </c>
      <c r="R234" s="95" t="str">
        <f t="shared" si="23"/>
        <v>-</v>
      </c>
    </row>
    <row r="235" spans="3:19" x14ac:dyDescent="0.25">
      <c r="C235" s="187"/>
      <c r="D235" s="188"/>
      <c r="E235" s="154" t="s">
        <v>2</v>
      </c>
      <c r="F235" s="138">
        <v>0.20600000000000002</v>
      </c>
      <c r="G235" s="139">
        <v>0.20600000000000002</v>
      </c>
      <c r="H235" s="139">
        <v>0.21100000000000002</v>
      </c>
      <c r="I235" s="139">
        <v>0.217</v>
      </c>
      <c r="J235" s="139">
        <v>0.21</v>
      </c>
      <c r="K235" s="139">
        <v>0.20399999999999999</v>
      </c>
      <c r="L235" s="139">
        <v>0.20399999999999999</v>
      </c>
      <c r="M235" s="139">
        <v>0.21899999999999997</v>
      </c>
      <c r="N235" s="139">
        <v>0.214</v>
      </c>
      <c r="O235" s="139">
        <v>0.222</v>
      </c>
      <c r="P235" s="156">
        <v>0.21299999999999999</v>
      </c>
      <c r="Q235" s="95" t="str">
        <f t="shared" si="22"/>
        <v>0.8 p.p</v>
      </c>
      <c r="R235" s="95" t="str">
        <f t="shared" si="23"/>
        <v>1.6 p.p</v>
      </c>
    </row>
    <row r="236" spans="3:19" x14ac:dyDescent="0.25">
      <c r="C236" s="187"/>
      <c r="D236" s="188"/>
      <c r="E236" s="154" t="s">
        <v>3</v>
      </c>
      <c r="F236" s="138">
        <v>0.13100000000000001</v>
      </c>
      <c r="G236" s="139">
        <v>0.13</v>
      </c>
      <c r="H236" s="139">
        <v>0.13</v>
      </c>
      <c r="I236" s="139">
        <v>0.13339999999999999</v>
      </c>
      <c r="J236" s="139">
        <v>0.13800000000000001</v>
      </c>
      <c r="K236" s="139">
        <v>0.14000000000000001</v>
      </c>
      <c r="L236" s="139">
        <v>0.1434</v>
      </c>
      <c r="M236" s="139">
        <v>0.14699999999999999</v>
      </c>
      <c r="N236" s="139">
        <v>0.13950000000000001</v>
      </c>
      <c r="O236" s="139">
        <v>0</v>
      </c>
      <c r="P236" s="157">
        <v>0</v>
      </c>
      <c r="Q236" s="95" t="str">
        <f t="shared" si="22"/>
        <v>-</v>
      </c>
      <c r="R236" s="95" t="str">
        <f t="shared" si="23"/>
        <v>-</v>
      </c>
    </row>
    <row r="237" spans="3:19" x14ac:dyDescent="0.25">
      <c r="C237" s="187"/>
      <c r="D237" s="188"/>
      <c r="E237" s="154" t="s">
        <v>4</v>
      </c>
      <c r="F237" s="138">
        <v>0.3639</v>
      </c>
      <c r="G237" s="139">
        <v>0.35460000000000003</v>
      </c>
      <c r="H237" s="139">
        <v>0.32479999999999998</v>
      </c>
      <c r="I237" s="139">
        <v>0.29949999999999999</v>
      </c>
      <c r="J237" s="139">
        <v>0.2888</v>
      </c>
      <c r="K237" s="139">
        <v>0.26400000000000001</v>
      </c>
      <c r="L237" s="139">
        <v>0.246</v>
      </c>
      <c r="M237" s="139">
        <v>0.224</v>
      </c>
      <c r="N237" s="139">
        <v>0.217</v>
      </c>
      <c r="O237" s="139">
        <v>0.34</v>
      </c>
      <c r="P237" s="156">
        <v>0.33600000000000002</v>
      </c>
      <c r="Q237" s="95" t="str">
        <f t="shared" si="22"/>
        <v>12.3 p.p</v>
      </c>
      <c r="R237" s="95" t="str">
        <f t="shared" si="23"/>
        <v>-2.3 p.p</v>
      </c>
    </row>
    <row r="238" spans="3:19" x14ac:dyDescent="0.25">
      <c r="C238" s="187"/>
      <c r="D238" s="188"/>
      <c r="E238" s="154" t="s">
        <v>5</v>
      </c>
      <c r="F238" s="139">
        <v>0</v>
      </c>
      <c r="G238" s="139">
        <v>0</v>
      </c>
      <c r="H238" s="139">
        <v>0</v>
      </c>
      <c r="I238" s="139">
        <v>0.17</v>
      </c>
      <c r="J238" s="139">
        <v>0.17</v>
      </c>
      <c r="K238" s="139">
        <v>0.17</v>
      </c>
      <c r="L238" s="139">
        <v>0.17</v>
      </c>
      <c r="M238" s="139">
        <v>0.17</v>
      </c>
      <c r="N238" s="139">
        <v>0.17</v>
      </c>
      <c r="O238" s="139">
        <v>0.1724</v>
      </c>
      <c r="P238" s="156">
        <v>0.17649999999999999</v>
      </c>
      <c r="Q238" s="95" t="str">
        <f t="shared" si="22"/>
        <v>0.2 p.p</v>
      </c>
      <c r="R238" s="95" t="str">
        <f t="shared" si="23"/>
        <v>-</v>
      </c>
    </row>
    <row r="239" spans="3:19" x14ac:dyDescent="0.25">
      <c r="C239" s="187"/>
      <c r="D239" s="188"/>
      <c r="E239" s="154" t="s">
        <v>6</v>
      </c>
      <c r="F239" s="139">
        <v>0</v>
      </c>
      <c r="G239" s="139">
        <v>0</v>
      </c>
      <c r="H239" s="139">
        <v>0</v>
      </c>
      <c r="I239" s="139">
        <v>0</v>
      </c>
      <c r="J239" s="139">
        <v>0</v>
      </c>
      <c r="K239" s="139">
        <v>0</v>
      </c>
      <c r="L239" s="139">
        <v>0</v>
      </c>
      <c r="M239" s="139">
        <v>0</v>
      </c>
      <c r="N239" s="139">
        <v>0</v>
      </c>
      <c r="O239" s="139">
        <v>0</v>
      </c>
      <c r="P239" s="157">
        <v>0</v>
      </c>
      <c r="Q239" s="95" t="str">
        <f t="shared" si="22"/>
        <v>-</v>
      </c>
      <c r="R239" s="95" t="str">
        <f t="shared" si="23"/>
        <v>-</v>
      </c>
    </row>
    <row r="240" spans="3:19" x14ac:dyDescent="0.25">
      <c r="C240" s="187"/>
      <c r="D240" s="188"/>
      <c r="E240" s="154" t="s">
        <v>7</v>
      </c>
      <c r="F240" s="138">
        <v>0.307</v>
      </c>
      <c r="G240" s="139">
        <v>0.26400000000000001</v>
      </c>
      <c r="H240" s="139">
        <v>0.254</v>
      </c>
      <c r="I240" s="139">
        <v>0.18243401444085144</v>
      </c>
      <c r="J240" s="139">
        <v>0.193</v>
      </c>
      <c r="K240" s="139">
        <v>0.222</v>
      </c>
      <c r="L240" s="139">
        <v>0.23699999999999999</v>
      </c>
      <c r="M240" s="139">
        <v>0.221</v>
      </c>
      <c r="N240" s="139">
        <v>0.21199999999999999</v>
      </c>
      <c r="O240" s="139">
        <v>0.20100000000000001</v>
      </c>
      <c r="P240" s="157">
        <v>0</v>
      </c>
      <c r="Q240" s="95" t="str">
        <f t="shared" si="22"/>
        <v>-1.1 p.p</v>
      </c>
      <c r="R240" s="95" t="str">
        <f t="shared" si="23"/>
        <v>-10.6 p.p</v>
      </c>
    </row>
    <row r="241" spans="3:18" x14ac:dyDescent="0.25">
      <c r="C241" s="187"/>
      <c r="D241" s="188"/>
      <c r="E241" s="154" t="s">
        <v>8</v>
      </c>
      <c r="F241" s="138">
        <v>0</v>
      </c>
      <c r="G241" s="139">
        <v>0.14399999999999999</v>
      </c>
      <c r="H241" s="139">
        <v>0.15029999999999999</v>
      </c>
      <c r="I241" s="139">
        <v>0.161</v>
      </c>
      <c r="J241" s="139">
        <v>0.14030000000000001</v>
      </c>
      <c r="K241" s="139">
        <v>0.13</v>
      </c>
      <c r="L241" s="139">
        <v>0.14680000000000001</v>
      </c>
      <c r="M241" s="139">
        <v>0.14299999999999999</v>
      </c>
      <c r="N241" s="139">
        <v>0.1386</v>
      </c>
      <c r="O241" s="139">
        <v>0.12659999999999999</v>
      </c>
      <c r="P241" s="156">
        <v>0.13100000000000001</v>
      </c>
      <c r="Q241" s="95" t="str">
        <f t="shared" si="22"/>
        <v>-1.2 p.p</v>
      </c>
      <c r="R241" s="95" t="str">
        <f t="shared" si="23"/>
        <v>-</v>
      </c>
    </row>
    <row r="242" spans="3:18" x14ac:dyDescent="0.25">
      <c r="C242" s="187"/>
      <c r="D242" s="188"/>
      <c r="E242" s="154" t="s">
        <v>9</v>
      </c>
      <c r="F242" s="138">
        <v>0</v>
      </c>
      <c r="G242" s="139">
        <v>0.30299999999999999</v>
      </c>
      <c r="H242" s="139">
        <v>0.30099999999999999</v>
      </c>
      <c r="I242" s="139">
        <v>0.30399999999999999</v>
      </c>
      <c r="J242" s="139">
        <v>0.314</v>
      </c>
      <c r="K242" s="139">
        <v>0.21</v>
      </c>
      <c r="L242" s="139">
        <v>0.2</v>
      </c>
      <c r="M242" s="139">
        <v>0.218</v>
      </c>
      <c r="N242" s="139">
        <v>0.21199999999999999</v>
      </c>
      <c r="O242" s="139">
        <v>0.19500000000000001</v>
      </c>
      <c r="P242" s="156">
        <v>0.188</v>
      </c>
      <c r="Q242" s="95" t="str">
        <f t="shared" si="22"/>
        <v>-1.7 p.p</v>
      </c>
      <c r="R242" s="95" t="str">
        <f t="shared" si="23"/>
        <v>-</v>
      </c>
    </row>
    <row r="243" spans="3:18" x14ac:dyDescent="0.25">
      <c r="C243" s="187"/>
      <c r="D243" s="188"/>
      <c r="E243" s="154" t="s">
        <v>10</v>
      </c>
      <c r="F243" s="138">
        <v>0.11799999999999999</v>
      </c>
      <c r="G243" s="139">
        <v>0.124</v>
      </c>
      <c r="H243" s="139">
        <v>0.13</v>
      </c>
      <c r="I243" s="139">
        <v>0.128</v>
      </c>
      <c r="J243" s="139">
        <v>0.125</v>
      </c>
      <c r="K243" s="139">
        <v>0.121</v>
      </c>
      <c r="L243" s="139">
        <v>0.114</v>
      </c>
      <c r="M243" s="139">
        <v>0.112</v>
      </c>
      <c r="N243" s="139">
        <v>0.11600000000000001</v>
      </c>
      <c r="O243" s="139">
        <v>0.11600000000000001</v>
      </c>
      <c r="P243" s="156">
        <v>0</v>
      </c>
      <c r="Q243" s="95" t="str">
        <f t="shared" si="22"/>
        <v>-</v>
      </c>
      <c r="R243" s="95" t="str">
        <f t="shared" si="23"/>
        <v>-0.1 p.p</v>
      </c>
    </row>
    <row r="244" spans="3:18" x14ac:dyDescent="0.25">
      <c r="C244" s="187"/>
      <c r="D244" s="188"/>
      <c r="E244" s="154" t="s">
        <v>12</v>
      </c>
      <c r="F244" s="138">
        <v>0.14810000000000001</v>
      </c>
      <c r="G244" s="139">
        <v>0.14729999999999999</v>
      </c>
      <c r="H244" s="139">
        <v>0.1575</v>
      </c>
      <c r="I244" s="139">
        <v>0.1673</v>
      </c>
      <c r="J244" s="139">
        <v>0.17699999999999999</v>
      </c>
      <c r="K244" s="139">
        <v>0.192</v>
      </c>
      <c r="L244" s="139">
        <v>0.20200000000000001</v>
      </c>
      <c r="M244" s="139">
        <v>0.1666</v>
      </c>
      <c r="N244" s="139">
        <v>0.14299999999999999</v>
      </c>
      <c r="O244" s="139">
        <v>0.15542035792284944</v>
      </c>
      <c r="P244" s="156">
        <v>0</v>
      </c>
      <c r="Q244" s="95" t="str">
        <f t="shared" si="22"/>
        <v>1.2 p.p</v>
      </c>
      <c r="R244" s="95" t="str">
        <f t="shared" si="23"/>
        <v>0.7 p.p</v>
      </c>
    </row>
    <row r="245" spans="3:18" x14ac:dyDescent="0.25">
      <c r="C245" s="187"/>
      <c r="D245" s="188"/>
      <c r="E245" s="154" t="s">
        <v>28</v>
      </c>
      <c r="F245" s="138">
        <v>0.41299999999999998</v>
      </c>
      <c r="G245" s="139">
        <v>0.38400000000000001</v>
      </c>
      <c r="H245" s="139">
        <v>0.36099999999999999</v>
      </c>
      <c r="I245" s="139">
        <v>0.34200000000000003</v>
      </c>
      <c r="J245" s="139">
        <v>0.33500000000000002</v>
      </c>
      <c r="K245" s="139">
        <v>0.32200000000000001</v>
      </c>
      <c r="L245" s="139">
        <v>0.314</v>
      </c>
      <c r="M245" s="139">
        <v>0.30499999999999999</v>
      </c>
      <c r="N245" s="139">
        <v>0.3</v>
      </c>
      <c r="O245" s="139">
        <v>0.28899999999999998</v>
      </c>
      <c r="P245" s="156">
        <v>0</v>
      </c>
      <c r="Q245" s="95" t="str">
        <f t="shared" si="22"/>
        <v>-1.1 p.p</v>
      </c>
      <c r="R245" s="95" t="str">
        <f t="shared" si="23"/>
        <v>-12.4 p.p</v>
      </c>
    </row>
    <row r="246" spans="3:18" x14ac:dyDescent="0.25">
      <c r="C246" s="187"/>
      <c r="D246" s="188"/>
      <c r="E246" s="154" t="s">
        <v>13</v>
      </c>
      <c r="F246" s="138">
        <v>0.25875950487033311</v>
      </c>
      <c r="G246" s="139">
        <v>0.2510385773965938</v>
      </c>
      <c r="H246" s="139">
        <v>0.21578048439705719</v>
      </c>
      <c r="I246" s="139">
        <v>0.19685362678845714</v>
      </c>
      <c r="J246" s="139">
        <v>0.2095110056438042</v>
      </c>
      <c r="K246" s="139">
        <v>0.19899999999999998</v>
      </c>
      <c r="L246" s="139">
        <v>0.19800000000000001</v>
      </c>
      <c r="M246" s="139">
        <v>0.17600000000000002</v>
      </c>
      <c r="N246" s="139">
        <v>0.17222994719245072</v>
      </c>
      <c r="O246" s="139">
        <v>0.16</v>
      </c>
      <c r="P246" s="156">
        <v>0</v>
      </c>
      <c r="Q246" s="95" t="str">
        <f t="shared" si="22"/>
        <v>-1.2 p.p</v>
      </c>
      <c r="R246" s="95" t="str">
        <f t="shared" si="23"/>
        <v>-9.8 p.p</v>
      </c>
    </row>
    <row r="247" spans="3:18" x14ac:dyDescent="0.25">
      <c r="C247" s="187"/>
      <c r="D247" s="188"/>
      <c r="E247" s="154" t="s">
        <v>14</v>
      </c>
      <c r="F247" s="139">
        <v>0</v>
      </c>
      <c r="G247" s="139">
        <v>0</v>
      </c>
      <c r="H247" s="139">
        <v>0</v>
      </c>
      <c r="I247" s="139">
        <v>0</v>
      </c>
      <c r="J247" s="139">
        <v>0</v>
      </c>
      <c r="K247" s="139">
        <v>0</v>
      </c>
      <c r="L247" s="139">
        <v>0</v>
      </c>
      <c r="M247" s="139">
        <v>0</v>
      </c>
      <c r="N247" s="139">
        <v>0</v>
      </c>
      <c r="O247" s="139">
        <v>0</v>
      </c>
      <c r="P247" s="156">
        <v>0</v>
      </c>
      <c r="Q247" s="95" t="str">
        <f t="shared" si="22"/>
        <v>-</v>
      </c>
      <c r="R247" s="95" t="str">
        <f t="shared" si="23"/>
        <v>-</v>
      </c>
    </row>
    <row r="248" spans="3:18" x14ac:dyDescent="0.25">
      <c r="C248" s="187"/>
      <c r="D248" s="188"/>
      <c r="E248" s="154" t="s">
        <v>15</v>
      </c>
      <c r="F248" s="139">
        <v>0</v>
      </c>
      <c r="G248" s="139">
        <v>0</v>
      </c>
      <c r="H248" s="139">
        <v>0</v>
      </c>
      <c r="I248" s="139">
        <v>0.30509999999999998</v>
      </c>
      <c r="J248" s="139">
        <v>0.313</v>
      </c>
      <c r="K248" s="139">
        <v>0.3226</v>
      </c>
      <c r="L248" s="139">
        <v>0.34599999999999997</v>
      </c>
      <c r="M248" s="139">
        <v>0.35499999999999998</v>
      </c>
      <c r="N248" s="139">
        <v>0.33900000000000002</v>
      </c>
      <c r="O248" s="139">
        <v>0.32200000000000001</v>
      </c>
      <c r="P248" s="156">
        <v>0</v>
      </c>
      <c r="Q248" s="95" t="str">
        <f t="shared" si="22"/>
        <v>-1.7 p.p</v>
      </c>
      <c r="R248" s="95" t="str">
        <f t="shared" si="23"/>
        <v>-</v>
      </c>
    </row>
    <row r="249" spans="3:18" x14ac:dyDescent="0.25">
      <c r="C249" s="187"/>
      <c r="D249" s="188"/>
      <c r="E249" s="154" t="s">
        <v>16</v>
      </c>
      <c r="F249" s="138">
        <v>0.22109999999999999</v>
      </c>
      <c r="G249" s="139">
        <v>0.2266</v>
      </c>
      <c r="H249" s="139">
        <v>0.24590000000000001</v>
      </c>
      <c r="I249" s="139">
        <v>0.23039999999999999</v>
      </c>
      <c r="J249" s="139">
        <v>0.24479999999999999</v>
      </c>
      <c r="K249" s="139">
        <v>0.2112</v>
      </c>
      <c r="L249" s="139">
        <v>0.16800000000000001</v>
      </c>
      <c r="M249" s="139">
        <v>0.182</v>
      </c>
      <c r="N249" s="139">
        <v>0.17899999999999999</v>
      </c>
      <c r="O249" s="139">
        <v>0.17199999999999999</v>
      </c>
      <c r="P249" s="156">
        <v>0.16700000000000001</v>
      </c>
      <c r="Q249" s="95" t="str">
        <f t="shared" si="22"/>
        <v>-0.7 p.p</v>
      </c>
      <c r="R249" s="95" t="str">
        <f t="shared" si="23"/>
        <v>-4.9 p.p</v>
      </c>
    </row>
    <row r="250" spans="3:18" x14ac:dyDescent="0.25">
      <c r="C250" s="187"/>
      <c r="D250" s="188"/>
      <c r="E250" s="154" t="s">
        <v>29</v>
      </c>
      <c r="F250" s="139">
        <v>0</v>
      </c>
      <c r="G250" s="139">
        <v>0</v>
      </c>
      <c r="H250" s="139">
        <v>0</v>
      </c>
      <c r="I250" s="139">
        <v>0</v>
      </c>
      <c r="J250" s="139">
        <v>0</v>
      </c>
      <c r="K250" s="139">
        <v>0.24</v>
      </c>
      <c r="L250" s="139">
        <v>0</v>
      </c>
      <c r="M250" s="139">
        <v>0</v>
      </c>
      <c r="N250" s="139">
        <v>0</v>
      </c>
      <c r="O250" s="139">
        <v>0</v>
      </c>
      <c r="P250" s="156">
        <v>0</v>
      </c>
      <c r="Q250" s="95" t="str">
        <f t="shared" si="22"/>
        <v>-</v>
      </c>
      <c r="R250" s="95" t="str">
        <f t="shared" si="23"/>
        <v>-</v>
      </c>
    </row>
    <row r="251" spans="3:18" x14ac:dyDescent="0.25">
      <c r="C251" s="187"/>
      <c r="D251" s="188"/>
      <c r="E251" s="154" t="s">
        <v>17</v>
      </c>
      <c r="F251" s="138">
        <v>0</v>
      </c>
      <c r="G251" s="139">
        <v>0</v>
      </c>
      <c r="H251" s="139">
        <v>0</v>
      </c>
      <c r="I251" s="139">
        <v>0</v>
      </c>
      <c r="J251" s="139">
        <v>0.32319999999999999</v>
      </c>
      <c r="K251" s="139">
        <v>0.17899999999999999</v>
      </c>
      <c r="L251" s="139">
        <v>0.187</v>
      </c>
      <c r="M251" s="139">
        <v>0.25259999999999999</v>
      </c>
      <c r="N251" s="139">
        <v>0.2331</v>
      </c>
      <c r="O251" s="139">
        <v>0</v>
      </c>
      <c r="P251" s="156">
        <v>0</v>
      </c>
      <c r="Q251" s="95" t="str">
        <f t="shared" si="22"/>
        <v>-</v>
      </c>
      <c r="R251" s="95" t="str">
        <f t="shared" si="23"/>
        <v>-</v>
      </c>
    </row>
    <row r="252" spans="3:18" x14ac:dyDescent="0.25">
      <c r="C252" s="187"/>
      <c r="D252" s="188"/>
      <c r="E252" s="154" t="s">
        <v>18</v>
      </c>
      <c r="F252" s="138">
        <v>0.2145</v>
      </c>
      <c r="G252" s="139">
        <v>0.21</v>
      </c>
      <c r="H252" s="139">
        <v>0.21299999999999999</v>
      </c>
      <c r="I252" s="139">
        <v>0.19600000000000001</v>
      </c>
      <c r="J252" s="139">
        <v>0.20499999999999999</v>
      </c>
      <c r="K252" s="139">
        <v>0.184</v>
      </c>
      <c r="L252" s="139">
        <v>0.214</v>
      </c>
      <c r="M252" s="139">
        <v>0</v>
      </c>
      <c r="N252" s="139">
        <v>0</v>
      </c>
      <c r="O252" s="139">
        <v>0</v>
      </c>
      <c r="P252" s="156">
        <v>0</v>
      </c>
      <c r="Q252" s="95" t="str">
        <f t="shared" si="22"/>
        <v>-</v>
      </c>
      <c r="R252" s="95" t="str">
        <f t="shared" si="23"/>
        <v>-</v>
      </c>
    </row>
    <row r="253" spans="3:18" x14ac:dyDescent="0.25">
      <c r="C253" s="187"/>
      <c r="D253" s="188"/>
      <c r="E253" s="154" t="s">
        <v>19</v>
      </c>
      <c r="F253" s="139">
        <v>0</v>
      </c>
      <c r="G253" s="139">
        <v>0</v>
      </c>
      <c r="H253" s="139">
        <v>0</v>
      </c>
      <c r="I253" s="139">
        <v>0</v>
      </c>
      <c r="J253" s="139">
        <v>0</v>
      </c>
      <c r="K253" s="139">
        <v>0</v>
      </c>
      <c r="L253" s="139">
        <v>0</v>
      </c>
      <c r="M253" s="139">
        <v>0</v>
      </c>
      <c r="N253" s="139">
        <v>0</v>
      </c>
      <c r="O253" s="139">
        <v>0</v>
      </c>
      <c r="P253" s="156">
        <v>0</v>
      </c>
      <c r="Q253" s="95" t="str">
        <f t="shared" si="22"/>
        <v>-</v>
      </c>
      <c r="R253" s="95" t="str">
        <f t="shared" si="23"/>
        <v>-</v>
      </c>
    </row>
    <row r="254" spans="3:18" x14ac:dyDescent="0.25">
      <c r="C254" s="187"/>
      <c r="D254" s="188"/>
      <c r="E254" s="154" t="s">
        <v>20</v>
      </c>
      <c r="F254" s="138">
        <v>0</v>
      </c>
      <c r="G254" s="139">
        <v>0.19039393301032231</v>
      </c>
      <c r="H254" s="139">
        <v>0</v>
      </c>
      <c r="I254" s="139">
        <v>0.185</v>
      </c>
      <c r="J254" s="139">
        <v>0.223</v>
      </c>
      <c r="K254" s="139">
        <v>0.23699999999999999</v>
      </c>
      <c r="L254" s="139">
        <v>0.22800000000000001</v>
      </c>
      <c r="M254" s="139">
        <v>0.251</v>
      </c>
      <c r="N254" s="139">
        <v>0.249</v>
      </c>
      <c r="O254" s="139">
        <v>0.25</v>
      </c>
      <c r="P254" s="156">
        <v>0.25311892858575469</v>
      </c>
      <c r="Q254" s="95" t="str">
        <f t="shared" si="22"/>
        <v>0.1 p.p</v>
      </c>
      <c r="R254" s="95" t="str">
        <f t="shared" si="23"/>
        <v>-</v>
      </c>
    </row>
    <row r="255" spans="3:18" x14ac:dyDescent="0.25">
      <c r="C255" s="187"/>
      <c r="D255" s="188"/>
      <c r="E255" s="154" t="s">
        <v>21</v>
      </c>
      <c r="F255" s="138">
        <v>0</v>
      </c>
      <c r="G255" s="139">
        <v>0</v>
      </c>
      <c r="H255" s="139">
        <v>0</v>
      </c>
      <c r="I255" s="139">
        <v>0</v>
      </c>
      <c r="J255" s="139">
        <v>0</v>
      </c>
      <c r="K255" s="139">
        <v>0</v>
      </c>
      <c r="L255" s="139">
        <v>0</v>
      </c>
      <c r="M255" s="139">
        <v>0</v>
      </c>
      <c r="N255" s="139">
        <v>0</v>
      </c>
      <c r="O255" s="139">
        <v>0</v>
      </c>
      <c r="P255" s="156">
        <v>0</v>
      </c>
      <c r="Q255" s="95" t="str">
        <f t="shared" si="22"/>
        <v>-</v>
      </c>
      <c r="R255" s="95" t="str">
        <f t="shared" si="23"/>
        <v>-</v>
      </c>
    </row>
    <row r="256" spans="3:18" x14ac:dyDescent="0.25">
      <c r="C256" s="187"/>
      <c r="D256" s="188"/>
      <c r="E256" s="154" t="s">
        <v>22</v>
      </c>
      <c r="F256" s="138">
        <v>0.27060000000000001</v>
      </c>
      <c r="G256" s="139">
        <v>0.2467</v>
      </c>
      <c r="H256" s="139">
        <v>0.20399999999999999</v>
      </c>
      <c r="I256" s="139">
        <v>0.18222974803485426</v>
      </c>
      <c r="J256" s="139">
        <v>0.22</v>
      </c>
      <c r="K256" s="139">
        <v>0.34499999999999997</v>
      </c>
      <c r="L256" s="139">
        <v>0.315</v>
      </c>
      <c r="M256" s="139">
        <v>0.31588801399825023</v>
      </c>
      <c r="N256" s="139">
        <v>0.28399999999999997</v>
      </c>
      <c r="O256" s="139">
        <v>0</v>
      </c>
      <c r="P256" s="157">
        <v>0</v>
      </c>
      <c r="Q256" s="95" t="str">
        <f t="shared" si="22"/>
        <v>-</v>
      </c>
      <c r="R256" s="95" t="str">
        <f t="shared" si="23"/>
        <v>-</v>
      </c>
    </row>
    <row r="257" spans="3:18" x14ac:dyDescent="0.25">
      <c r="C257" s="187"/>
      <c r="D257" s="188"/>
      <c r="E257" s="154" t="s">
        <v>23</v>
      </c>
      <c r="F257" s="138">
        <v>0.27200000000000002</v>
      </c>
      <c r="G257" s="139">
        <v>0.223</v>
      </c>
      <c r="H257" s="139">
        <v>0.24199423892651839</v>
      </c>
      <c r="I257" s="139">
        <v>0.25992333802144507</v>
      </c>
      <c r="J257" s="139">
        <v>0.26098455404537202</v>
      </c>
      <c r="K257" s="139">
        <v>0.30286171740863199</v>
      </c>
      <c r="L257" s="139">
        <v>0.34790110479213104</v>
      </c>
      <c r="M257" s="139">
        <v>0.33170329752070848</v>
      </c>
      <c r="N257" s="139">
        <v>0.29292746827628829</v>
      </c>
      <c r="O257" s="139">
        <v>0.26884435045384175</v>
      </c>
      <c r="P257" s="156">
        <v>0.2802983028396655</v>
      </c>
      <c r="Q257" s="95" t="str">
        <f t="shared" si="22"/>
        <v>-2.4 p.p</v>
      </c>
      <c r="R257" s="95" t="str">
        <f t="shared" si="23"/>
        <v>-0.3 p.p</v>
      </c>
    </row>
    <row r="258" spans="3:18" x14ac:dyDescent="0.25">
      <c r="C258" s="187"/>
      <c r="D258" s="188"/>
      <c r="E258" s="154" t="s">
        <v>31</v>
      </c>
      <c r="F258" s="138">
        <v>0</v>
      </c>
      <c r="G258" s="139">
        <v>0</v>
      </c>
      <c r="H258" s="139">
        <v>0</v>
      </c>
      <c r="I258" s="139">
        <v>0</v>
      </c>
      <c r="J258" s="139">
        <v>0.27290067654338263</v>
      </c>
      <c r="K258" s="139">
        <v>0.32269999999999999</v>
      </c>
      <c r="L258" s="139">
        <v>0.27410000000000001</v>
      </c>
      <c r="M258" s="139">
        <v>0.2782</v>
      </c>
      <c r="N258" s="139">
        <v>0.248</v>
      </c>
      <c r="O258" s="139">
        <v>0</v>
      </c>
      <c r="P258" s="157">
        <v>0</v>
      </c>
      <c r="Q258" s="95" t="str">
        <f t="shared" si="22"/>
        <v>-</v>
      </c>
      <c r="R258" s="95" t="str">
        <f t="shared" si="23"/>
        <v>-</v>
      </c>
    </row>
    <row r="259" spans="3:18" x14ac:dyDescent="0.25">
      <c r="C259" s="187"/>
      <c r="D259" s="188"/>
      <c r="E259" s="154" t="s">
        <v>24</v>
      </c>
      <c r="F259" s="139">
        <v>0</v>
      </c>
      <c r="G259" s="139">
        <v>0</v>
      </c>
      <c r="H259" s="139">
        <v>0</v>
      </c>
      <c r="I259" s="139">
        <v>0</v>
      </c>
      <c r="J259" s="139">
        <v>0.13</v>
      </c>
      <c r="K259" s="139">
        <v>0.12</v>
      </c>
      <c r="L259" s="139">
        <v>0.112</v>
      </c>
      <c r="M259" s="139">
        <v>0.11700000000000001</v>
      </c>
      <c r="N259" s="139">
        <v>0.14899999999999999</v>
      </c>
      <c r="O259" s="139">
        <v>0.14000000000000001</v>
      </c>
      <c r="P259" s="156">
        <v>0</v>
      </c>
      <c r="Q259" s="95" t="str">
        <f t="shared" si="22"/>
        <v>-0.8 p.p</v>
      </c>
      <c r="R259" s="95" t="str">
        <f t="shared" si="23"/>
        <v>-</v>
      </c>
    </row>
    <row r="260" spans="3:18" x14ac:dyDescent="0.25">
      <c r="C260" s="187"/>
      <c r="D260" s="188"/>
      <c r="E260" s="154" t="s">
        <v>25</v>
      </c>
      <c r="F260" s="138">
        <v>0.39379999999999998</v>
      </c>
      <c r="G260" s="139">
        <v>0.39750000000000002</v>
      </c>
      <c r="H260" s="139">
        <v>0.38229999999999997</v>
      </c>
      <c r="I260" s="139">
        <v>0.37359999999999999</v>
      </c>
      <c r="J260" s="139">
        <v>0.37280000000000002</v>
      </c>
      <c r="K260" s="139">
        <v>0.36130000000000001</v>
      </c>
      <c r="L260" s="139">
        <v>0.34799999999999998</v>
      </c>
      <c r="M260" s="139">
        <v>0.34320000000000001</v>
      </c>
      <c r="N260" s="139">
        <v>0.31969999999999998</v>
      </c>
      <c r="O260" s="139">
        <v>0.30530000000000002</v>
      </c>
      <c r="P260" s="156">
        <v>0</v>
      </c>
      <c r="Q260" s="95" t="str">
        <f t="shared" si="22"/>
        <v>-1.4 p.p</v>
      </c>
      <c r="R260" s="95" t="str">
        <f t="shared" si="23"/>
        <v>-8.8 p.p</v>
      </c>
    </row>
    <row r="261" spans="3:18" x14ac:dyDescent="0.25">
      <c r="C261" s="187"/>
      <c r="D261" s="188"/>
      <c r="E261" s="154" t="s">
        <v>26</v>
      </c>
      <c r="F261" s="138">
        <v>0.40679999999999999</v>
      </c>
      <c r="G261" s="139">
        <v>0.34810000000000002</v>
      </c>
      <c r="H261" s="139">
        <v>0.3332</v>
      </c>
      <c r="I261" s="139">
        <v>0.32529999999999998</v>
      </c>
      <c r="J261" s="139">
        <v>0.3135</v>
      </c>
      <c r="K261" s="139">
        <v>0.3039</v>
      </c>
      <c r="L261" s="139">
        <v>0.28939999999999999</v>
      </c>
      <c r="M261" s="139">
        <v>0.28349999999999997</v>
      </c>
      <c r="N261" s="139">
        <v>0.27579999999999999</v>
      </c>
      <c r="O261" s="139">
        <v>0</v>
      </c>
      <c r="P261" s="157">
        <v>0</v>
      </c>
      <c r="Q261" s="95" t="str">
        <f t="shared" si="22"/>
        <v>-</v>
      </c>
      <c r="R261" s="95" t="str">
        <f t="shared" si="23"/>
        <v>-</v>
      </c>
    </row>
    <row r="262" spans="3:18" x14ac:dyDescent="0.25">
      <c r="C262" s="187"/>
      <c r="D262" s="188"/>
      <c r="E262" s="154" t="s">
        <v>27</v>
      </c>
      <c r="F262" s="138">
        <v>0.12520000000000001</v>
      </c>
      <c r="G262" s="139">
        <v>0.106</v>
      </c>
      <c r="H262" s="139">
        <v>0.109</v>
      </c>
      <c r="I262" s="139">
        <v>0.11269999999999999</v>
      </c>
      <c r="J262" s="139">
        <v>0.1048</v>
      </c>
      <c r="K262" s="139">
        <v>0.1027</v>
      </c>
      <c r="L262" s="139">
        <v>0.108</v>
      </c>
      <c r="M262" s="139">
        <v>0.1164</v>
      </c>
      <c r="N262" s="139">
        <v>0.12039999999999999</v>
      </c>
      <c r="O262" s="139">
        <v>0.13077444245455266</v>
      </c>
      <c r="P262" s="156">
        <v>0</v>
      </c>
      <c r="Q262" s="95" t="str">
        <f t="shared" si="22"/>
        <v>1 p.p</v>
      </c>
      <c r="R262" s="95" t="str">
        <f t="shared" si="23"/>
        <v>0.5 p.p</v>
      </c>
    </row>
    <row r="263" spans="3:18" x14ac:dyDescent="0.25">
      <c r="C263" s="187"/>
      <c r="D263" s="188"/>
      <c r="E263" s="154" t="s">
        <v>61</v>
      </c>
      <c r="F263" s="142">
        <v>0.1089</v>
      </c>
      <c r="G263" s="143">
        <v>0.1124</v>
      </c>
      <c r="H263" s="143">
        <v>0.1149</v>
      </c>
      <c r="I263" s="143">
        <v>0.10489999999999999</v>
      </c>
      <c r="J263" s="143">
        <v>0.114</v>
      </c>
      <c r="K263" s="143">
        <v>0.105</v>
      </c>
      <c r="L263" s="143">
        <v>0.122</v>
      </c>
      <c r="M263" s="143">
        <v>0.129</v>
      </c>
      <c r="N263" s="143">
        <v>0.11700000000000001</v>
      </c>
      <c r="O263" s="143">
        <v>0</v>
      </c>
      <c r="P263" s="158">
        <v>0</v>
      </c>
      <c r="Q263" s="95" t="str">
        <f t="shared" si="22"/>
        <v>-</v>
      </c>
      <c r="R263" s="95" t="str">
        <f t="shared" si="23"/>
        <v>-</v>
      </c>
    </row>
    <row r="264" spans="3:18" x14ac:dyDescent="0.25">
      <c r="C264" s="6"/>
      <c r="D264" s="6"/>
      <c r="F264" s="10"/>
      <c r="G264" s="10"/>
      <c r="H264" s="10"/>
      <c r="I264" s="10"/>
      <c r="J264" s="10"/>
      <c r="K264" s="10"/>
      <c r="L264" s="10"/>
      <c r="M264" s="10"/>
      <c r="N264" s="10"/>
      <c r="O264" s="10"/>
      <c r="P264" s="10"/>
    </row>
    <row r="265" spans="3:18" x14ac:dyDescent="0.25">
      <c r="C265" s="6"/>
      <c r="D265" s="6"/>
      <c r="F265" s="10"/>
      <c r="G265" s="10"/>
      <c r="H265" s="10"/>
      <c r="I265" s="10"/>
      <c r="J265" s="10"/>
      <c r="K265" s="10"/>
      <c r="L265" s="10"/>
      <c r="M265" s="10"/>
      <c r="N265" s="10"/>
      <c r="O265" s="10"/>
      <c r="P265" s="10"/>
    </row>
    <row r="266" spans="3:18" ht="18.75" x14ac:dyDescent="0.25">
      <c r="C266" s="185" t="s">
        <v>622</v>
      </c>
      <c r="D266" s="186"/>
      <c r="E266" s="207" t="s">
        <v>85</v>
      </c>
      <c r="F266" s="208"/>
      <c r="G266" s="208"/>
      <c r="H266" s="208"/>
      <c r="I266" s="208"/>
      <c r="J266" s="208"/>
      <c r="K266" s="208"/>
      <c r="L266" s="208"/>
      <c r="M266" s="208"/>
      <c r="N266" s="208"/>
      <c r="O266" s="208"/>
      <c r="P266" s="209"/>
    </row>
    <row r="267" spans="3:18" x14ac:dyDescent="0.25">
      <c r="C267" s="193" t="s">
        <v>143</v>
      </c>
      <c r="D267" s="194" t="s">
        <v>143</v>
      </c>
      <c r="E267" s="159">
        <v>8</v>
      </c>
      <c r="F267" s="18">
        <v>2004</v>
      </c>
      <c r="G267" s="18">
        <f t="shared" ref="G267:P267" si="24">F267+1</f>
        <v>2005</v>
      </c>
      <c r="H267" s="18">
        <f t="shared" si="24"/>
        <v>2006</v>
      </c>
      <c r="I267" s="18">
        <f t="shared" si="24"/>
        <v>2007</v>
      </c>
      <c r="J267" s="18">
        <f t="shared" si="24"/>
        <v>2008</v>
      </c>
      <c r="K267" s="18">
        <f t="shared" si="24"/>
        <v>2009</v>
      </c>
      <c r="L267" s="18">
        <f t="shared" si="24"/>
        <v>2010</v>
      </c>
      <c r="M267" s="18">
        <f t="shared" si="24"/>
        <v>2011</v>
      </c>
      <c r="N267" s="18">
        <f t="shared" si="24"/>
        <v>2012</v>
      </c>
      <c r="O267" s="18">
        <f t="shared" si="24"/>
        <v>2013</v>
      </c>
      <c r="P267" s="147">
        <f t="shared" si="24"/>
        <v>2014</v>
      </c>
      <c r="Q267" s="21" t="s">
        <v>71</v>
      </c>
      <c r="R267" s="21" t="s">
        <v>129</v>
      </c>
    </row>
    <row r="268" spans="3:18" x14ac:dyDescent="0.25">
      <c r="C268" s="187"/>
      <c r="D268" s="188"/>
      <c r="E268" s="154" t="s">
        <v>0</v>
      </c>
      <c r="F268" s="136">
        <v>0.21029999999999999</v>
      </c>
      <c r="G268" s="137">
        <v>0.21679999999999999</v>
      </c>
      <c r="H268" s="137">
        <v>0.2157</v>
      </c>
      <c r="I268" s="137">
        <v>0.21790000000000001</v>
      </c>
      <c r="J268" s="137">
        <v>0.219</v>
      </c>
      <c r="K268" s="137">
        <v>0.22700000000000001</v>
      </c>
      <c r="L268" s="137">
        <v>0.22700000000000001</v>
      </c>
      <c r="M268" s="137">
        <v>0.222</v>
      </c>
      <c r="N268" s="137">
        <v>0.216</v>
      </c>
      <c r="O268" s="137">
        <v>0.221</v>
      </c>
      <c r="P268" s="155">
        <v>0</v>
      </c>
      <c r="Q268" s="95" t="str">
        <f>IF(OR(O268=0,N268=0),"-",IF(O268=N268,"-",CONCATENATE(ROUNDDOWN((O268-N268)*100,1), " ", "p.p")))</f>
        <v>0.5 p.p</v>
      </c>
      <c r="R268" s="95" t="str">
        <f>IF(OR(O268=0,F268=0),"-",IF(O268=F268,"-",CONCATENATE(ROUNDDOWN((O268-F268)*100,1), " ", "p.p")))</f>
        <v>1 p.p</v>
      </c>
    </row>
    <row r="269" spans="3:18" x14ac:dyDescent="0.25">
      <c r="C269" s="187"/>
      <c r="D269" s="188"/>
      <c r="E269" s="154" t="s">
        <v>1</v>
      </c>
      <c r="F269" s="138">
        <v>0.16020000000000001</v>
      </c>
      <c r="G269" s="139">
        <v>0.18820000000000001</v>
      </c>
      <c r="H269" s="139">
        <v>0.16930000000000001</v>
      </c>
      <c r="I269" s="139">
        <v>0.16669999999999999</v>
      </c>
      <c r="J269" s="139">
        <v>0.1613</v>
      </c>
      <c r="K269" s="139">
        <v>0.16400000000000001</v>
      </c>
      <c r="L269" s="139">
        <v>0.15659999999999999</v>
      </c>
      <c r="M269" s="139">
        <v>0.14699999999999999</v>
      </c>
      <c r="N269" s="139">
        <v>0.14799999999999999</v>
      </c>
      <c r="O269" s="139">
        <v>0.14799999999999999</v>
      </c>
      <c r="P269" s="156">
        <v>0.14202700606714963</v>
      </c>
      <c r="Q269" s="95" t="str">
        <f t="shared" ref="Q269:Q299" si="25">IF(OR(O269=0,N269=0),"-",IF(O269=N269,"-",CONCATENATE(ROUNDDOWN((O269-N269)*100,1), " ", "p.p")))</f>
        <v>-</v>
      </c>
      <c r="R269" s="95" t="str">
        <f t="shared" ref="R269:R299" si="26">IF(OR(O269=0,F269=0),"-",IF(O269=F269,"-",CONCATENATE(ROUNDDOWN((O269-F269)*100,1), " ", "p.p")))</f>
        <v>-1.2 p.p</v>
      </c>
    </row>
    <row r="270" spans="3:18" x14ac:dyDescent="0.25">
      <c r="C270" s="187"/>
      <c r="D270" s="188"/>
      <c r="E270" s="154" t="s">
        <v>30</v>
      </c>
      <c r="F270" s="140">
        <v>0</v>
      </c>
      <c r="G270" s="141">
        <v>0</v>
      </c>
      <c r="H270" s="139">
        <v>0</v>
      </c>
      <c r="I270" s="139">
        <v>0.151</v>
      </c>
      <c r="J270" s="139">
        <v>0.13700000000000001</v>
      </c>
      <c r="K270" s="139">
        <v>0.152</v>
      </c>
      <c r="L270" s="139">
        <v>0.14699999999999999</v>
      </c>
      <c r="M270" s="139">
        <v>0.13</v>
      </c>
      <c r="N270" s="139">
        <v>0.13100000000000001</v>
      </c>
      <c r="O270" s="139">
        <v>0</v>
      </c>
      <c r="P270" s="157">
        <v>0</v>
      </c>
      <c r="Q270" s="95" t="str">
        <f t="shared" si="25"/>
        <v>-</v>
      </c>
      <c r="R270" s="95" t="str">
        <f t="shared" si="26"/>
        <v>-</v>
      </c>
    </row>
    <row r="271" spans="3:18" x14ac:dyDescent="0.25">
      <c r="C271" s="187"/>
      <c r="D271" s="188"/>
      <c r="E271" s="154" t="s">
        <v>2</v>
      </c>
      <c r="F271" s="138">
        <v>0.16699999999999998</v>
      </c>
      <c r="G271" s="139">
        <v>0.157</v>
      </c>
      <c r="H271" s="139">
        <v>0.157</v>
      </c>
      <c r="I271" s="139">
        <v>0.17</v>
      </c>
      <c r="J271" s="139">
        <v>0.151</v>
      </c>
      <c r="K271" s="139">
        <v>0.14199999999999999</v>
      </c>
      <c r="L271" s="139">
        <v>0.13600000000000001</v>
      </c>
      <c r="M271" s="139">
        <v>0.13699999999999998</v>
      </c>
      <c r="N271" s="139">
        <v>0.13699999999999998</v>
      </c>
      <c r="O271" s="139">
        <v>0.14599999999999999</v>
      </c>
      <c r="P271" s="156">
        <v>0.16159999999999999</v>
      </c>
      <c r="Q271" s="95" t="str">
        <f t="shared" si="25"/>
        <v>0.9 p.p</v>
      </c>
      <c r="R271" s="95" t="str">
        <f t="shared" si="26"/>
        <v>-2.1 p.p</v>
      </c>
    </row>
    <row r="272" spans="3:18" x14ac:dyDescent="0.25">
      <c r="C272" s="187"/>
      <c r="D272" s="188"/>
      <c r="E272" s="154" t="s">
        <v>3</v>
      </c>
      <c r="F272" s="138">
        <v>0.13100000000000001</v>
      </c>
      <c r="G272" s="139">
        <v>0.129</v>
      </c>
      <c r="H272" s="139">
        <v>0.129</v>
      </c>
      <c r="I272" s="139">
        <v>0.1323</v>
      </c>
      <c r="J272" s="139">
        <v>0.13100000000000001</v>
      </c>
      <c r="K272" s="139">
        <v>0.13300000000000001</v>
      </c>
      <c r="L272" s="139">
        <v>0.1406</v>
      </c>
      <c r="M272" s="139">
        <v>0.13969999999999999</v>
      </c>
      <c r="N272" s="139">
        <v>0.12870000000000001</v>
      </c>
      <c r="O272" s="139">
        <v>0</v>
      </c>
      <c r="P272" s="157">
        <v>0</v>
      </c>
      <c r="Q272" s="95" t="str">
        <f t="shared" si="25"/>
        <v>-</v>
      </c>
      <c r="R272" s="95" t="str">
        <f t="shared" si="26"/>
        <v>-</v>
      </c>
    </row>
    <row r="273" spans="3:18" x14ac:dyDescent="0.25">
      <c r="C273" s="187"/>
      <c r="D273" s="188"/>
      <c r="E273" s="154" t="s">
        <v>4</v>
      </c>
      <c r="F273" s="138">
        <v>0.2147</v>
      </c>
      <c r="G273" s="139">
        <v>0.22639999999999999</v>
      </c>
      <c r="H273" s="139">
        <v>0.22459999999999999</v>
      </c>
      <c r="I273" s="139">
        <v>0.219</v>
      </c>
      <c r="J273" s="139">
        <v>0.21970000000000001</v>
      </c>
      <c r="K273" s="139">
        <v>0.215</v>
      </c>
      <c r="L273" s="139">
        <v>0.19800000000000001</v>
      </c>
      <c r="M273" s="139">
        <v>0.19700000000000001</v>
      </c>
      <c r="N273" s="139">
        <v>0.1993</v>
      </c>
      <c r="O273" s="139">
        <v>0.27</v>
      </c>
      <c r="P273" s="156">
        <v>0.27899999999999997</v>
      </c>
      <c r="Q273" s="95" t="str">
        <f t="shared" si="25"/>
        <v>7 p.p</v>
      </c>
      <c r="R273" s="95" t="str">
        <f t="shared" si="26"/>
        <v>5.5 p.p</v>
      </c>
    </row>
    <row r="274" spans="3:18" x14ac:dyDescent="0.25">
      <c r="C274" s="187"/>
      <c r="D274" s="188"/>
      <c r="E274" s="154" t="s">
        <v>5</v>
      </c>
      <c r="F274" s="139">
        <v>0</v>
      </c>
      <c r="G274" s="139">
        <v>0</v>
      </c>
      <c r="H274" s="139">
        <v>0</v>
      </c>
      <c r="I274" s="139">
        <v>0.08</v>
      </c>
      <c r="J274" s="139">
        <v>0.08</v>
      </c>
      <c r="K274" s="139">
        <v>0.08</v>
      </c>
      <c r="L274" s="139">
        <v>0.09</v>
      </c>
      <c r="M274" s="139">
        <v>0.09</v>
      </c>
      <c r="N274" s="139">
        <v>0.09</v>
      </c>
      <c r="O274" s="139">
        <v>9.3000000000000013E-2</v>
      </c>
      <c r="P274" s="156">
        <v>8.4700000000000011E-2</v>
      </c>
      <c r="Q274" s="95" t="str">
        <f t="shared" si="25"/>
        <v>0.3 p.p</v>
      </c>
      <c r="R274" s="95" t="str">
        <f t="shared" si="26"/>
        <v>-</v>
      </c>
    </row>
    <row r="275" spans="3:18" x14ac:dyDescent="0.25">
      <c r="C275" s="187"/>
      <c r="D275" s="188"/>
      <c r="E275" s="154" t="s">
        <v>6</v>
      </c>
      <c r="F275" s="139">
        <v>0</v>
      </c>
      <c r="G275" s="139">
        <v>0</v>
      </c>
      <c r="H275" s="139">
        <v>0</v>
      </c>
      <c r="I275" s="139">
        <v>0</v>
      </c>
      <c r="J275" s="139">
        <v>0</v>
      </c>
      <c r="K275" s="139">
        <v>0</v>
      </c>
      <c r="L275" s="139">
        <v>0</v>
      </c>
      <c r="M275" s="139">
        <v>0</v>
      </c>
      <c r="N275" s="139">
        <v>0</v>
      </c>
      <c r="O275" s="139">
        <v>0</v>
      </c>
      <c r="P275" s="157">
        <v>0</v>
      </c>
      <c r="Q275" s="95" t="str">
        <f t="shared" si="25"/>
        <v>-</v>
      </c>
      <c r="R275" s="95" t="str">
        <f t="shared" si="26"/>
        <v>-</v>
      </c>
    </row>
    <row r="276" spans="3:18" x14ac:dyDescent="0.25">
      <c r="C276" s="187"/>
      <c r="D276" s="188"/>
      <c r="E276" s="154" t="s">
        <v>7</v>
      </c>
      <c r="F276" s="138">
        <v>0.193</v>
      </c>
      <c r="G276" s="139">
        <v>0.17899999999999999</v>
      </c>
      <c r="H276" s="139">
        <v>0.184</v>
      </c>
      <c r="I276" s="139">
        <v>0.14911917316735579</v>
      </c>
      <c r="J276" s="139">
        <v>0.14699999999999999</v>
      </c>
      <c r="K276" s="139">
        <v>0.125</v>
      </c>
      <c r="L276" s="139">
        <v>0.183</v>
      </c>
      <c r="M276" s="139">
        <v>0.19900000000000001</v>
      </c>
      <c r="N276" s="139">
        <v>0.192</v>
      </c>
      <c r="O276" s="139">
        <v>0.19500000000000001</v>
      </c>
      <c r="P276" s="157">
        <v>0</v>
      </c>
      <c r="Q276" s="95" t="str">
        <f t="shared" si="25"/>
        <v>0.3 p.p</v>
      </c>
      <c r="R276" s="95" t="str">
        <f t="shared" si="26"/>
        <v>0.2 p.p</v>
      </c>
    </row>
    <row r="277" spans="3:18" x14ac:dyDescent="0.25">
      <c r="C277" s="187"/>
      <c r="D277" s="188"/>
      <c r="E277" s="154" t="s">
        <v>8</v>
      </c>
      <c r="F277" s="139">
        <v>0</v>
      </c>
      <c r="G277" s="139">
        <v>4.8800000000000003E-2</v>
      </c>
      <c r="H277" s="139">
        <v>7.0099999999999996E-2</v>
      </c>
      <c r="I277" s="139">
        <v>5.8999999999999997E-2</v>
      </c>
      <c r="J277" s="139">
        <v>8.4400000000000003E-2</v>
      </c>
      <c r="K277" s="139">
        <v>9.0300000000000005E-2</v>
      </c>
      <c r="L277" s="139">
        <v>9.7900000000000001E-2</v>
      </c>
      <c r="M277" s="139">
        <v>8.5000000000000006E-2</v>
      </c>
      <c r="N277" s="139">
        <v>0.09</v>
      </c>
      <c r="O277" s="139">
        <v>9.5000000000000001E-2</v>
      </c>
      <c r="P277" s="156">
        <v>9.98E-2</v>
      </c>
      <c r="Q277" s="95" t="str">
        <f t="shared" si="25"/>
        <v>0.5 p.p</v>
      </c>
      <c r="R277" s="95" t="str">
        <f t="shared" si="26"/>
        <v>-</v>
      </c>
    </row>
    <row r="278" spans="3:18" x14ac:dyDescent="0.25">
      <c r="C278" s="187"/>
      <c r="D278" s="188"/>
      <c r="E278" s="154" t="s">
        <v>9</v>
      </c>
      <c r="F278" s="139">
        <v>0</v>
      </c>
      <c r="G278" s="139">
        <v>0.29499999999999998</v>
      </c>
      <c r="H278" s="139">
        <v>0.29699999999999999</v>
      </c>
      <c r="I278" s="139">
        <v>0.30399999999999999</v>
      </c>
      <c r="J278" s="139">
        <v>0.30199999999999999</v>
      </c>
      <c r="K278" s="139">
        <v>0.19700000000000001</v>
      </c>
      <c r="L278" s="139">
        <v>0.18099999999999999</v>
      </c>
      <c r="M278" s="139">
        <v>0.20399999999999999</v>
      </c>
      <c r="N278" s="139">
        <v>0.20200000000000001</v>
      </c>
      <c r="O278" s="139">
        <v>0.187</v>
      </c>
      <c r="P278" s="156">
        <v>0.18099999999999999</v>
      </c>
      <c r="Q278" s="95" t="str">
        <f t="shared" si="25"/>
        <v>-1.5 p.p</v>
      </c>
      <c r="R278" s="95" t="str">
        <f t="shared" si="26"/>
        <v>-</v>
      </c>
    </row>
    <row r="279" spans="3:18" x14ac:dyDescent="0.25">
      <c r="C279" s="187"/>
      <c r="D279" s="188"/>
      <c r="E279" s="154" t="s">
        <v>10</v>
      </c>
      <c r="F279" s="138">
        <v>0.1</v>
      </c>
      <c r="G279" s="139">
        <v>0.113</v>
      </c>
      <c r="H279" s="139">
        <v>0.112</v>
      </c>
      <c r="I279" s="139">
        <v>0.113</v>
      </c>
      <c r="J279" s="139">
        <v>0.11799999999999999</v>
      </c>
      <c r="K279" s="139">
        <v>0.11799999999999999</v>
      </c>
      <c r="L279" s="139">
        <v>0.107</v>
      </c>
      <c r="M279" s="139">
        <v>0.112</v>
      </c>
      <c r="N279" s="139">
        <v>0.106</v>
      </c>
      <c r="O279" s="139">
        <v>0.104</v>
      </c>
      <c r="P279" s="156">
        <v>0</v>
      </c>
      <c r="Q279" s="95" t="str">
        <f t="shared" si="25"/>
        <v>-0.2 p.p</v>
      </c>
      <c r="R279" s="95" t="str">
        <f t="shared" si="26"/>
        <v>0.3 p.p</v>
      </c>
    </row>
    <row r="280" spans="3:18" x14ac:dyDescent="0.25">
      <c r="C280" s="187"/>
      <c r="D280" s="188"/>
      <c r="E280" s="154" t="s">
        <v>12</v>
      </c>
      <c r="F280" s="138">
        <v>6.1800000000000001E-2</v>
      </c>
      <c r="G280" s="139">
        <v>6.7799999999999999E-2</v>
      </c>
      <c r="H280" s="139">
        <v>5.5399999999999998E-2</v>
      </c>
      <c r="I280" s="139">
        <v>5.7500000000000002E-2</v>
      </c>
      <c r="J280" s="139">
        <v>6.2E-2</v>
      </c>
      <c r="K280" s="139">
        <v>5.5E-2</v>
      </c>
      <c r="L280" s="139">
        <v>5.8000000000000003E-2</v>
      </c>
      <c r="M280" s="139">
        <v>6.3E-2</v>
      </c>
      <c r="N280" s="139">
        <v>7.0000000000000007E-2</v>
      </c>
      <c r="O280" s="139">
        <v>6.2037150505549692E-2</v>
      </c>
      <c r="P280" s="156">
        <v>0</v>
      </c>
      <c r="Q280" s="95" t="str">
        <f t="shared" si="25"/>
        <v>-0.7 p.p</v>
      </c>
      <c r="R280" s="95" t="str">
        <f t="shared" si="26"/>
        <v>0 p.p</v>
      </c>
    </row>
    <row r="281" spans="3:18" x14ac:dyDescent="0.25">
      <c r="C281" s="187"/>
      <c r="D281" s="188"/>
      <c r="E281" s="154" t="s">
        <v>28</v>
      </c>
      <c r="F281" s="138">
        <v>0.11</v>
      </c>
      <c r="G281" s="139">
        <v>0.115</v>
      </c>
      <c r="H281" s="139">
        <v>0.113</v>
      </c>
      <c r="I281" s="139">
        <v>0.11699999999999999</v>
      </c>
      <c r="J281" s="139">
        <v>0.11599999999999999</v>
      </c>
      <c r="K281" s="139">
        <v>0.111</v>
      </c>
      <c r="L281" s="139">
        <v>0.10800000000000001</v>
      </c>
      <c r="M281" s="139">
        <v>0.11199999999999999</v>
      </c>
      <c r="N281" s="139">
        <v>0.121</v>
      </c>
      <c r="O281" s="139">
        <v>0.13</v>
      </c>
      <c r="P281" s="156">
        <v>0</v>
      </c>
      <c r="Q281" s="95" t="str">
        <f t="shared" si="25"/>
        <v>0.9 p.p</v>
      </c>
      <c r="R281" s="95" t="str">
        <f t="shared" si="26"/>
        <v>2 p.p</v>
      </c>
    </row>
    <row r="282" spans="3:18" x14ac:dyDescent="0.25">
      <c r="C282" s="187"/>
      <c r="D282" s="188"/>
      <c r="E282" s="154" t="s">
        <v>13</v>
      </c>
      <c r="F282" s="138">
        <v>0.17096496865792499</v>
      </c>
      <c r="G282" s="139">
        <v>0.155129669228394</v>
      </c>
      <c r="H282" s="139">
        <v>1.48550759550389E-3</v>
      </c>
      <c r="I282" s="139">
        <v>0.14862184940790527</v>
      </c>
      <c r="J282" s="139">
        <v>0.15126500615810801</v>
      </c>
      <c r="K282" s="139">
        <v>0.154</v>
      </c>
      <c r="L282" s="139">
        <v>0.15</v>
      </c>
      <c r="M282" s="139">
        <v>0.14599999999999999</v>
      </c>
      <c r="N282" s="139">
        <v>0.14301393619348199</v>
      </c>
      <c r="O282" s="139">
        <v>0.13600000000000001</v>
      </c>
      <c r="P282" s="156">
        <v>0</v>
      </c>
      <c r="Q282" s="95" t="str">
        <f t="shared" si="25"/>
        <v>-0.7 p.p</v>
      </c>
      <c r="R282" s="95" t="str">
        <f t="shared" si="26"/>
        <v>-3.4 p.p</v>
      </c>
    </row>
    <row r="283" spans="3:18" x14ac:dyDescent="0.25">
      <c r="C283" s="187"/>
      <c r="D283" s="188"/>
      <c r="E283" s="154" t="s">
        <v>14</v>
      </c>
      <c r="F283" s="139">
        <v>0</v>
      </c>
      <c r="G283" s="139">
        <v>0</v>
      </c>
      <c r="H283" s="139">
        <v>0</v>
      </c>
      <c r="I283" s="139">
        <v>0</v>
      </c>
      <c r="J283" s="139">
        <v>0</v>
      </c>
      <c r="K283" s="139">
        <v>0</v>
      </c>
      <c r="L283" s="139">
        <v>0</v>
      </c>
      <c r="M283" s="139">
        <v>0</v>
      </c>
      <c r="N283" s="139">
        <v>0</v>
      </c>
      <c r="O283" s="139">
        <v>0</v>
      </c>
      <c r="P283" s="156">
        <v>0</v>
      </c>
      <c r="Q283" s="95" t="str">
        <f t="shared" si="25"/>
        <v>-</v>
      </c>
      <c r="R283" s="95" t="str">
        <f t="shared" si="26"/>
        <v>-</v>
      </c>
    </row>
    <row r="284" spans="3:18" x14ac:dyDescent="0.25">
      <c r="C284" s="187"/>
      <c r="D284" s="188"/>
      <c r="E284" s="154" t="s">
        <v>15</v>
      </c>
      <c r="F284" s="139">
        <v>0</v>
      </c>
      <c r="G284" s="139">
        <v>0</v>
      </c>
      <c r="H284" s="139">
        <v>0</v>
      </c>
      <c r="I284" s="139">
        <v>0.27339999999999998</v>
      </c>
      <c r="J284" s="139">
        <v>0.25600000000000001</v>
      </c>
      <c r="K284" s="139">
        <v>0.24959999999999999</v>
      </c>
      <c r="L284" s="139">
        <v>0.26200000000000001</v>
      </c>
      <c r="M284" s="139">
        <v>0.25700000000000001</v>
      </c>
      <c r="N284" s="139">
        <v>0.25700000000000001</v>
      </c>
      <c r="O284" s="139">
        <v>0.26200000000000001</v>
      </c>
      <c r="P284" s="156">
        <v>0</v>
      </c>
      <c r="Q284" s="95" t="str">
        <f t="shared" si="25"/>
        <v>0.5 p.p</v>
      </c>
      <c r="R284" s="95" t="str">
        <f t="shared" si="26"/>
        <v>-</v>
      </c>
    </row>
    <row r="285" spans="3:18" x14ac:dyDescent="0.25">
      <c r="C285" s="187"/>
      <c r="D285" s="188"/>
      <c r="E285" s="154" t="s">
        <v>16</v>
      </c>
      <c r="F285" s="138">
        <v>0.13850000000000001</v>
      </c>
      <c r="G285" s="139">
        <v>0.1328</v>
      </c>
      <c r="H285" s="139">
        <v>0.12939999999999999</v>
      </c>
      <c r="I285" s="139">
        <v>0.13969999999999999</v>
      </c>
      <c r="J285" s="139">
        <v>0.12670000000000001</v>
      </c>
      <c r="K285" s="139">
        <v>9.8799999999999999E-2</v>
      </c>
      <c r="L285" s="139">
        <v>9.2999999999999999E-2</v>
      </c>
      <c r="M285" s="139">
        <v>9.0999999999999998E-2</v>
      </c>
      <c r="N285" s="139">
        <v>0.14299999999999999</v>
      </c>
      <c r="O285" s="139">
        <v>0.13200000000000001</v>
      </c>
      <c r="P285" s="156">
        <v>0.11899999999999999</v>
      </c>
      <c r="Q285" s="95" t="str">
        <f t="shared" si="25"/>
        <v>-1.1 p.p</v>
      </c>
      <c r="R285" s="95" t="str">
        <f t="shared" si="26"/>
        <v>-0.6 p.p</v>
      </c>
    </row>
    <row r="286" spans="3:18" x14ac:dyDescent="0.25">
      <c r="C286" s="187"/>
      <c r="D286" s="188"/>
      <c r="E286" s="154" t="s">
        <v>29</v>
      </c>
      <c r="F286" s="139">
        <v>0</v>
      </c>
      <c r="G286" s="139">
        <v>0</v>
      </c>
      <c r="H286" s="139">
        <v>0</v>
      </c>
      <c r="I286" s="139">
        <v>0</v>
      </c>
      <c r="J286" s="139">
        <v>0</v>
      </c>
      <c r="K286" s="139">
        <v>0.17699999999999999</v>
      </c>
      <c r="L286" s="139">
        <v>0</v>
      </c>
      <c r="M286" s="139">
        <v>0</v>
      </c>
      <c r="N286" s="139">
        <v>0</v>
      </c>
      <c r="O286" s="139">
        <v>0</v>
      </c>
      <c r="P286" s="156">
        <v>0</v>
      </c>
      <c r="Q286" s="95" t="str">
        <f t="shared" si="25"/>
        <v>-</v>
      </c>
      <c r="R286" s="95" t="str">
        <f t="shared" si="26"/>
        <v>-</v>
      </c>
    </row>
    <row r="287" spans="3:18" x14ac:dyDescent="0.25">
      <c r="C287" s="187"/>
      <c r="D287" s="188"/>
      <c r="E287" s="154" t="s">
        <v>17</v>
      </c>
      <c r="F287" s="138">
        <v>0</v>
      </c>
      <c r="G287" s="139">
        <v>0</v>
      </c>
      <c r="H287" s="139">
        <v>0</v>
      </c>
      <c r="I287" s="139">
        <v>0</v>
      </c>
      <c r="J287" s="139">
        <v>0.1842</v>
      </c>
      <c r="K287" s="139">
        <v>0.14399999999999999</v>
      </c>
      <c r="L287" s="139">
        <v>0.159</v>
      </c>
      <c r="M287" s="139">
        <v>0.20269999999999999</v>
      </c>
      <c r="N287" s="139">
        <v>0.1842</v>
      </c>
      <c r="O287" s="139">
        <v>0</v>
      </c>
      <c r="P287" s="156">
        <v>0</v>
      </c>
      <c r="Q287" s="95" t="str">
        <f t="shared" si="25"/>
        <v>-</v>
      </c>
      <c r="R287" s="95" t="str">
        <f t="shared" si="26"/>
        <v>-</v>
      </c>
    </row>
    <row r="288" spans="3:18" x14ac:dyDescent="0.25">
      <c r="C288" s="187"/>
      <c r="D288" s="188"/>
      <c r="E288" s="154" t="s">
        <v>18</v>
      </c>
      <c r="F288" s="138">
        <v>0.17</v>
      </c>
      <c r="G288" s="139">
        <v>0.17300000000000001</v>
      </c>
      <c r="H288" s="139">
        <v>0.1885</v>
      </c>
      <c r="I288" s="139">
        <v>0.16300000000000001</v>
      </c>
      <c r="J288" s="139">
        <v>0.17100000000000001</v>
      </c>
      <c r="K288" s="139">
        <v>0.17300000000000001</v>
      </c>
      <c r="L288" s="139">
        <v>0.154</v>
      </c>
      <c r="M288" s="139">
        <v>0</v>
      </c>
      <c r="N288" s="139">
        <v>0</v>
      </c>
      <c r="O288" s="139">
        <v>0</v>
      </c>
      <c r="P288" s="156">
        <v>0</v>
      </c>
      <c r="Q288" s="95" t="str">
        <f t="shared" si="25"/>
        <v>-</v>
      </c>
      <c r="R288" s="95" t="str">
        <f t="shared" si="26"/>
        <v>-</v>
      </c>
    </row>
    <row r="289" spans="3:18" x14ac:dyDescent="0.25">
      <c r="C289" s="187"/>
      <c r="D289" s="188"/>
      <c r="E289" s="154" t="s">
        <v>19</v>
      </c>
      <c r="F289" s="139">
        <v>0</v>
      </c>
      <c r="G289" s="139">
        <v>0</v>
      </c>
      <c r="H289" s="139">
        <v>0</v>
      </c>
      <c r="I289" s="139">
        <v>0</v>
      </c>
      <c r="J289" s="139">
        <v>0</v>
      </c>
      <c r="K289" s="139">
        <v>0</v>
      </c>
      <c r="L289" s="139">
        <v>0</v>
      </c>
      <c r="M289" s="139">
        <v>0</v>
      </c>
      <c r="N289" s="139">
        <v>0</v>
      </c>
      <c r="O289" s="139">
        <v>0</v>
      </c>
      <c r="P289" s="156">
        <v>0</v>
      </c>
      <c r="Q289" s="95" t="str">
        <f t="shared" si="25"/>
        <v>-</v>
      </c>
      <c r="R289" s="95" t="str">
        <f t="shared" si="26"/>
        <v>-</v>
      </c>
    </row>
    <row r="290" spans="3:18" x14ac:dyDescent="0.25">
      <c r="C290" s="187"/>
      <c r="D290" s="188"/>
      <c r="E290" s="154" t="s">
        <v>20</v>
      </c>
      <c r="F290" s="138">
        <v>0</v>
      </c>
      <c r="G290" s="139">
        <v>0.1495049504950495</v>
      </c>
      <c r="H290" s="139">
        <v>0</v>
      </c>
      <c r="I290" s="139">
        <v>0.107</v>
      </c>
      <c r="J290" s="139">
        <v>0.11</v>
      </c>
      <c r="K290" s="139">
        <v>0.11700000000000001</v>
      </c>
      <c r="L290" s="139">
        <v>0.14199999999999999</v>
      </c>
      <c r="M290" s="139">
        <v>0.13700000000000001</v>
      </c>
      <c r="N290" s="139">
        <v>0.13</v>
      </c>
      <c r="O290" s="139">
        <v>0.14000000000000001</v>
      </c>
      <c r="P290" s="156">
        <v>0.1425366770238384</v>
      </c>
      <c r="Q290" s="95" t="str">
        <f t="shared" si="25"/>
        <v>1 p.p</v>
      </c>
      <c r="R290" s="95" t="str">
        <f t="shared" si="26"/>
        <v>-</v>
      </c>
    </row>
    <row r="291" spans="3:18" x14ac:dyDescent="0.25">
      <c r="C291" s="187"/>
      <c r="D291" s="188"/>
      <c r="E291" s="154" t="s">
        <v>21</v>
      </c>
      <c r="F291" s="138">
        <v>0</v>
      </c>
      <c r="G291" s="139">
        <v>0</v>
      </c>
      <c r="H291" s="139">
        <v>0</v>
      </c>
      <c r="I291" s="139">
        <v>0</v>
      </c>
      <c r="J291" s="139">
        <v>0</v>
      </c>
      <c r="K291" s="139">
        <v>0</v>
      </c>
      <c r="L291" s="139">
        <v>0</v>
      </c>
      <c r="M291" s="139">
        <v>0</v>
      </c>
      <c r="N291" s="139">
        <v>0</v>
      </c>
      <c r="O291" s="139">
        <v>0</v>
      </c>
      <c r="P291" s="156">
        <v>0</v>
      </c>
      <c r="Q291" s="95" t="str">
        <f t="shared" si="25"/>
        <v>-</v>
      </c>
      <c r="R291" s="95" t="str">
        <f t="shared" si="26"/>
        <v>-</v>
      </c>
    </row>
    <row r="292" spans="3:18" x14ac:dyDescent="0.25">
      <c r="C292" s="187"/>
      <c r="D292" s="188"/>
      <c r="E292" s="154" t="s">
        <v>22</v>
      </c>
      <c r="F292" s="138">
        <v>0.1981</v>
      </c>
      <c r="G292" s="139">
        <v>0.19650000000000001</v>
      </c>
      <c r="H292" s="139">
        <v>0.20200000000000001</v>
      </c>
      <c r="I292" s="139">
        <v>0.1658797330194707</v>
      </c>
      <c r="J292" s="139">
        <v>0.13900000000000001</v>
      </c>
      <c r="K292" s="139">
        <v>8.6999999999999994E-2</v>
      </c>
      <c r="L292" s="139">
        <v>8.3000000000000004E-2</v>
      </c>
      <c r="M292" s="139">
        <v>8.3429571303587052E-2</v>
      </c>
      <c r="N292" s="139">
        <v>0.11</v>
      </c>
      <c r="O292" s="139">
        <v>0</v>
      </c>
      <c r="P292" s="157">
        <v>0</v>
      </c>
      <c r="Q292" s="95" t="str">
        <f t="shared" si="25"/>
        <v>-</v>
      </c>
      <c r="R292" s="95" t="str">
        <f t="shared" si="26"/>
        <v>-</v>
      </c>
    </row>
    <row r="293" spans="3:18" x14ac:dyDescent="0.25">
      <c r="C293" s="187"/>
      <c r="D293" s="188"/>
      <c r="E293" s="154" t="s">
        <v>23</v>
      </c>
      <c r="F293" s="138">
        <v>0.13</v>
      </c>
      <c r="G293" s="139">
        <v>0.17799999999999999</v>
      </c>
      <c r="H293" s="139">
        <v>0.13523608391377442</v>
      </c>
      <c r="I293" s="139">
        <v>0.15140902705364356</v>
      </c>
      <c r="J293" s="139">
        <v>0.17408463739080279</v>
      </c>
      <c r="K293" s="139">
        <v>0.16331543193723594</v>
      </c>
      <c r="L293" s="139">
        <v>0.12104011189010787</v>
      </c>
      <c r="M293" s="139">
        <v>0.11048531529743655</v>
      </c>
      <c r="N293" s="139">
        <v>0.18027989526109145</v>
      </c>
      <c r="O293" s="139">
        <v>0.19244721786393654</v>
      </c>
      <c r="P293" s="156">
        <v>0.15647753686948049</v>
      </c>
      <c r="Q293" s="95" t="str">
        <f t="shared" si="25"/>
        <v>1.2 p.p</v>
      </c>
      <c r="R293" s="95" t="str">
        <f t="shared" si="26"/>
        <v>6.2 p.p</v>
      </c>
    </row>
    <row r="294" spans="3:18" x14ac:dyDescent="0.25">
      <c r="C294" s="187"/>
      <c r="D294" s="188"/>
      <c r="E294" s="154" t="s">
        <v>31</v>
      </c>
      <c r="F294" s="138">
        <v>0</v>
      </c>
      <c r="G294" s="139">
        <v>0</v>
      </c>
      <c r="H294" s="139">
        <v>0</v>
      </c>
      <c r="I294" s="139">
        <v>0</v>
      </c>
      <c r="J294" s="139">
        <v>0.15491701751341733</v>
      </c>
      <c r="K294" s="139">
        <v>0.16</v>
      </c>
      <c r="L294" s="139">
        <v>0.13039999999999999</v>
      </c>
      <c r="M294" s="139">
        <v>0.12889999999999999</v>
      </c>
      <c r="N294" s="139">
        <v>0.13700000000000001</v>
      </c>
      <c r="O294" s="139">
        <v>0</v>
      </c>
      <c r="P294" s="157">
        <v>0</v>
      </c>
      <c r="Q294" s="95" t="str">
        <f t="shared" si="25"/>
        <v>-</v>
      </c>
      <c r="R294" s="95" t="str">
        <f t="shared" si="26"/>
        <v>-</v>
      </c>
    </row>
    <row r="295" spans="3:18" x14ac:dyDescent="0.25">
      <c r="C295" s="187"/>
      <c r="D295" s="188"/>
      <c r="E295" s="154" t="s">
        <v>24</v>
      </c>
      <c r="F295" s="139">
        <v>0</v>
      </c>
      <c r="G295" s="139">
        <v>0</v>
      </c>
      <c r="H295" s="139">
        <v>0</v>
      </c>
      <c r="I295" s="139">
        <v>0</v>
      </c>
      <c r="J295" s="139">
        <v>0.115</v>
      </c>
      <c r="K295" s="139">
        <v>0.12</v>
      </c>
      <c r="L295" s="139">
        <v>0.108</v>
      </c>
      <c r="M295" s="139">
        <v>0.114</v>
      </c>
      <c r="N295" s="139">
        <v>0.13100000000000001</v>
      </c>
      <c r="O295" s="139">
        <v>0.12</v>
      </c>
      <c r="P295" s="156">
        <v>0</v>
      </c>
      <c r="Q295" s="95" t="str">
        <f t="shared" si="25"/>
        <v>-1.1 p.p</v>
      </c>
      <c r="R295" s="95" t="str">
        <f t="shared" si="26"/>
        <v>-</v>
      </c>
    </row>
    <row r="296" spans="3:18" x14ac:dyDescent="0.25">
      <c r="C296" s="187"/>
      <c r="D296" s="188"/>
      <c r="E296" s="154" t="s">
        <v>25</v>
      </c>
      <c r="F296" s="138">
        <v>0.16059999999999999</v>
      </c>
      <c r="G296" s="139">
        <v>0.14849999999999999</v>
      </c>
      <c r="H296" s="139">
        <v>0.1351</v>
      </c>
      <c r="I296" s="139">
        <v>0.13250000000000001</v>
      </c>
      <c r="J296" s="139">
        <v>0.12709999999999999</v>
      </c>
      <c r="K296" s="139">
        <v>0.12939999999999999</v>
      </c>
      <c r="L296" s="139">
        <v>0.12620000000000001</v>
      </c>
      <c r="M296" s="139">
        <v>0.13100000000000001</v>
      </c>
      <c r="N296" s="139">
        <v>0.1341</v>
      </c>
      <c r="O296" s="139">
        <v>0.15479999999999999</v>
      </c>
      <c r="P296" s="156">
        <v>0</v>
      </c>
      <c r="Q296" s="95" t="str">
        <f t="shared" si="25"/>
        <v>2 p.p</v>
      </c>
      <c r="R296" s="95" t="str">
        <f t="shared" si="26"/>
        <v>-0.5 p.p</v>
      </c>
    </row>
    <row r="297" spans="3:18" x14ac:dyDescent="0.25">
      <c r="C297" s="187"/>
      <c r="D297" s="188"/>
      <c r="E297" s="154" t="s">
        <v>26</v>
      </c>
      <c r="F297" s="138">
        <v>0.19539999999999999</v>
      </c>
      <c r="G297" s="139">
        <v>0.2089</v>
      </c>
      <c r="H297" s="139">
        <v>0.20930000000000001</v>
      </c>
      <c r="I297" s="139">
        <v>0.21929999999999999</v>
      </c>
      <c r="J297" s="139">
        <v>0.21879999999999999</v>
      </c>
      <c r="K297" s="139">
        <v>0.23080000000000001</v>
      </c>
      <c r="L297" s="139">
        <v>0.2281</v>
      </c>
      <c r="M297" s="139">
        <v>0.23050000000000001</v>
      </c>
      <c r="N297" s="139">
        <v>0.23219999999999999</v>
      </c>
      <c r="O297" s="139">
        <v>0</v>
      </c>
      <c r="P297" s="157">
        <v>0</v>
      </c>
      <c r="Q297" s="95" t="str">
        <f t="shared" si="25"/>
        <v>-</v>
      </c>
      <c r="R297" s="95" t="str">
        <f t="shared" si="26"/>
        <v>-</v>
      </c>
    </row>
    <row r="298" spans="3:18" x14ac:dyDescent="0.25">
      <c r="C298" s="187"/>
      <c r="D298" s="188"/>
      <c r="E298" s="154" t="s">
        <v>27</v>
      </c>
      <c r="F298" s="138">
        <v>0.1198</v>
      </c>
      <c r="G298" s="139">
        <v>9.7199999999999995E-2</v>
      </c>
      <c r="H298" s="139">
        <v>9.7000000000000003E-2</v>
      </c>
      <c r="I298" s="139">
        <v>0.10680000000000001</v>
      </c>
      <c r="J298" s="139">
        <v>9.8599999999999993E-2</v>
      </c>
      <c r="K298" s="139">
        <v>0.1</v>
      </c>
      <c r="L298" s="139">
        <v>0.1</v>
      </c>
      <c r="M298" s="139">
        <v>0.11219999999999999</v>
      </c>
      <c r="N298" s="139">
        <v>0.11269999999999999</v>
      </c>
      <c r="O298" s="139">
        <v>0.11349409868563508</v>
      </c>
      <c r="P298" s="156">
        <v>0</v>
      </c>
      <c r="Q298" s="95" t="str">
        <f t="shared" si="25"/>
        <v>0 p.p</v>
      </c>
      <c r="R298" s="95" t="str">
        <f t="shared" si="26"/>
        <v>-0.6 p.p</v>
      </c>
    </row>
    <row r="299" spans="3:18" x14ac:dyDescent="0.25">
      <c r="C299" s="187"/>
      <c r="D299" s="188"/>
      <c r="E299" s="154" t="s">
        <v>61</v>
      </c>
      <c r="F299" s="142">
        <v>9.1200000000000003E-2</v>
      </c>
      <c r="G299" s="143">
        <v>9.5899999999999999E-2</v>
      </c>
      <c r="H299" s="143">
        <v>8.14E-2</v>
      </c>
      <c r="I299" s="143">
        <v>8.1699999999999995E-2</v>
      </c>
      <c r="J299" s="143">
        <v>7.6999999999999999E-2</v>
      </c>
      <c r="K299" s="143">
        <v>0.1</v>
      </c>
      <c r="L299" s="143">
        <v>8.3500000000000005E-2</v>
      </c>
      <c r="M299" s="143">
        <v>8.4000000000000005E-2</v>
      </c>
      <c r="N299" s="143">
        <v>7.9000000000000001E-2</v>
      </c>
      <c r="O299" s="143">
        <v>0</v>
      </c>
      <c r="P299" s="158">
        <v>0</v>
      </c>
      <c r="Q299" s="95" t="str">
        <f t="shared" si="25"/>
        <v>-</v>
      </c>
      <c r="R299" s="95" t="str">
        <f t="shared" si="26"/>
        <v>-</v>
      </c>
    </row>
    <row r="300" spans="3:18" x14ac:dyDescent="0.25">
      <c r="C300" s="6"/>
      <c r="D300" s="6"/>
    </row>
    <row r="301" spans="3:18" x14ac:dyDescent="0.25">
      <c r="C301" s="6"/>
      <c r="D301" s="6"/>
    </row>
    <row r="302" spans="3:18" ht="18.75" x14ac:dyDescent="0.25">
      <c r="C302" s="185" t="s">
        <v>623</v>
      </c>
      <c r="D302" s="186"/>
      <c r="E302" s="207" t="s">
        <v>86</v>
      </c>
      <c r="F302" s="208"/>
      <c r="G302" s="208"/>
      <c r="H302" s="208"/>
      <c r="I302" s="208"/>
      <c r="J302" s="208"/>
      <c r="K302" s="208"/>
      <c r="L302" s="208"/>
      <c r="M302" s="208"/>
      <c r="N302" s="208"/>
      <c r="O302" s="208"/>
      <c r="P302" s="209"/>
    </row>
    <row r="303" spans="3:18" x14ac:dyDescent="0.25">
      <c r="C303" s="193" t="s">
        <v>143</v>
      </c>
      <c r="D303" s="194" t="s">
        <v>143</v>
      </c>
      <c r="E303" s="159">
        <v>9</v>
      </c>
      <c r="F303" s="18">
        <v>2004</v>
      </c>
      <c r="G303" s="18">
        <f t="shared" ref="G303:P303" si="27">F303+1</f>
        <v>2005</v>
      </c>
      <c r="H303" s="18">
        <f t="shared" si="27"/>
        <v>2006</v>
      </c>
      <c r="I303" s="18">
        <f t="shared" si="27"/>
        <v>2007</v>
      </c>
      <c r="J303" s="18">
        <f t="shared" si="27"/>
        <v>2008</v>
      </c>
      <c r="K303" s="18">
        <f t="shared" si="27"/>
        <v>2009</v>
      </c>
      <c r="L303" s="18">
        <f t="shared" si="27"/>
        <v>2010</v>
      </c>
      <c r="M303" s="18">
        <f t="shared" si="27"/>
        <v>2011</v>
      </c>
      <c r="N303" s="18">
        <f t="shared" si="27"/>
        <v>2012</v>
      </c>
      <c r="O303" s="18">
        <f t="shared" si="27"/>
        <v>2013</v>
      </c>
      <c r="P303" s="147">
        <f t="shared" si="27"/>
        <v>2014</v>
      </c>
      <c r="Q303" s="21" t="s">
        <v>71</v>
      </c>
      <c r="R303" s="21" t="s">
        <v>129</v>
      </c>
    </row>
    <row r="304" spans="3:18" x14ac:dyDescent="0.25">
      <c r="C304" s="187"/>
      <c r="D304" s="188"/>
      <c r="E304" s="154" t="s">
        <v>0</v>
      </c>
      <c r="F304" s="136">
        <v>0.13969999999999999</v>
      </c>
      <c r="G304" s="137">
        <v>0.1331</v>
      </c>
      <c r="H304" s="137">
        <v>0.13700000000000001</v>
      </c>
      <c r="I304" s="137">
        <v>0.13669999999999999</v>
      </c>
      <c r="J304" s="137">
        <v>0.15079999999999999</v>
      </c>
      <c r="K304" s="137">
        <v>0.14799999999999999</v>
      </c>
      <c r="L304" s="137">
        <v>0.14799999999999999</v>
      </c>
      <c r="M304" s="137">
        <v>0.152</v>
      </c>
      <c r="N304" s="137">
        <v>0.152</v>
      </c>
      <c r="O304" s="137">
        <v>0.152</v>
      </c>
      <c r="P304" s="155">
        <v>0</v>
      </c>
      <c r="Q304" s="95" t="str">
        <f>IF(OR(O304=0,N304=0),"-",IF(O304=N304,"-",CONCATENATE(ROUNDDOWN((O304-N304)*100,1), " ", "p.p")))</f>
        <v>-</v>
      </c>
      <c r="R304" s="95" t="str">
        <f>IF(OR(O304=0,F304=0),"-",IF(O304=F304,"-",CONCATENATE(ROUNDDOWN((O304-F304)*100,1), " ", "p.p")))</f>
        <v>1.2 p.p</v>
      </c>
    </row>
    <row r="305" spans="3:18" x14ac:dyDescent="0.25">
      <c r="C305" s="187"/>
      <c r="D305" s="188"/>
      <c r="E305" s="154" t="s">
        <v>1</v>
      </c>
      <c r="F305" s="138">
        <v>0.13120000000000001</v>
      </c>
      <c r="G305" s="139">
        <v>0.15079999999999999</v>
      </c>
      <c r="H305" s="139">
        <v>0.13500000000000001</v>
      </c>
      <c r="I305" s="139">
        <v>0.1293</v>
      </c>
      <c r="J305" s="139">
        <v>0.12570000000000001</v>
      </c>
      <c r="K305" s="139">
        <v>0.13</v>
      </c>
      <c r="L305" s="139">
        <v>0.12690000000000001</v>
      </c>
      <c r="M305" s="139">
        <v>0.13200000000000001</v>
      </c>
      <c r="N305" s="139">
        <v>0.13100000000000001</v>
      </c>
      <c r="O305" s="139">
        <v>9.7000000000000003E-2</v>
      </c>
      <c r="P305" s="156">
        <v>9.0943871719702932E-2</v>
      </c>
      <c r="Q305" s="95" t="str">
        <f t="shared" ref="Q305:Q335" si="28">IF(OR(O305=0,N305=0),"-",IF(O305=N305,"-",CONCATENATE(ROUNDDOWN((O305-N305)*100,1), " ", "p.p")))</f>
        <v>-3.4 p.p</v>
      </c>
      <c r="R305" s="95" t="str">
        <f t="shared" ref="R305:R335" si="29">IF(OR(O305=0,F305=0),"-",IF(O305=F305,"-",CONCATENATE(ROUNDDOWN((O305-F305)*100,1), " ", "p.p")))</f>
        <v>-3.4 p.p</v>
      </c>
    </row>
    <row r="306" spans="3:18" x14ac:dyDescent="0.25">
      <c r="C306" s="187"/>
      <c r="D306" s="188"/>
      <c r="E306" s="154" t="s">
        <v>30</v>
      </c>
      <c r="F306" s="140">
        <v>0</v>
      </c>
      <c r="G306" s="141">
        <v>0</v>
      </c>
      <c r="H306" s="139">
        <v>0</v>
      </c>
      <c r="I306" s="139">
        <v>0.13200000000000001</v>
      </c>
      <c r="J306" s="139">
        <v>0.13500000000000001</v>
      </c>
      <c r="K306" s="139">
        <v>0.14099999999999999</v>
      </c>
      <c r="L306" s="139">
        <v>0.128</v>
      </c>
      <c r="M306" s="139">
        <v>0.126</v>
      </c>
      <c r="N306" s="139">
        <v>0.111</v>
      </c>
      <c r="O306" s="139">
        <v>0</v>
      </c>
      <c r="P306" s="157">
        <v>0</v>
      </c>
      <c r="Q306" s="95" t="str">
        <f t="shared" si="28"/>
        <v>-</v>
      </c>
      <c r="R306" s="95" t="str">
        <f t="shared" si="29"/>
        <v>-</v>
      </c>
    </row>
    <row r="307" spans="3:18" x14ac:dyDescent="0.25">
      <c r="C307" s="187"/>
      <c r="D307" s="188"/>
      <c r="E307" s="154" t="s">
        <v>2</v>
      </c>
      <c r="F307" s="138">
        <v>0.13900000000000001</v>
      </c>
      <c r="G307" s="139">
        <v>0.12</v>
      </c>
      <c r="H307" s="139">
        <v>0.114</v>
      </c>
      <c r="I307" s="139">
        <v>9.5000000000000001E-2</v>
      </c>
      <c r="J307" s="139">
        <v>0.09</v>
      </c>
      <c r="K307" s="139">
        <v>8.5999999999999993E-2</v>
      </c>
      <c r="L307" s="139">
        <v>0.08</v>
      </c>
      <c r="M307" s="139">
        <v>8.199999999999999E-2</v>
      </c>
      <c r="N307" s="139">
        <v>8.199999999999999E-2</v>
      </c>
      <c r="O307" s="139">
        <v>7.400000000000001E-2</v>
      </c>
      <c r="P307" s="156">
        <v>7.6200000000000004E-2</v>
      </c>
      <c r="Q307" s="95" t="str">
        <f t="shared" si="28"/>
        <v>-0.7 p.p</v>
      </c>
      <c r="R307" s="95" t="str">
        <f t="shared" si="29"/>
        <v>-6.5 p.p</v>
      </c>
    </row>
    <row r="308" spans="3:18" x14ac:dyDescent="0.25">
      <c r="C308" s="187"/>
      <c r="D308" s="188"/>
      <c r="E308" s="154" t="s">
        <v>3</v>
      </c>
      <c r="F308" s="138">
        <v>0.114</v>
      </c>
      <c r="G308" s="139">
        <v>0.108</v>
      </c>
      <c r="H308" s="139">
        <v>0.107</v>
      </c>
      <c r="I308" s="139">
        <v>0.1061</v>
      </c>
      <c r="J308" s="139">
        <v>0.1</v>
      </c>
      <c r="K308" s="139">
        <v>9.9000000000000005E-2</v>
      </c>
      <c r="L308" s="139">
        <v>9.7000000000000003E-2</v>
      </c>
      <c r="M308" s="139">
        <v>9.6000000000000002E-2</v>
      </c>
      <c r="N308" s="139">
        <v>9.8699999999999996E-2</v>
      </c>
      <c r="O308" s="139">
        <v>0</v>
      </c>
      <c r="P308" s="157">
        <v>0</v>
      </c>
      <c r="Q308" s="95" t="str">
        <f t="shared" si="28"/>
        <v>-</v>
      </c>
      <c r="R308" s="95" t="str">
        <f t="shared" si="29"/>
        <v>-</v>
      </c>
    </row>
    <row r="309" spans="3:18" x14ac:dyDescent="0.25">
      <c r="C309" s="187"/>
      <c r="D309" s="188"/>
      <c r="E309" s="154" t="s">
        <v>4</v>
      </c>
      <c r="F309" s="138">
        <v>7.9500000000000001E-2</v>
      </c>
      <c r="G309" s="139">
        <v>7.8799999999999995E-2</v>
      </c>
      <c r="H309" s="139">
        <v>7.6799999999999993E-2</v>
      </c>
      <c r="I309" s="139">
        <v>7.22E-2</v>
      </c>
      <c r="J309" s="139">
        <v>7.0499999999999993E-2</v>
      </c>
      <c r="K309" s="139">
        <v>7.0999999999999994E-2</v>
      </c>
      <c r="L309" s="139">
        <v>6.8000000000000005E-2</v>
      </c>
      <c r="M309" s="139">
        <v>7.9000000000000001E-2</v>
      </c>
      <c r="N309" s="139">
        <v>8.9200000000000002E-2</v>
      </c>
      <c r="O309" s="139">
        <v>0.08</v>
      </c>
      <c r="P309" s="156">
        <v>0.08</v>
      </c>
      <c r="Q309" s="95" t="str">
        <f t="shared" si="28"/>
        <v>-0.9 p.p</v>
      </c>
      <c r="R309" s="95" t="str">
        <f t="shared" si="29"/>
        <v>0 p.p</v>
      </c>
    </row>
    <row r="310" spans="3:18" x14ac:dyDescent="0.25">
      <c r="C310" s="187"/>
      <c r="D310" s="188"/>
      <c r="E310" s="154" t="s">
        <v>5</v>
      </c>
      <c r="F310" s="139">
        <v>0</v>
      </c>
      <c r="G310" s="139">
        <v>0</v>
      </c>
      <c r="H310" s="139">
        <v>0</v>
      </c>
      <c r="I310" s="139">
        <v>0.08</v>
      </c>
      <c r="J310" s="139">
        <v>0.08</v>
      </c>
      <c r="K310" s="139">
        <v>0.08</v>
      </c>
      <c r="L310" s="139">
        <v>0.08</v>
      </c>
      <c r="M310" s="139">
        <v>0.08</v>
      </c>
      <c r="N310" s="139">
        <v>0.08</v>
      </c>
      <c r="O310" s="139">
        <v>7.1800000000000003E-2</v>
      </c>
      <c r="P310" s="156">
        <v>6.8900000000000003E-2</v>
      </c>
      <c r="Q310" s="95" t="str">
        <f t="shared" si="28"/>
        <v>-0.8 p.p</v>
      </c>
      <c r="R310" s="95" t="str">
        <f t="shared" si="29"/>
        <v>-</v>
      </c>
    </row>
    <row r="311" spans="3:18" x14ac:dyDescent="0.25">
      <c r="C311" s="187"/>
      <c r="D311" s="188"/>
      <c r="E311" s="154" t="s">
        <v>6</v>
      </c>
      <c r="F311" s="139">
        <v>0</v>
      </c>
      <c r="G311" s="139">
        <v>0</v>
      </c>
      <c r="H311" s="139">
        <v>0</v>
      </c>
      <c r="I311" s="139">
        <v>0</v>
      </c>
      <c r="J311" s="139">
        <v>0</v>
      </c>
      <c r="K311" s="139">
        <v>0</v>
      </c>
      <c r="L311" s="139">
        <v>0</v>
      </c>
      <c r="M311" s="139">
        <v>0</v>
      </c>
      <c r="N311" s="139">
        <v>0</v>
      </c>
      <c r="O311" s="139">
        <v>0</v>
      </c>
      <c r="P311" s="157">
        <v>0</v>
      </c>
      <c r="Q311" s="95" t="str">
        <f t="shared" si="28"/>
        <v>-</v>
      </c>
      <c r="R311" s="95" t="str">
        <f t="shared" si="29"/>
        <v>-</v>
      </c>
    </row>
    <row r="312" spans="3:18" x14ac:dyDescent="0.25">
      <c r="C312" s="187"/>
      <c r="D312" s="188"/>
      <c r="E312" s="154" t="s">
        <v>7</v>
      </c>
      <c r="F312" s="138">
        <v>0.11799999999999999</v>
      </c>
      <c r="G312" s="139">
        <v>0.155</v>
      </c>
      <c r="H312" s="139">
        <v>0.13100000000000001</v>
      </c>
      <c r="I312" s="139">
        <v>0.14886070661031697</v>
      </c>
      <c r="J312" s="139">
        <v>0.111</v>
      </c>
      <c r="K312" s="139">
        <v>0.113</v>
      </c>
      <c r="L312" s="139">
        <v>0.13200000000000001</v>
      </c>
      <c r="M312" s="139">
        <v>0.154</v>
      </c>
      <c r="N312" s="139">
        <v>0.156</v>
      </c>
      <c r="O312" s="139">
        <v>0.14299999999999999</v>
      </c>
      <c r="P312" s="157">
        <v>0</v>
      </c>
      <c r="Q312" s="95" t="str">
        <f t="shared" si="28"/>
        <v>-1.3 p.p</v>
      </c>
      <c r="R312" s="95" t="str">
        <f t="shared" si="29"/>
        <v>2.5 p.p</v>
      </c>
    </row>
    <row r="313" spans="3:18" x14ac:dyDescent="0.25">
      <c r="C313" s="187"/>
      <c r="D313" s="188"/>
      <c r="E313" s="154" t="s">
        <v>8</v>
      </c>
      <c r="F313" s="138">
        <v>0</v>
      </c>
      <c r="G313" s="139">
        <v>4.4299999999999999E-2</v>
      </c>
      <c r="H313" s="139">
        <v>5.1400000000000001E-2</v>
      </c>
      <c r="I313" s="139">
        <v>5.1299999999999998E-2</v>
      </c>
      <c r="J313" s="139">
        <v>7.9000000000000001E-2</v>
      </c>
      <c r="K313" s="139">
        <v>5.8200000000000002E-2</v>
      </c>
      <c r="L313" s="139">
        <v>8.0699999999999994E-2</v>
      </c>
      <c r="M313" s="139">
        <v>5.08</v>
      </c>
      <c r="N313" s="139">
        <v>6.3500000000000001E-2</v>
      </c>
      <c r="O313" s="139">
        <v>6.9000000000000006E-2</v>
      </c>
      <c r="P313" s="156">
        <v>7.51E-2</v>
      </c>
      <c r="Q313" s="95" t="str">
        <f t="shared" si="28"/>
        <v>0.5 p.p</v>
      </c>
      <c r="R313" s="95" t="str">
        <f t="shared" si="29"/>
        <v>-</v>
      </c>
    </row>
    <row r="314" spans="3:18" x14ac:dyDescent="0.25">
      <c r="C314" s="187"/>
      <c r="D314" s="188"/>
      <c r="E314" s="154" t="s">
        <v>9</v>
      </c>
      <c r="F314" s="138">
        <v>0</v>
      </c>
      <c r="G314" s="139">
        <v>0.13500000000000001</v>
      </c>
      <c r="H314" s="139">
        <v>0.13300000000000001</v>
      </c>
      <c r="I314" s="139">
        <v>0.13700000000000001</v>
      </c>
      <c r="J314" s="139">
        <v>0.13800000000000001</v>
      </c>
      <c r="K314" s="139">
        <v>0.111</v>
      </c>
      <c r="L314" s="139">
        <v>0.154</v>
      </c>
      <c r="M314" s="139">
        <v>0.106</v>
      </c>
      <c r="N314" s="139">
        <v>0.105</v>
      </c>
      <c r="O314" s="139">
        <v>0.115</v>
      </c>
      <c r="P314" s="156">
        <v>0.13100000000000001</v>
      </c>
      <c r="Q314" s="95" t="str">
        <f t="shared" si="28"/>
        <v>1 p.p</v>
      </c>
      <c r="R314" s="95" t="str">
        <f t="shared" si="29"/>
        <v>-</v>
      </c>
    </row>
    <row r="315" spans="3:18" x14ac:dyDescent="0.25">
      <c r="C315" s="187"/>
      <c r="D315" s="188"/>
      <c r="E315" s="154" t="s">
        <v>10</v>
      </c>
      <c r="F315" s="138">
        <v>9.6000000000000002E-2</v>
      </c>
      <c r="G315" s="139">
        <v>0.10299999999999999</v>
      </c>
      <c r="H315" s="139">
        <v>0.108</v>
      </c>
      <c r="I315" s="139">
        <v>9.6000000000000002E-2</v>
      </c>
      <c r="J315" s="139">
        <v>8.7999999999999995E-2</v>
      </c>
      <c r="K315" s="139">
        <v>9.7000000000000003E-2</v>
      </c>
      <c r="L315" s="139">
        <v>0.105</v>
      </c>
      <c r="M315" s="139">
        <v>0.1</v>
      </c>
      <c r="N315" s="139">
        <v>9.4E-2</v>
      </c>
      <c r="O315" s="139">
        <v>0.10299999999999999</v>
      </c>
      <c r="P315" s="156">
        <v>0</v>
      </c>
      <c r="Q315" s="95" t="str">
        <f t="shared" si="28"/>
        <v>0.8 p.p</v>
      </c>
      <c r="R315" s="95" t="str">
        <f t="shared" si="29"/>
        <v>0.6 p.p</v>
      </c>
    </row>
    <row r="316" spans="3:18" x14ac:dyDescent="0.25">
      <c r="C316" s="187"/>
      <c r="D316" s="188"/>
      <c r="E316" s="154" t="s">
        <v>12</v>
      </c>
      <c r="F316" s="138">
        <v>5.9799999999999999E-2</v>
      </c>
      <c r="G316" s="139">
        <v>5.3199999999999997E-2</v>
      </c>
      <c r="H316" s="139">
        <v>4.2799999999999998E-2</v>
      </c>
      <c r="I316" s="139">
        <v>4.3700000000000003E-2</v>
      </c>
      <c r="J316" s="139">
        <v>4.5999999999999999E-2</v>
      </c>
      <c r="K316" s="139">
        <v>4.2999999999999997E-2</v>
      </c>
      <c r="L316" s="139">
        <v>5.2999999999999999E-2</v>
      </c>
      <c r="M316" s="139">
        <v>5.9799999999999999E-2</v>
      </c>
      <c r="N316" s="139">
        <v>0.06</v>
      </c>
      <c r="O316" s="139">
        <v>5.7860043285366022E-2</v>
      </c>
      <c r="P316" s="156">
        <v>0</v>
      </c>
      <c r="Q316" s="95" t="str">
        <f t="shared" si="28"/>
        <v>-0.2 p.p</v>
      </c>
      <c r="R316" s="95" t="str">
        <f t="shared" si="29"/>
        <v>-0.1 p.p</v>
      </c>
    </row>
    <row r="317" spans="3:18" x14ac:dyDescent="0.25">
      <c r="C317" s="187"/>
      <c r="D317" s="188"/>
      <c r="E317" s="154" t="s">
        <v>28</v>
      </c>
      <c r="F317" s="138">
        <v>8.4000000000000005E-2</v>
      </c>
      <c r="G317" s="139">
        <v>0.10199999999999999</v>
      </c>
      <c r="H317" s="139">
        <v>0.107</v>
      </c>
      <c r="I317" s="139">
        <v>0.111</v>
      </c>
      <c r="J317" s="139">
        <v>0.11199999999999999</v>
      </c>
      <c r="K317" s="139">
        <v>0.105</v>
      </c>
      <c r="L317" s="139">
        <v>0.106</v>
      </c>
      <c r="M317" s="139">
        <v>0.109</v>
      </c>
      <c r="N317" s="139">
        <v>0.10800000000000001</v>
      </c>
      <c r="O317" s="139">
        <v>0.107</v>
      </c>
      <c r="P317" s="156">
        <v>0</v>
      </c>
      <c r="Q317" s="95" t="str">
        <f t="shared" si="28"/>
        <v>-0.1 p.p</v>
      </c>
      <c r="R317" s="95" t="str">
        <f t="shared" si="29"/>
        <v>2.3 p.p</v>
      </c>
    </row>
    <row r="318" spans="3:18" x14ac:dyDescent="0.25">
      <c r="C318" s="187"/>
      <c r="D318" s="188"/>
      <c r="E318" s="154" t="s">
        <v>13</v>
      </c>
      <c r="F318" s="138">
        <v>0.111869924127972</v>
      </c>
      <c r="G318" s="139">
        <v>0.123541184764812</v>
      </c>
      <c r="H318" s="139">
        <v>0.14018679206194001</v>
      </c>
      <c r="I318" s="139">
        <v>0.13002329253467301</v>
      </c>
      <c r="J318" s="139">
        <v>0.10858119904899</v>
      </c>
      <c r="K318" s="139">
        <v>0.105</v>
      </c>
      <c r="L318" s="139">
        <v>0.108</v>
      </c>
      <c r="M318" s="139">
        <v>0.109</v>
      </c>
      <c r="N318" s="139">
        <v>0.110282629753461</v>
      </c>
      <c r="O318" s="139">
        <v>0.111</v>
      </c>
      <c r="P318" s="156">
        <v>0</v>
      </c>
      <c r="Q318" s="95" t="str">
        <f t="shared" si="28"/>
        <v>0 p.p</v>
      </c>
      <c r="R318" s="95" t="str">
        <f t="shared" si="29"/>
        <v>0 p.p</v>
      </c>
    </row>
    <row r="319" spans="3:18" x14ac:dyDescent="0.25">
      <c r="C319" s="187"/>
      <c r="D319" s="188"/>
      <c r="E319" s="154" t="s">
        <v>14</v>
      </c>
      <c r="F319" s="139">
        <v>0</v>
      </c>
      <c r="G319" s="139">
        <v>0</v>
      </c>
      <c r="H319" s="139">
        <v>0</v>
      </c>
      <c r="I319" s="139">
        <v>0</v>
      </c>
      <c r="J319" s="139">
        <v>0</v>
      </c>
      <c r="K319" s="139">
        <v>0</v>
      </c>
      <c r="L319" s="139">
        <v>0</v>
      </c>
      <c r="M319" s="139">
        <v>0</v>
      </c>
      <c r="N319" s="139">
        <v>0</v>
      </c>
      <c r="O319" s="139">
        <v>0</v>
      </c>
      <c r="P319" s="156">
        <v>0</v>
      </c>
      <c r="Q319" s="95" t="str">
        <f t="shared" si="28"/>
        <v>-</v>
      </c>
      <c r="R319" s="95" t="str">
        <f t="shared" si="29"/>
        <v>-</v>
      </c>
    </row>
    <row r="320" spans="3:18" x14ac:dyDescent="0.25">
      <c r="C320" s="187"/>
      <c r="D320" s="188"/>
      <c r="E320" s="154" t="s">
        <v>15</v>
      </c>
      <c r="F320" s="139">
        <v>0</v>
      </c>
      <c r="G320" s="139">
        <v>0</v>
      </c>
      <c r="H320" s="139">
        <v>0</v>
      </c>
      <c r="I320" s="139">
        <v>0.23300000000000001</v>
      </c>
      <c r="J320" s="139">
        <v>0.23899999999999999</v>
      </c>
      <c r="K320" s="139">
        <v>0.22900000000000001</v>
      </c>
      <c r="L320" s="139">
        <v>0.245</v>
      </c>
      <c r="M320" s="139">
        <v>0.23200000000000001</v>
      </c>
      <c r="N320" s="139">
        <v>0.24099999999999999</v>
      </c>
      <c r="O320" s="139">
        <v>0.25800000000000001</v>
      </c>
      <c r="P320" s="156">
        <v>0</v>
      </c>
      <c r="Q320" s="95" t="str">
        <f t="shared" si="28"/>
        <v>1.7 p.p</v>
      </c>
      <c r="R320" s="95" t="str">
        <f t="shared" si="29"/>
        <v>-</v>
      </c>
    </row>
    <row r="321" spans="3:18" x14ac:dyDescent="0.25">
      <c r="C321" s="187"/>
      <c r="D321" s="188"/>
      <c r="E321" s="154" t="s">
        <v>16</v>
      </c>
      <c r="F321" s="138">
        <v>9.6199999999999994E-2</v>
      </c>
      <c r="G321" s="139">
        <v>9.7699999999999995E-2</v>
      </c>
      <c r="H321" s="139">
        <v>0.105</v>
      </c>
      <c r="I321" s="139">
        <v>0.12330000000000001</v>
      </c>
      <c r="J321" s="139">
        <v>0.10879999999999999</v>
      </c>
      <c r="K321" s="139">
        <v>9.0899999999999995E-2</v>
      </c>
      <c r="L321" s="139">
        <v>9.0999999999999998E-2</v>
      </c>
      <c r="M321" s="139">
        <v>8.8999999999999996E-2</v>
      </c>
      <c r="N321" s="139">
        <v>9.5000000000000001E-2</v>
      </c>
      <c r="O321" s="139">
        <v>0.112</v>
      </c>
      <c r="P321" s="156">
        <v>0.108</v>
      </c>
      <c r="Q321" s="95" t="str">
        <f t="shared" si="28"/>
        <v>1.7 p.p</v>
      </c>
      <c r="R321" s="95" t="str">
        <f t="shared" si="29"/>
        <v>1.5 p.p</v>
      </c>
    </row>
    <row r="322" spans="3:18" x14ac:dyDescent="0.25">
      <c r="C322" s="187"/>
      <c r="D322" s="188"/>
      <c r="E322" s="154" t="s">
        <v>29</v>
      </c>
      <c r="F322" s="139">
        <v>0</v>
      </c>
      <c r="G322" s="139">
        <v>0</v>
      </c>
      <c r="H322" s="139">
        <v>0</v>
      </c>
      <c r="I322" s="139">
        <v>0</v>
      </c>
      <c r="J322" s="139">
        <v>0</v>
      </c>
      <c r="K322" s="139">
        <v>0.16600000000000001</v>
      </c>
      <c r="L322" s="139">
        <v>0</v>
      </c>
      <c r="M322" s="139">
        <v>0</v>
      </c>
      <c r="N322" s="139">
        <v>0</v>
      </c>
      <c r="O322" s="139">
        <v>0</v>
      </c>
      <c r="P322" s="156">
        <v>0</v>
      </c>
      <c r="Q322" s="95" t="str">
        <f t="shared" si="28"/>
        <v>-</v>
      </c>
      <c r="R322" s="95" t="str">
        <f t="shared" si="29"/>
        <v>-</v>
      </c>
    </row>
    <row r="323" spans="3:18" x14ac:dyDescent="0.25">
      <c r="C323" s="187"/>
      <c r="D323" s="188"/>
      <c r="E323" s="154" t="s">
        <v>17</v>
      </c>
      <c r="F323" s="138">
        <v>0</v>
      </c>
      <c r="G323" s="139">
        <v>0</v>
      </c>
      <c r="H323" s="139">
        <v>0</v>
      </c>
      <c r="I323" s="139">
        <v>0</v>
      </c>
      <c r="J323" s="139">
        <v>0.14280000000000001</v>
      </c>
      <c r="K323" s="139">
        <v>0.1095</v>
      </c>
      <c r="L323" s="139">
        <v>0.14499999999999999</v>
      </c>
      <c r="M323" s="139">
        <v>0.11990000000000001</v>
      </c>
      <c r="N323" s="139">
        <v>9.7600000000000006E-2</v>
      </c>
      <c r="O323" s="139">
        <v>0</v>
      </c>
      <c r="P323" s="156">
        <v>0</v>
      </c>
      <c r="Q323" s="95" t="str">
        <f t="shared" si="28"/>
        <v>-</v>
      </c>
      <c r="R323" s="95" t="str">
        <f t="shared" si="29"/>
        <v>-</v>
      </c>
    </row>
    <row r="324" spans="3:18" x14ac:dyDescent="0.25">
      <c r="C324" s="187"/>
      <c r="D324" s="188"/>
      <c r="E324" s="154" t="s">
        <v>18</v>
      </c>
      <c r="F324" s="138">
        <v>0.11449999999999999</v>
      </c>
      <c r="G324" s="139">
        <v>8.5999999999999993E-2</v>
      </c>
      <c r="H324" s="139">
        <v>9.3000000000000013E-2</v>
      </c>
      <c r="I324" s="139">
        <v>0.11199999999999999</v>
      </c>
      <c r="J324" s="139">
        <v>0.129</v>
      </c>
      <c r="K324" s="139">
        <v>0.159</v>
      </c>
      <c r="L324" s="139">
        <v>0.13699999999999998</v>
      </c>
      <c r="M324" s="139">
        <v>0</v>
      </c>
      <c r="N324" s="139">
        <v>0</v>
      </c>
      <c r="O324" s="139">
        <v>0</v>
      </c>
      <c r="P324" s="156">
        <v>0</v>
      </c>
      <c r="Q324" s="95" t="str">
        <f t="shared" si="28"/>
        <v>-</v>
      </c>
      <c r="R324" s="95" t="str">
        <f t="shared" si="29"/>
        <v>-</v>
      </c>
    </row>
    <row r="325" spans="3:18" x14ac:dyDescent="0.25">
      <c r="C325" s="187"/>
      <c r="D325" s="188"/>
      <c r="E325" s="154" t="s">
        <v>19</v>
      </c>
      <c r="F325" s="139">
        <v>0</v>
      </c>
      <c r="G325" s="139">
        <v>0</v>
      </c>
      <c r="H325" s="139">
        <v>0</v>
      </c>
      <c r="I325" s="139">
        <v>0</v>
      </c>
      <c r="J325" s="139">
        <v>0</v>
      </c>
      <c r="K325" s="139">
        <v>0</v>
      </c>
      <c r="L325" s="139">
        <v>0</v>
      </c>
      <c r="M325" s="139">
        <v>0</v>
      </c>
      <c r="N325" s="139">
        <v>0</v>
      </c>
      <c r="O325" s="139">
        <v>0</v>
      </c>
      <c r="P325" s="156">
        <v>0</v>
      </c>
      <c r="Q325" s="95" t="str">
        <f t="shared" si="28"/>
        <v>-</v>
      </c>
      <c r="R325" s="95" t="str">
        <f t="shared" si="29"/>
        <v>-</v>
      </c>
    </row>
    <row r="326" spans="3:18" x14ac:dyDescent="0.25">
      <c r="C326" s="187"/>
      <c r="D326" s="188"/>
      <c r="E326" s="154" t="s">
        <v>20</v>
      </c>
      <c r="F326" s="138">
        <v>0</v>
      </c>
      <c r="G326" s="139">
        <v>0.11025911101748473</v>
      </c>
      <c r="H326" s="139">
        <v>0</v>
      </c>
      <c r="I326" s="139">
        <v>9.0999999999999998E-2</v>
      </c>
      <c r="J326" s="139">
        <v>8.8999999999999996E-2</v>
      </c>
      <c r="K326" s="139">
        <v>9.6000000000000002E-2</v>
      </c>
      <c r="L326" s="139">
        <v>9.7000000000000003E-2</v>
      </c>
      <c r="M326" s="139">
        <v>0.105</v>
      </c>
      <c r="N326" s="139">
        <v>0.10199999999999999</v>
      </c>
      <c r="O326" s="139">
        <v>0.11</v>
      </c>
      <c r="P326" s="156">
        <v>0.11281522314051447</v>
      </c>
      <c r="Q326" s="95" t="str">
        <f t="shared" si="28"/>
        <v>0.8 p.p</v>
      </c>
      <c r="R326" s="95" t="str">
        <f t="shared" si="29"/>
        <v>-</v>
      </c>
    </row>
    <row r="327" spans="3:18" x14ac:dyDescent="0.25">
      <c r="C327" s="187"/>
      <c r="D327" s="188"/>
      <c r="E327" s="154" t="s">
        <v>21</v>
      </c>
      <c r="F327" s="138">
        <v>0</v>
      </c>
      <c r="G327" s="139">
        <v>0</v>
      </c>
      <c r="H327" s="139">
        <v>0</v>
      </c>
      <c r="I327" s="139">
        <v>0</v>
      </c>
      <c r="J327" s="139">
        <v>0</v>
      </c>
      <c r="K327" s="139">
        <v>0</v>
      </c>
      <c r="L327" s="139">
        <v>0</v>
      </c>
      <c r="M327" s="139">
        <v>0</v>
      </c>
      <c r="N327" s="139">
        <v>0</v>
      </c>
      <c r="O327" s="139">
        <v>0</v>
      </c>
      <c r="P327" s="156">
        <v>0</v>
      </c>
      <c r="Q327" s="95" t="str">
        <f t="shared" si="28"/>
        <v>-</v>
      </c>
      <c r="R327" s="95" t="str">
        <f t="shared" si="29"/>
        <v>-</v>
      </c>
    </row>
    <row r="328" spans="3:18" x14ac:dyDescent="0.25">
      <c r="C328" s="187"/>
      <c r="D328" s="188"/>
      <c r="E328" s="154" t="s">
        <v>22</v>
      </c>
      <c r="F328" s="138">
        <v>6.3600000000000004E-2</v>
      </c>
      <c r="G328" s="139">
        <v>6.1100000000000002E-2</v>
      </c>
      <c r="H328" s="139">
        <v>6.5000000000000002E-2</v>
      </c>
      <c r="I328" s="139">
        <v>7.1665396956525129E-2</v>
      </c>
      <c r="J328" s="139">
        <v>6.7000000000000004E-2</v>
      </c>
      <c r="K328" s="139">
        <v>6.7000000000000004E-2</v>
      </c>
      <c r="L328" s="139">
        <v>8.2000000000000003E-2</v>
      </c>
      <c r="M328" s="139">
        <v>7.3805774278215219E-2</v>
      </c>
      <c r="N328" s="139">
        <v>0.104</v>
      </c>
      <c r="O328" s="139">
        <v>0</v>
      </c>
      <c r="P328" s="157">
        <v>0</v>
      </c>
      <c r="Q328" s="95" t="str">
        <f t="shared" si="28"/>
        <v>-</v>
      </c>
      <c r="R328" s="95" t="str">
        <f t="shared" si="29"/>
        <v>-</v>
      </c>
    </row>
    <row r="329" spans="3:18" x14ac:dyDescent="0.25">
      <c r="C329" s="187"/>
      <c r="D329" s="188"/>
      <c r="E329" s="154" t="s">
        <v>23</v>
      </c>
      <c r="F329" s="138">
        <v>0.124</v>
      </c>
      <c r="G329" s="139">
        <v>0.16</v>
      </c>
      <c r="H329" s="139">
        <v>0.1239</v>
      </c>
      <c r="I329" s="139">
        <v>0.14001910183986138</v>
      </c>
      <c r="J329" s="139">
        <v>0.15825394092731529</v>
      </c>
      <c r="K329" s="139">
        <v>0.12279508344515726</v>
      </c>
      <c r="L329" s="139">
        <v>0.11845294178250908</v>
      </c>
      <c r="M329" s="139">
        <v>9.6202226651640924E-2</v>
      </c>
      <c r="N329" s="139">
        <v>9.0860014862596997E-2</v>
      </c>
      <c r="O329" s="139">
        <v>0.13160008866979089</v>
      </c>
      <c r="P329" s="156">
        <v>0.11203981986872946</v>
      </c>
      <c r="Q329" s="95" t="str">
        <f t="shared" si="28"/>
        <v>4 p.p</v>
      </c>
      <c r="R329" s="95" t="str">
        <f t="shared" si="29"/>
        <v>0.7 p.p</v>
      </c>
    </row>
    <row r="330" spans="3:18" x14ac:dyDescent="0.25">
      <c r="C330" s="187"/>
      <c r="D330" s="188"/>
      <c r="E330" s="154" t="s">
        <v>31</v>
      </c>
      <c r="F330" s="138">
        <v>0</v>
      </c>
      <c r="G330" s="139">
        <v>0</v>
      </c>
      <c r="H330" s="139">
        <v>0</v>
      </c>
      <c r="I330" s="139">
        <v>0</v>
      </c>
      <c r="J330" s="139">
        <v>7.4777837150376822E-2</v>
      </c>
      <c r="K330" s="139">
        <v>0.10539999999999999</v>
      </c>
      <c r="L330" s="139">
        <v>0.1229</v>
      </c>
      <c r="M330" s="139">
        <v>0.1149</v>
      </c>
      <c r="N330" s="139">
        <v>0.109</v>
      </c>
      <c r="O330" s="139">
        <v>0</v>
      </c>
      <c r="P330" s="157">
        <v>0</v>
      </c>
      <c r="Q330" s="95" t="str">
        <f t="shared" si="28"/>
        <v>-</v>
      </c>
      <c r="R330" s="95" t="str">
        <f t="shared" si="29"/>
        <v>-</v>
      </c>
    </row>
    <row r="331" spans="3:18" x14ac:dyDescent="0.25">
      <c r="C331" s="187"/>
      <c r="D331" s="188"/>
      <c r="E331" s="154" t="s">
        <v>24</v>
      </c>
      <c r="F331" s="139">
        <v>0</v>
      </c>
      <c r="G331" s="139">
        <v>0</v>
      </c>
      <c r="H331" s="139">
        <v>0</v>
      </c>
      <c r="I331" s="139">
        <v>0</v>
      </c>
      <c r="J331" s="139">
        <v>0.115</v>
      </c>
      <c r="K331" s="139">
        <v>9.9000000000000005E-2</v>
      </c>
      <c r="L331" s="139">
        <v>9.1999999999999998E-2</v>
      </c>
      <c r="M331" s="139">
        <v>9.8000000000000004E-2</v>
      </c>
      <c r="N331" s="139">
        <v>0.11</v>
      </c>
      <c r="O331" s="139">
        <v>0.11</v>
      </c>
      <c r="P331" s="156">
        <v>0</v>
      </c>
      <c r="Q331" s="95" t="str">
        <f t="shared" si="28"/>
        <v>-</v>
      </c>
      <c r="R331" s="95" t="str">
        <f t="shared" si="29"/>
        <v>-</v>
      </c>
    </row>
    <row r="332" spans="3:18" x14ac:dyDescent="0.25">
      <c r="C332" s="187"/>
      <c r="D332" s="188"/>
      <c r="E332" s="154" t="s">
        <v>25</v>
      </c>
      <c r="F332" s="138">
        <v>0.121</v>
      </c>
      <c r="G332" s="139">
        <v>0.12909999999999999</v>
      </c>
      <c r="H332" s="139">
        <v>0.1268</v>
      </c>
      <c r="I332" s="139">
        <v>0.1237</v>
      </c>
      <c r="J332" s="139">
        <v>0.12470000000000001</v>
      </c>
      <c r="K332" s="139">
        <v>0.12670000000000001</v>
      </c>
      <c r="L332" s="139">
        <v>0.1255</v>
      </c>
      <c r="M332" s="139">
        <v>0.13</v>
      </c>
      <c r="N332" s="139">
        <v>0.1331</v>
      </c>
      <c r="O332" s="139">
        <v>0.13500000000000001</v>
      </c>
      <c r="P332" s="156">
        <v>0</v>
      </c>
      <c r="Q332" s="95" t="str">
        <f t="shared" si="28"/>
        <v>0.1 p.p</v>
      </c>
      <c r="R332" s="95" t="str">
        <f t="shared" si="29"/>
        <v>1.4 p.p</v>
      </c>
    </row>
    <row r="333" spans="3:18" x14ac:dyDescent="0.25">
      <c r="C333" s="187"/>
      <c r="D333" s="188"/>
      <c r="E333" s="154" t="s">
        <v>26</v>
      </c>
      <c r="F333" s="138">
        <v>6.83E-2</v>
      </c>
      <c r="G333" s="139">
        <v>6.8599999999999994E-2</v>
      </c>
      <c r="H333" s="139">
        <v>6.7199999999999996E-2</v>
      </c>
      <c r="I333" s="139">
        <v>6.5600000000000006E-2</v>
      </c>
      <c r="J333" s="139">
        <v>0.1019</v>
      </c>
      <c r="K333" s="139">
        <v>0.1008</v>
      </c>
      <c r="L333" s="139">
        <v>9.4600000000000004E-2</v>
      </c>
      <c r="M333" s="139">
        <v>9.0200000000000002E-2</v>
      </c>
      <c r="N333" s="139">
        <v>8.5699999999999998E-2</v>
      </c>
      <c r="O333" s="139">
        <v>0</v>
      </c>
      <c r="P333" s="157">
        <v>0</v>
      </c>
      <c r="Q333" s="95" t="str">
        <f t="shared" si="28"/>
        <v>-</v>
      </c>
      <c r="R333" s="95" t="str">
        <f t="shared" si="29"/>
        <v>-</v>
      </c>
    </row>
    <row r="334" spans="3:18" x14ac:dyDescent="0.25">
      <c r="C334" s="187"/>
      <c r="D334" s="188"/>
      <c r="E334" s="154" t="s">
        <v>27</v>
      </c>
      <c r="F334" s="138">
        <v>8.2100000000000006E-2</v>
      </c>
      <c r="G334" s="139">
        <v>8.14E-2</v>
      </c>
      <c r="H334" s="139">
        <v>8.09E-2</v>
      </c>
      <c r="I334" s="139">
        <v>8.14E-2</v>
      </c>
      <c r="J334" s="139">
        <v>7.6899999999999996E-2</v>
      </c>
      <c r="K334" s="139">
        <v>7.4800000000000005E-2</v>
      </c>
      <c r="L334" s="139">
        <v>7.0000000000000007E-2</v>
      </c>
      <c r="M334" s="139">
        <v>6.6199999999999995E-2</v>
      </c>
      <c r="N334" s="139">
        <v>7.2900000000000006E-2</v>
      </c>
      <c r="O334" s="139">
        <v>8.0165409034188256E-2</v>
      </c>
      <c r="P334" s="156">
        <v>0</v>
      </c>
      <c r="Q334" s="95" t="str">
        <f t="shared" si="28"/>
        <v>0.7 p.p</v>
      </c>
      <c r="R334" s="95" t="str">
        <f t="shared" si="29"/>
        <v>-0.1 p.p</v>
      </c>
    </row>
    <row r="335" spans="3:18" x14ac:dyDescent="0.25">
      <c r="C335" s="187"/>
      <c r="D335" s="188"/>
      <c r="E335" s="154" t="s">
        <v>61</v>
      </c>
      <c r="F335" s="142">
        <v>8.2299999999999998E-2</v>
      </c>
      <c r="G335" s="143">
        <v>9.0300000000000005E-2</v>
      </c>
      <c r="H335" s="143">
        <v>8.0699999999999994E-2</v>
      </c>
      <c r="I335" s="143">
        <v>7.4899999999999994E-2</v>
      </c>
      <c r="J335" s="143">
        <v>6.9000000000000006E-2</v>
      </c>
      <c r="K335" s="143">
        <v>8.2000000000000003E-2</v>
      </c>
      <c r="L335" s="143">
        <v>8.1000000000000003E-2</v>
      </c>
      <c r="M335" s="143">
        <v>7.2999999999999995E-2</v>
      </c>
      <c r="N335" s="143">
        <v>7.0999999999999994E-2</v>
      </c>
      <c r="O335" s="143">
        <v>0</v>
      </c>
      <c r="P335" s="158">
        <v>0</v>
      </c>
      <c r="Q335" s="95" t="str">
        <f t="shared" si="28"/>
        <v>-</v>
      </c>
      <c r="R335" s="95" t="str">
        <f t="shared" si="29"/>
        <v>-</v>
      </c>
    </row>
    <row r="336" spans="3:18" x14ac:dyDescent="0.25">
      <c r="C336" s="6"/>
      <c r="D336" s="6"/>
    </row>
    <row r="337" spans="3:47" x14ac:dyDescent="0.25">
      <c r="C337" s="6"/>
      <c r="D337" s="6"/>
      <c r="AS337" s="1"/>
      <c r="AT337" s="1"/>
      <c r="AU337" s="1"/>
    </row>
    <row r="338" spans="3:47" s="1" customFormat="1" ht="18.75" x14ac:dyDescent="0.2">
      <c r="C338" s="185" t="s">
        <v>624</v>
      </c>
      <c r="D338" s="186"/>
      <c r="E338" s="207" t="s">
        <v>87</v>
      </c>
      <c r="F338" s="208"/>
      <c r="G338" s="208"/>
      <c r="H338" s="208"/>
      <c r="I338" s="208"/>
      <c r="J338" s="208"/>
      <c r="K338" s="208"/>
      <c r="L338" s="208"/>
      <c r="M338" s="208"/>
      <c r="N338" s="208"/>
      <c r="O338" s="208"/>
      <c r="P338" s="209"/>
    </row>
    <row r="339" spans="3:47" s="1" customFormat="1" x14ac:dyDescent="0.2">
      <c r="C339" s="193" t="s">
        <v>143</v>
      </c>
      <c r="D339" s="194" t="s">
        <v>143</v>
      </c>
      <c r="E339" s="159">
        <v>10</v>
      </c>
      <c r="F339" s="18">
        <v>2004</v>
      </c>
      <c r="G339" s="18">
        <f t="shared" ref="G339:P339" si="30">F339+1</f>
        <v>2005</v>
      </c>
      <c r="H339" s="18">
        <f t="shared" si="30"/>
        <v>2006</v>
      </c>
      <c r="I339" s="18">
        <f t="shared" si="30"/>
        <v>2007</v>
      </c>
      <c r="J339" s="18">
        <f t="shared" si="30"/>
        <v>2008</v>
      </c>
      <c r="K339" s="18">
        <f t="shared" si="30"/>
        <v>2009</v>
      </c>
      <c r="L339" s="18">
        <f t="shared" si="30"/>
        <v>2010</v>
      </c>
      <c r="M339" s="18">
        <f t="shared" si="30"/>
        <v>2011</v>
      </c>
      <c r="N339" s="18">
        <f t="shared" si="30"/>
        <v>2012</v>
      </c>
      <c r="O339" s="18">
        <f t="shared" si="30"/>
        <v>2013</v>
      </c>
      <c r="P339" s="147">
        <f t="shared" si="30"/>
        <v>2014</v>
      </c>
      <c r="Q339" s="21" t="s">
        <v>71</v>
      </c>
      <c r="R339" s="21" t="s">
        <v>129</v>
      </c>
    </row>
    <row r="340" spans="3:47" s="1" customFormat="1" x14ac:dyDescent="0.25">
      <c r="C340" s="187"/>
      <c r="D340" s="188"/>
      <c r="E340" s="154" t="s">
        <v>0</v>
      </c>
      <c r="F340" s="136">
        <v>0.68799999999999994</v>
      </c>
      <c r="G340" s="137">
        <v>0.67830000000000001</v>
      </c>
      <c r="H340" s="137">
        <v>0.69399999999999995</v>
      </c>
      <c r="I340" s="137">
        <v>0.7077</v>
      </c>
      <c r="J340" s="137">
        <v>0.72070000000000001</v>
      </c>
      <c r="K340" s="137">
        <v>0.75</v>
      </c>
      <c r="L340" s="137">
        <v>0.745</v>
      </c>
      <c r="M340" s="137">
        <v>0.745</v>
      </c>
      <c r="N340" s="137">
        <v>0.73129999999999995</v>
      </c>
      <c r="O340" s="137">
        <v>0.73100000000000009</v>
      </c>
      <c r="P340" s="155">
        <v>0</v>
      </c>
      <c r="Q340" s="95" t="str">
        <f>IF(OR(O340=0,N340=0),"-",IF(O340=N340,"-",CONCATENATE(ROUNDDOWN((O340-N340)*100,1), " ", "p.p")))</f>
        <v>0 p.p</v>
      </c>
      <c r="R340" s="95" t="str">
        <f>IF(OR(O340=0,F340=0),"-",IF(O340=F340,"-",CONCATENATE(ROUNDDOWN((O340-F340)*100,1), " ", "p.p")))</f>
        <v>4.3 p.p</v>
      </c>
    </row>
    <row r="341" spans="3:47" s="1" customFormat="1" x14ac:dyDescent="0.25">
      <c r="C341" s="187"/>
      <c r="D341" s="188"/>
      <c r="E341" s="154" t="s">
        <v>1</v>
      </c>
      <c r="F341" s="138">
        <v>0.6865</v>
      </c>
      <c r="G341" s="139">
        <v>0.73260000000000003</v>
      </c>
      <c r="H341" s="139">
        <v>0.74790000000000001</v>
      </c>
      <c r="I341" s="139">
        <v>0.74619999999999997</v>
      </c>
      <c r="J341" s="139">
        <v>0.72750000000000004</v>
      </c>
      <c r="K341" s="139">
        <v>0.69369999999999998</v>
      </c>
      <c r="L341" s="139">
        <v>0.68899999999999995</v>
      </c>
      <c r="M341" s="139">
        <v>0.65300000000000002</v>
      </c>
      <c r="N341" s="139">
        <v>0.64300000000000002</v>
      </c>
      <c r="O341" s="139">
        <v>0.61299999999999999</v>
      </c>
      <c r="P341" s="156">
        <v>0.59252013910314161</v>
      </c>
      <c r="Q341" s="95" t="str">
        <f t="shared" ref="Q341:Q371" si="31">IF(OR(O341=0,N341=0),"-",IF(O341=N341,"-",CONCATENATE(ROUNDDOWN((O341-N341)*100,1), " ", "p.p")))</f>
        <v>-3 p.p</v>
      </c>
      <c r="R341" s="95" t="str">
        <f t="shared" ref="R341:R371" si="32">IF(OR(O341=0,F341=0),"-",IF(O341=F341,"-",CONCATENATE(ROUNDDOWN((O341-F341)*100,1), " ", "p.p")))</f>
        <v>-7.3 p.p</v>
      </c>
    </row>
    <row r="342" spans="3:47" s="1" customFormat="1" x14ac:dyDescent="0.25">
      <c r="C342" s="187"/>
      <c r="D342" s="188"/>
      <c r="E342" s="154" t="s">
        <v>30</v>
      </c>
      <c r="F342" s="140">
        <v>0</v>
      </c>
      <c r="G342" s="141">
        <v>0</v>
      </c>
      <c r="H342" s="139">
        <v>0</v>
      </c>
      <c r="I342" s="139">
        <v>0.63100000000000001</v>
      </c>
      <c r="J342" s="139">
        <v>0.60199999999999998</v>
      </c>
      <c r="K342" s="139">
        <v>0.65299999999999991</v>
      </c>
      <c r="L342" s="139">
        <v>0.61150000000000004</v>
      </c>
      <c r="M342" s="139">
        <v>0.59619999999999995</v>
      </c>
      <c r="N342" s="139">
        <v>0.60699999999999998</v>
      </c>
      <c r="O342" s="139">
        <v>0</v>
      </c>
      <c r="P342" s="157">
        <v>0</v>
      </c>
      <c r="Q342" s="95" t="str">
        <f t="shared" si="31"/>
        <v>-</v>
      </c>
      <c r="R342" s="95" t="str">
        <f t="shared" si="32"/>
        <v>-</v>
      </c>
    </row>
    <row r="343" spans="3:47" s="1" customFormat="1" x14ac:dyDescent="0.25">
      <c r="C343" s="187"/>
      <c r="D343" s="188"/>
      <c r="E343" s="154" t="s">
        <v>2</v>
      </c>
      <c r="F343" s="138">
        <v>0.65200000000000002</v>
      </c>
      <c r="G343" s="139">
        <v>0.626</v>
      </c>
      <c r="H343" s="139">
        <v>0.624</v>
      </c>
      <c r="I343" s="139">
        <v>0.623</v>
      </c>
      <c r="J343" s="139">
        <v>0.64599999999999991</v>
      </c>
      <c r="K343" s="139">
        <v>0.57399999999999995</v>
      </c>
      <c r="L343" s="139">
        <v>0.56299999999999994</v>
      </c>
      <c r="M343" s="139">
        <v>0.59</v>
      </c>
      <c r="N343" s="139">
        <v>0.57399999999999995</v>
      </c>
      <c r="O343" s="139">
        <v>0.58899999999999997</v>
      </c>
      <c r="P343" s="156">
        <v>0.5948</v>
      </c>
      <c r="Q343" s="95" t="str">
        <f t="shared" si="31"/>
        <v>1.5 p.p</v>
      </c>
      <c r="R343" s="95" t="str">
        <f t="shared" si="32"/>
        <v>-6.3 p.p</v>
      </c>
    </row>
    <row r="344" spans="3:47" s="1" customFormat="1" x14ac:dyDescent="0.25">
      <c r="C344" s="187"/>
      <c r="D344" s="188"/>
      <c r="E344" s="154" t="s">
        <v>3</v>
      </c>
      <c r="F344" s="138">
        <v>0.52400000000000002</v>
      </c>
      <c r="G344" s="139">
        <v>0.51900000000000002</v>
      </c>
      <c r="H344" s="139">
        <v>0.51700000000000002</v>
      </c>
      <c r="I344" s="139">
        <v>0.5222</v>
      </c>
      <c r="J344" s="139">
        <v>0.52100000000000002</v>
      </c>
      <c r="K344" s="139">
        <v>0.52300000000000002</v>
      </c>
      <c r="L344" s="139">
        <v>0.53059999999999996</v>
      </c>
      <c r="M344" s="139">
        <v>0.52649999999999997</v>
      </c>
      <c r="N344" s="139">
        <v>0.51800000000000002</v>
      </c>
      <c r="O344" s="139">
        <v>0</v>
      </c>
      <c r="P344" s="157">
        <v>0</v>
      </c>
      <c r="Q344" s="95" t="str">
        <f t="shared" si="31"/>
        <v>-</v>
      </c>
      <c r="R344" s="95" t="str">
        <f t="shared" si="32"/>
        <v>-</v>
      </c>
    </row>
    <row r="345" spans="3:47" s="1" customFormat="1" x14ac:dyDescent="0.25">
      <c r="C345" s="187"/>
      <c r="D345" s="188"/>
      <c r="E345" s="154" t="s">
        <v>4</v>
      </c>
      <c r="F345" s="138">
        <v>0.75919999999999999</v>
      </c>
      <c r="G345" s="139">
        <v>0.76629999999999998</v>
      </c>
      <c r="H345" s="139">
        <v>0.74129999999999996</v>
      </c>
      <c r="I345" s="139">
        <v>0.71599999999999997</v>
      </c>
      <c r="J345" s="139">
        <v>0.70809999999999995</v>
      </c>
      <c r="K345" s="139">
        <v>0.67900000000000005</v>
      </c>
      <c r="L345" s="139">
        <v>0.63700000000000001</v>
      </c>
      <c r="M345" s="139">
        <v>0.63900000000000001</v>
      </c>
      <c r="N345" s="139">
        <v>0.65039999999999998</v>
      </c>
      <c r="O345" s="139">
        <v>0.81</v>
      </c>
      <c r="P345" s="156">
        <v>0.82099999999999995</v>
      </c>
      <c r="Q345" s="95" t="str">
        <f t="shared" si="31"/>
        <v>15.9 p.p</v>
      </c>
      <c r="R345" s="95" t="str">
        <f t="shared" si="32"/>
        <v>5 p.p</v>
      </c>
    </row>
    <row r="346" spans="3:47" s="1" customFormat="1" x14ac:dyDescent="0.25">
      <c r="C346" s="187"/>
      <c r="D346" s="188"/>
      <c r="E346" s="154" t="s">
        <v>5</v>
      </c>
      <c r="F346" s="139">
        <v>0</v>
      </c>
      <c r="G346" s="139">
        <v>0</v>
      </c>
      <c r="H346" s="139">
        <v>0</v>
      </c>
      <c r="I346" s="139">
        <v>0.44500000000000001</v>
      </c>
      <c r="J346" s="139">
        <v>0.44900000000000001</v>
      </c>
      <c r="K346" s="139">
        <v>0.439</v>
      </c>
      <c r="L346" s="139">
        <v>0.442</v>
      </c>
      <c r="M346" s="139">
        <v>0.44500000000000001</v>
      </c>
      <c r="N346" s="139">
        <v>0.442</v>
      </c>
      <c r="O346" s="139">
        <v>0.44280000000000003</v>
      </c>
      <c r="P346" s="156">
        <v>0.43799999999999994</v>
      </c>
      <c r="Q346" s="95" t="str">
        <f t="shared" si="31"/>
        <v>0 p.p</v>
      </c>
      <c r="R346" s="95" t="str">
        <f t="shared" si="32"/>
        <v>-</v>
      </c>
    </row>
    <row r="347" spans="3:47" s="1" customFormat="1" x14ac:dyDescent="0.25">
      <c r="C347" s="187"/>
      <c r="D347" s="188"/>
      <c r="E347" s="154" t="s">
        <v>6</v>
      </c>
      <c r="F347" s="139">
        <v>0</v>
      </c>
      <c r="G347" s="139">
        <v>0</v>
      </c>
      <c r="H347" s="139">
        <v>0</v>
      </c>
      <c r="I347" s="139">
        <v>0</v>
      </c>
      <c r="J347" s="139">
        <v>0</v>
      </c>
      <c r="K347" s="139">
        <v>0</v>
      </c>
      <c r="L347" s="139">
        <v>0</v>
      </c>
      <c r="M347" s="139">
        <v>0</v>
      </c>
      <c r="N347" s="139">
        <v>0</v>
      </c>
      <c r="O347" s="139">
        <v>0</v>
      </c>
      <c r="P347" s="157">
        <v>0</v>
      </c>
      <c r="Q347" s="95" t="str">
        <f t="shared" si="31"/>
        <v>-</v>
      </c>
      <c r="R347" s="95" t="str">
        <f t="shared" si="32"/>
        <v>-</v>
      </c>
    </row>
    <row r="348" spans="3:47" s="1" customFormat="1" x14ac:dyDescent="0.25">
      <c r="C348" s="187"/>
      <c r="D348" s="188"/>
      <c r="E348" s="154" t="s">
        <v>7</v>
      </c>
      <c r="F348" s="138">
        <v>0.77800000000000002</v>
      </c>
      <c r="G348" s="139">
        <v>0.79600000000000004</v>
      </c>
      <c r="H348" s="139">
        <v>0.77800000000000002</v>
      </c>
      <c r="I348" s="139">
        <v>0.70079999999999998</v>
      </c>
      <c r="J348" s="139">
        <v>0.629</v>
      </c>
      <c r="K348" s="139">
        <v>0.67200000000000004</v>
      </c>
      <c r="L348" s="139">
        <v>0.73399999999999999</v>
      </c>
      <c r="M348" s="139">
        <v>0.72399999999999998</v>
      </c>
      <c r="N348" s="139">
        <v>0.72399999999999998</v>
      </c>
      <c r="O348" s="139">
        <v>0.71899999999999997</v>
      </c>
      <c r="P348" s="157">
        <v>0</v>
      </c>
      <c r="Q348" s="95" t="str">
        <f t="shared" si="31"/>
        <v>-0.5 p.p</v>
      </c>
      <c r="R348" s="95" t="str">
        <f t="shared" si="32"/>
        <v>-5.9 p.p</v>
      </c>
    </row>
    <row r="349" spans="3:47" s="1" customFormat="1" x14ac:dyDescent="0.25">
      <c r="C349" s="187"/>
      <c r="D349" s="188"/>
      <c r="E349" s="154" t="s">
        <v>8</v>
      </c>
      <c r="F349" s="139">
        <v>0</v>
      </c>
      <c r="G349" s="139">
        <v>0.32019999999999998</v>
      </c>
      <c r="H349" s="139">
        <v>0.36869999999999997</v>
      </c>
      <c r="I349" s="139">
        <v>0.36519999999999997</v>
      </c>
      <c r="J349" s="139">
        <v>0.4148</v>
      </c>
      <c r="K349" s="139">
        <v>0.38850000000000001</v>
      </c>
      <c r="L349" s="139">
        <v>0.43090000000000006</v>
      </c>
      <c r="M349" s="139">
        <v>0.38500000000000001</v>
      </c>
      <c r="N349" s="139">
        <v>0.40640000000000004</v>
      </c>
      <c r="O349" s="139">
        <v>0.40050000000000002</v>
      </c>
      <c r="P349" s="156">
        <v>0.41299999999999998</v>
      </c>
      <c r="Q349" s="95" t="str">
        <f t="shared" si="31"/>
        <v>-0.5 p.p</v>
      </c>
      <c r="R349" s="95" t="str">
        <f t="shared" si="32"/>
        <v>-</v>
      </c>
    </row>
    <row r="350" spans="3:47" s="1" customFormat="1" x14ac:dyDescent="0.25">
      <c r="C350" s="187"/>
      <c r="D350" s="188"/>
      <c r="E350" s="154" t="s">
        <v>9</v>
      </c>
      <c r="F350" s="139">
        <v>0</v>
      </c>
      <c r="G350" s="139">
        <v>0.878</v>
      </c>
      <c r="H350" s="139">
        <v>0.873</v>
      </c>
      <c r="I350" s="139">
        <v>0.879</v>
      </c>
      <c r="J350" s="139">
        <v>0.88400000000000001</v>
      </c>
      <c r="K350" s="139">
        <v>0.70599999999999996</v>
      </c>
      <c r="L350" s="139">
        <v>0.71799999999999997</v>
      </c>
      <c r="M350" s="139">
        <v>0.70599999999999996</v>
      </c>
      <c r="N350" s="139">
        <v>0.69799999999999995</v>
      </c>
      <c r="O350" s="139">
        <v>0.69599999999999995</v>
      </c>
      <c r="P350" s="156">
        <v>0.73</v>
      </c>
      <c r="Q350" s="95" t="str">
        <f t="shared" si="31"/>
        <v>-0.2 p.p</v>
      </c>
      <c r="R350" s="95" t="str">
        <f t="shared" si="32"/>
        <v>-</v>
      </c>
    </row>
    <row r="351" spans="3:47" s="1" customFormat="1" x14ac:dyDescent="0.25">
      <c r="C351" s="187"/>
      <c r="D351" s="188"/>
      <c r="E351" s="154" t="s">
        <v>10</v>
      </c>
      <c r="F351" s="138">
        <v>0.44</v>
      </c>
      <c r="G351" s="139">
        <v>0.47799999999999998</v>
      </c>
      <c r="H351" s="139">
        <v>0.48</v>
      </c>
      <c r="I351" s="139">
        <v>0.47</v>
      </c>
      <c r="J351" s="139">
        <v>0.46700000000000003</v>
      </c>
      <c r="K351" s="139">
        <v>0.47299999999999998</v>
      </c>
      <c r="L351" s="139">
        <v>0.46300000000000002</v>
      </c>
      <c r="M351" s="139">
        <v>0.45900000000000002</v>
      </c>
      <c r="N351" s="139">
        <v>0.45100000000000001</v>
      </c>
      <c r="O351" s="139">
        <v>0.45600000000000002</v>
      </c>
      <c r="P351" s="156">
        <v>0</v>
      </c>
      <c r="Q351" s="95" t="str">
        <f t="shared" si="31"/>
        <v>0.5 p.p</v>
      </c>
      <c r="R351" s="95" t="str">
        <f t="shared" si="32"/>
        <v>1.6 p.p</v>
      </c>
    </row>
    <row r="352" spans="3:47" s="1" customFormat="1" x14ac:dyDescent="0.25">
      <c r="C352" s="187"/>
      <c r="D352" s="188"/>
      <c r="E352" s="154" t="s">
        <v>12</v>
      </c>
      <c r="F352" s="138">
        <v>0.36030000000000001</v>
      </c>
      <c r="G352" s="139">
        <v>0.34770000000000001</v>
      </c>
      <c r="H352" s="139">
        <v>0.3296</v>
      </c>
      <c r="I352" s="139">
        <v>0.3453</v>
      </c>
      <c r="J352" s="139">
        <v>0.3674</v>
      </c>
      <c r="K352" s="139">
        <v>0.37</v>
      </c>
      <c r="L352" s="139">
        <v>0.41299999999999998</v>
      </c>
      <c r="M352" s="139">
        <v>0.3861</v>
      </c>
      <c r="N352" s="139">
        <v>0.378</v>
      </c>
      <c r="O352" s="139">
        <v>0.37956413489770324</v>
      </c>
      <c r="P352" s="156">
        <v>0</v>
      </c>
      <c r="Q352" s="95" t="str">
        <f t="shared" si="31"/>
        <v>0.1 p.p</v>
      </c>
      <c r="R352" s="95" t="str">
        <f t="shared" si="32"/>
        <v>1.9 p.p</v>
      </c>
    </row>
    <row r="353" spans="3:18" s="1" customFormat="1" x14ac:dyDescent="0.25">
      <c r="C353" s="187"/>
      <c r="D353" s="188"/>
      <c r="E353" s="154" t="s">
        <v>28</v>
      </c>
      <c r="F353" s="138">
        <v>0.7340000000000001</v>
      </c>
      <c r="G353" s="139">
        <v>0.73499999999999999</v>
      </c>
      <c r="H353" s="139">
        <v>0.70900000000000007</v>
      </c>
      <c r="I353" s="139">
        <v>0.69200000000000006</v>
      </c>
      <c r="J353" s="139">
        <v>0.68900000000000006</v>
      </c>
      <c r="K353" s="139">
        <v>0.66500000000000004</v>
      </c>
      <c r="L353" s="139">
        <v>0.65300000000000002</v>
      </c>
      <c r="M353" s="139">
        <v>0.64599999999999991</v>
      </c>
      <c r="N353" s="139">
        <v>0.64300000000000002</v>
      </c>
      <c r="O353" s="139">
        <v>0.65599999999999992</v>
      </c>
      <c r="P353" s="156">
        <v>0</v>
      </c>
      <c r="Q353" s="95" t="str">
        <f t="shared" si="31"/>
        <v>1.2 p.p</v>
      </c>
      <c r="R353" s="95" t="str">
        <f t="shared" si="32"/>
        <v>-7.8 p.p</v>
      </c>
    </row>
    <row r="354" spans="3:18" s="1" customFormat="1" x14ac:dyDescent="0.25">
      <c r="C354" s="187"/>
      <c r="D354" s="188"/>
      <c r="E354" s="154" t="s">
        <v>13</v>
      </c>
      <c r="F354" s="138">
        <v>0.746</v>
      </c>
      <c r="G354" s="139">
        <v>0.745</v>
      </c>
      <c r="H354" s="139">
        <v>0.69299999999999995</v>
      </c>
      <c r="I354" s="139">
        <v>0.65599999999999992</v>
      </c>
      <c r="J354" s="139">
        <v>0.66</v>
      </c>
      <c r="K354" s="139">
        <v>0.65</v>
      </c>
      <c r="L354" s="139">
        <v>0.65</v>
      </c>
      <c r="M354" s="139">
        <v>0.62450000000000006</v>
      </c>
      <c r="N354" s="139">
        <v>0.61299999999999999</v>
      </c>
      <c r="O354" s="139">
        <v>0.6</v>
      </c>
      <c r="P354" s="156">
        <v>0</v>
      </c>
      <c r="Q354" s="95" t="str">
        <f t="shared" si="31"/>
        <v>-1.3 p.p</v>
      </c>
      <c r="R354" s="95" t="str">
        <f t="shared" si="32"/>
        <v>-14.6 p.p</v>
      </c>
    </row>
    <row r="355" spans="3:18" s="1" customFormat="1" x14ac:dyDescent="0.25">
      <c r="C355" s="187"/>
      <c r="D355" s="188"/>
      <c r="E355" s="154" t="s">
        <v>14</v>
      </c>
      <c r="F355" s="139">
        <v>0</v>
      </c>
      <c r="G355" s="139">
        <v>0</v>
      </c>
      <c r="H355" s="139">
        <v>0</v>
      </c>
      <c r="I355" s="139">
        <v>0</v>
      </c>
      <c r="J355" s="139">
        <v>0</v>
      </c>
      <c r="K355" s="139">
        <v>0</v>
      </c>
      <c r="L355" s="139">
        <v>0</v>
      </c>
      <c r="M355" s="139">
        <v>0</v>
      </c>
      <c r="N355" s="139">
        <v>0</v>
      </c>
      <c r="O355" s="139">
        <v>0</v>
      </c>
      <c r="P355" s="156">
        <v>0</v>
      </c>
      <c r="Q355" s="95" t="str">
        <f t="shared" si="31"/>
        <v>-</v>
      </c>
      <c r="R355" s="95" t="str">
        <f t="shared" si="32"/>
        <v>-</v>
      </c>
    </row>
    <row r="356" spans="3:18" s="1" customFormat="1" x14ac:dyDescent="0.25">
      <c r="C356" s="187"/>
      <c r="D356" s="188"/>
      <c r="E356" s="154" t="s">
        <v>15</v>
      </c>
      <c r="F356" s="138">
        <v>0</v>
      </c>
      <c r="G356" s="139">
        <v>0</v>
      </c>
      <c r="H356" s="139">
        <v>0</v>
      </c>
      <c r="I356" s="139">
        <v>0.90990000000000004</v>
      </c>
      <c r="J356" s="139">
        <v>0.91799999999999993</v>
      </c>
      <c r="K356" s="139">
        <v>0.92510000000000003</v>
      </c>
      <c r="L356" s="139">
        <v>0.99199999999999999</v>
      </c>
      <c r="M356" s="139">
        <v>0.97199999999999998</v>
      </c>
      <c r="N356" s="139">
        <v>0.98099999999999998</v>
      </c>
      <c r="O356" s="139">
        <v>0</v>
      </c>
      <c r="P356" s="156">
        <v>0</v>
      </c>
      <c r="Q356" s="95" t="str">
        <f t="shared" si="31"/>
        <v>-</v>
      </c>
      <c r="R356" s="95" t="str">
        <f t="shared" si="32"/>
        <v>-</v>
      </c>
    </row>
    <row r="357" spans="3:18" s="1" customFormat="1" x14ac:dyDescent="0.25">
      <c r="C357" s="187"/>
      <c r="D357" s="188"/>
      <c r="E357" s="154" t="s">
        <v>16</v>
      </c>
      <c r="F357" s="138">
        <v>0.61129999999999995</v>
      </c>
      <c r="G357" s="139">
        <v>0.60320000000000007</v>
      </c>
      <c r="H357" s="139">
        <v>0.63759999999999994</v>
      </c>
      <c r="I357" s="139">
        <v>0.63939999999999997</v>
      </c>
      <c r="J357" s="139">
        <v>0.62690000000000001</v>
      </c>
      <c r="K357" s="139">
        <v>0.55489999999999995</v>
      </c>
      <c r="L357" s="139">
        <v>0.503</v>
      </c>
      <c r="M357" s="139">
        <v>0.53200000000000003</v>
      </c>
      <c r="N357" s="139">
        <v>0.59399999999999997</v>
      </c>
      <c r="O357" s="139">
        <v>0.59799999999999998</v>
      </c>
      <c r="P357" s="156">
        <v>0.59</v>
      </c>
      <c r="Q357" s="95" t="str">
        <f t="shared" si="31"/>
        <v>0.4 p.p</v>
      </c>
      <c r="R357" s="95" t="str">
        <f t="shared" si="32"/>
        <v>-1.3 p.p</v>
      </c>
    </row>
    <row r="358" spans="3:18" s="1" customFormat="1" x14ac:dyDescent="0.25">
      <c r="C358" s="187"/>
      <c r="D358" s="188"/>
      <c r="E358" s="154" t="s">
        <v>29</v>
      </c>
      <c r="F358" s="139">
        <v>0</v>
      </c>
      <c r="G358" s="139">
        <v>0</v>
      </c>
      <c r="H358" s="139">
        <v>0</v>
      </c>
      <c r="I358" s="139">
        <v>0</v>
      </c>
      <c r="J358" s="139">
        <v>0</v>
      </c>
      <c r="K358" s="139">
        <v>0.74099999999999999</v>
      </c>
      <c r="L358" s="139">
        <v>0</v>
      </c>
      <c r="M358" s="139">
        <v>0</v>
      </c>
      <c r="N358" s="139">
        <v>0</v>
      </c>
      <c r="O358" s="139">
        <v>0</v>
      </c>
      <c r="P358" s="156">
        <v>0</v>
      </c>
      <c r="Q358" s="95" t="str">
        <f t="shared" si="31"/>
        <v>-</v>
      </c>
      <c r="R358" s="95" t="str">
        <f t="shared" si="32"/>
        <v>-</v>
      </c>
    </row>
    <row r="359" spans="3:18" s="1" customFormat="1" x14ac:dyDescent="0.25">
      <c r="C359" s="187"/>
      <c r="D359" s="188"/>
      <c r="E359" s="154" t="s">
        <v>17</v>
      </c>
      <c r="F359" s="138">
        <v>0</v>
      </c>
      <c r="G359" s="139">
        <v>0</v>
      </c>
      <c r="H359" s="139">
        <v>0</v>
      </c>
      <c r="I359" s="139">
        <v>0</v>
      </c>
      <c r="J359" s="139">
        <v>0.80900000000000005</v>
      </c>
      <c r="K359" s="139">
        <v>0.60799999999999998</v>
      </c>
      <c r="L359" s="139">
        <v>0.62870000000000004</v>
      </c>
      <c r="M359" s="139">
        <v>0.75149999999999995</v>
      </c>
      <c r="N359" s="139">
        <v>0.68079999999999996</v>
      </c>
      <c r="O359" s="139">
        <v>0</v>
      </c>
      <c r="P359" s="156">
        <v>0</v>
      </c>
      <c r="Q359" s="95" t="str">
        <f t="shared" si="31"/>
        <v>-</v>
      </c>
      <c r="R359" s="95" t="str">
        <f t="shared" si="32"/>
        <v>-</v>
      </c>
    </row>
    <row r="360" spans="3:18" s="1" customFormat="1" x14ac:dyDescent="0.25">
      <c r="C360" s="187"/>
      <c r="D360" s="188"/>
      <c r="E360" s="154" t="s">
        <v>18</v>
      </c>
      <c r="F360" s="138">
        <v>0.67799999999999994</v>
      </c>
      <c r="G360" s="139">
        <v>0.62560000000000004</v>
      </c>
      <c r="H360" s="139">
        <v>0.64879999999999993</v>
      </c>
      <c r="I360" s="139">
        <v>0.61450000000000005</v>
      </c>
      <c r="J360" s="139">
        <v>0.63749999999999996</v>
      </c>
      <c r="K360" s="139">
        <v>0.64670000000000005</v>
      </c>
      <c r="L360" s="139">
        <v>0.66</v>
      </c>
      <c r="M360" s="139">
        <v>0</v>
      </c>
      <c r="N360" s="139">
        <v>0</v>
      </c>
      <c r="O360" s="139">
        <v>0</v>
      </c>
      <c r="P360" s="156">
        <v>0</v>
      </c>
      <c r="Q360" s="95" t="str">
        <f t="shared" si="31"/>
        <v>-</v>
      </c>
      <c r="R360" s="95" t="str">
        <f t="shared" si="32"/>
        <v>-</v>
      </c>
    </row>
    <row r="361" spans="3:18" s="1" customFormat="1" x14ac:dyDescent="0.25">
      <c r="C361" s="187"/>
      <c r="D361" s="188"/>
      <c r="E361" s="154" t="s">
        <v>19</v>
      </c>
      <c r="F361" s="138">
        <v>0.75739999999999996</v>
      </c>
      <c r="G361" s="139">
        <v>0.76690000000000003</v>
      </c>
      <c r="H361" s="139">
        <v>0.81469999999999998</v>
      </c>
      <c r="I361" s="139">
        <v>0.81979999999999997</v>
      </c>
      <c r="J361" s="139">
        <v>0.78300000000000003</v>
      </c>
      <c r="K361" s="139">
        <v>0.77700000000000002</v>
      </c>
      <c r="L361" s="139">
        <v>0.79500000000000004</v>
      </c>
      <c r="M361" s="139">
        <v>0.79345728154573847</v>
      </c>
      <c r="N361" s="139">
        <v>0.76983492584633861</v>
      </c>
      <c r="O361" s="139">
        <v>0.77313649093011638</v>
      </c>
      <c r="P361" s="156">
        <v>0.79869999999999997</v>
      </c>
      <c r="Q361" s="95" t="str">
        <f t="shared" si="31"/>
        <v>0.3 p.p</v>
      </c>
      <c r="R361" s="95" t="str">
        <f t="shared" si="32"/>
        <v>1.5 p.p</v>
      </c>
    </row>
    <row r="362" spans="3:18" s="1" customFormat="1" x14ac:dyDescent="0.25">
      <c r="C362" s="187"/>
      <c r="D362" s="188"/>
      <c r="E362" s="154" t="s">
        <v>20</v>
      </c>
      <c r="F362" s="138">
        <v>0</v>
      </c>
      <c r="G362" s="139">
        <v>0.62178217821782178</v>
      </c>
      <c r="H362" s="139">
        <v>0</v>
      </c>
      <c r="I362" s="139">
        <v>0.53700000000000003</v>
      </c>
      <c r="J362" s="139">
        <v>0.58499999999999996</v>
      </c>
      <c r="K362" s="139">
        <v>0.59799999999999998</v>
      </c>
      <c r="L362" s="139">
        <v>0.60899999999999999</v>
      </c>
      <c r="M362" s="139">
        <v>0.63700000000000001</v>
      </c>
      <c r="N362" s="139">
        <v>0.62399999999999989</v>
      </c>
      <c r="O362" s="139">
        <v>0.63</v>
      </c>
      <c r="P362" s="156">
        <v>0.65</v>
      </c>
      <c r="Q362" s="95" t="str">
        <f t="shared" si="31"/>
        <v>0.6 p.p</v>
      </c>
      <c r="R362" s="95" t="str">
        <f t="shared" si="32"/>
        <v>-</v>
      </c>
    </row>
    <row r="363" spans="3:18" s="1" customFormat="1" x14ac:dyDescent="0.25">
      <c r="C363" s="187"/>
      <c r="D363" s="188"/>
      <c r="E363" s="154" t="s">
        <v>21</v>
      </c>
      <c r="F363" s="138">
        <v>0</v>
      </c>
      <c r="G363" s="139">
        <v>0</v>
      </c>
      <c r="H363" s="139">
        <v>0</v>
      </c>
      <c r="I363" s="139">
        <v>0</v>
      </c>
      <c r="J363" s="139">
        <v>0</v>
      </c>
      <c r="K363" s="139">
        <v>0</v>
      </c>
      <c r="L363" s="139">
        <v>0</v>
      </c>
      <c r="M363" s="139">
        <v>0</v>
      </c>
      <c r="N363" s="139">
        <v>0</v>
      </c>
      <c r="O363" s="139">
        <v>0</v>
      </c>
      <c r="P363" s="156">
        <v>0</v>
      </c>
      <c r="Q363" s="95" t="str">
        <f t="shared" si="31"/>
        <v>-</v>
      </c>
      <c r="R363" s="95" t="str">
        <f t="shared" si="32"/>
        <v>-</v>
      </c>
    </row>
    <row r="364" spans="3:18" s="1" customFormat="1" x14ac:dyDescent="0.25">
      <c r="C364" s="187"/>
      <c r="D364" s="188"/>
      <c r="E364" s="154" t="s">
        <v>22</v>
      </c>
      <c r="F364" s="138">
        <v>0.66710000000000003</v>
      </c>
      <c r="G364" s="139">
        <v>0.60150000000000003</v>
      </c>
      <c r="H364" s="139">
        <v>0.56599999999999995</v>
      </c>
      <c r="I364" s="139">
        <v>0.52652846901967942</v>
      </c>
      <c r="J364" s="139">
        <v>0.54</v>
      </c>
      <c r="K364" s="139">
        <v>0.61599999999999999</v>
      </c>
      <c r="L364" s="139">
        <v>0.6120000000000001</v>
      </c>
      <c r="M364" s="139">
        <v>0.60656167979002618</v>
      </c>
      <c r="N364" s="139">
        <v>0.626</v>
      </c>
      <c r="O364" s="139">
        <v>0</v>
      </c>
      <c r="P364" s="157">
        <v>0</v>
      </c>
      <c r="Q364" s="95" t="str">
        <f t="shared" si="31"/>
        <v>-</v>
      </c>
      <c r="R364" s="95" t="str">
        <f t="shared" si="32"/>
        <v>-</v>
      </c>
    </row>
    <row r="365" spans="3:18" s="1" customFormat="1" x14ac:dyDescent="0.25">
      <c r="C365" s="187"/>
      <c r="D365" s="188"/>
      <c r="E365" s="154" t="s">
        <v>23</v>
      </c>
      <c r="F365" s="138">
        <v>0.69899999999999995</v>
      </c>
      <c r="G365" s="139">
        <v>0.74399999999999999</v>
      </c>
      <c r="H365" s="139">
        <v>0.6813701902749193</v>
      </c>
      <c r="I365" s="139">
        <v>0.69608739527876795</v>
      </c>
      <c r="J365" s="139">
        <v>0.74850453883444934</v>
      </c>
      <c r="K365" s="139">
        <v>0.70253878746803888</v>
      </c>
      <c r="L365" s="139">
        <v>0.73375180356750869</v>
      </c>
      <c r="M365" s="139">
        <v>0.6540308605473899</v>
      </c>
      <c r="N365" s="139">
        <v>0.67424243715148957</v>
      </c>
      <c r="O365" s="139">
        <v>0.70028425527169236</v>
      </c>
      <c r="P365" s="156">
        <v>0.68879714156366101</v>
      </c>
      <c r="Q365" s="95" t="str">
        <f t="shared" si="31"/>
        <v>2.6 p.p</v>
      </c>
      <c r="R365" s="95" t="str">
        <f t="shared" si="32"/>
        <v>0.1 p.p</v>
      </c>
    </row>
    <row r="366" spans="3:18" s="1" customFormat="1" x14ac:dyDescent="0.25">
      <c r="C366" s="187"/>
      <c r="D366" s="188"/>
      <c r="E366" s="154" t="s">
        <v>31</v>
      </c>
      <c r="F366" s="138">
        <v>0</v>
      </c>
      <c r="G366" s="139">
        <v>0</v>
      </c>
      <c r="H366" s="139">
        <v>0</v>
      </c>
      <c r="I366" s="139">
        <v>0</v>
      </c>
      <c r="J366" s="139">
        <v>0.64321161891843348</v>
      </c>
      <c r="K366" s="139">
        <v>0.75579686098654708</v>
      </c>
      <c r="L366" s="139">
        <v>0.70039999999999991</v>
      </c>
      <c r="M366" s="139">
        <v>0.67789999999999995</v>
      </c>
      <c r="N366" s="139">
        <v>0</v>
      </c>
      <c r="O366" s="139">
        <v>0</v>
      </c>
      <c r="P366" s="157">
        <v>0</v>
      </c>
      <c r="Q366" s="95" t="str">
        <f t="shared" si="31"/>
        <v>-</v>
      </c>
      <c r="R366" s="95" t="str">
        <f t="shared" si="32"/>
        <v>-</v>
      </c>
    </row>
    <row r="367" spans="3:18" s="1" customFormat="1" x14ac:dyDescent="0.25">
      <c r="C367" s="187"/>
      <c r="D367" s="188"/>
      <c r="E367" s="154" t="s">
        <v>24</v>
      </c>
      <c r="F367" s="139">
        <v>0</v>
      </c>
      <c r="G367" s="139">
        <v>0</v>
      </c>
      <c r="H367" s="139">
        <v>0</v>
      </c>
      <c r="I367" s="139">
        <v>0</v>
      </c>
      <c r="J367" s="139">
        <v>0</v>
      </c>
      <c r="K367" s="139">
        <v>0</v>
      </c>
      <c r="L367" s="139">
        <v>0</v>
      </c>
      <c r="M367" s="139">
        <v>0</v>
      </c>
      <c r="N367" s="139">
        <v>0.56999999999999995</v>
      </c>
      <c r="O367" s="139">
        <v>0.55000000000000004</v>
      </c>
      <c r="P367" s="156">
        <v>0</v>
      </c>
      <c r="Q367" s="95" t="str">
        <f t="shared" si="31"/>
        <v>-1.9 p.p</v>
      </c>
      <c r="R367" s="95" t="str">
        <f t="shared" si="32"/>
        <v>-</v>
      </c>
    </row>
    <row r="368" spans="3:18" s="1" customFormat="1" x14ac:dyDescent="0.25">
      <c r="C368" s="187"/>
      <c r="D368" s="188"/>
      <c r="E368" s="154" t="s">
        <v>25</v>
      </c>
      <c r="F368" s="138">
        <v>0.84060000000000001</v>
      </c>
      <c r="G368" s="139">
        <v>0.86429999999999996</v>
      </c>
      <c r="H368" s="139">
        <v>0.83069999999999999</v>
      </c>
      <c r="I368" s="139">
        <v>0.81210000000000004</v>
      </c>
      <c r="J368" s="139">
        <v>0.80649999999999999</v>
      </c>
      <c r="K368" s="139">
        <v>0.80589999999999995</v>
      </c>
      <c r="L368" s="139">
        <v>0.78710000000000002</v>
      </c>
      <c r="M368" s="139">
        <v>0.77710000000000001</v>
      </c>
      <c r="N368" s="139">
        <v>0</v>
      </c>
      <c r="O368" s="139">
        <v>0.77510000000000001</v>
      </c>
      <c r="P368" s="156">
        <v>0</v>
      </c>
      <c r="Q368" s="95" t="str">
        <f t="shared" si="31"/>
        <v>-</v>
      </c>
      <c r="R368" s="95" t="str">
        <f t="shared" si="32"/>
        <v>-6.5 p.p</v>
      </c>
    </row>
    <row r="369" spans="3:18" s="1" customFormat="1" x14ac:dyDescent="0.25">
      <c r="C369" s="187"/>
      <c r="D369" s="188"/>
      <c r="E369" s="154" t="s">
        <v>26</v>
      </c>
      <c r="F369" s="138">
        <v>0.77729999999999999</v>
      </c>
      <c r="G369" s="139">
        <v>0.73629999999999995</v>
      </c>
      <c r="H369" s="139">
        <v>0.72489999999999999</v>
      </c>
      <c r="I369" s="139">
        <v>0.72039999999999993</v>
      </c>
      <c r="J369" s="139">
        <v>0.75039999999999996</v>
      </c>
      <c r="K369" s="139">
        <v>0.76419999999999999</v>
      </c>
      <c r="L369" s="139">
        <v>0.74560000000000004</v>
      </c>
      <c r="M369" s="139">
        <v>0.73860000000000003</v>
      </c>
      <c r="N369" s="139">
        <v>0.73080000000000001</v>
      </c>
      <c r="O369" s="139">
        <v>0</v>
      </c>
      <c r="P369" s="157">
        <v>0</v>
      </c>
      <c r="Q369" s="95" t="str">
        <f t="shared" si="31"/>
        <v>-</v>
      </c>
      <c r="R369" s="95" t="str">
        <f t="shared" si="32"/>
        <v>-</v>
      </c>
    </row>
    <row r="370" spans="3:18" s="1" customFormat="1" x14ac:dyDescent="0.25">
      <c r="C370" s="187"/>
      <c r="D370" s="188"/>
      <c r="E370" s="154" t="s">
        <v>27</v>
      </c>
      <c r="F370" s="138">
        <v>0.47389999999999999</v>
      </c>
      <c r="G370" s="139">
        <v>0.41069999999999995</v>
      </c>
      <c r="H370" s="139">
        <v>0.41660000000000003</v>
      </c>
      <c r="I370" s="139">
        <v>0.43609999999999999</v>
      </c>
      <c r="J370" s="139">
        <v>0.41099999999999998</v>
      </c>
      <c r="K370" s="139">
        <v>0.40439999999999998</v>
      </c>
      <c r="L370" s="139">
        <v>0.39500000000000002</v>
      </c>
      <c r="M370" s="139">
        <v>0.41699999999999998</v>
      </c>
      <c r="N370" s="139">
        <v>0.434</v>
      </c>
      <c r="O370" s="139">
        <v>0.44</v>
      </c>
      <c r="P370" s="156">
        <v>0</v>
      </c>
      <c r="Q370" s="95" t="str">
        <f t="shared" si="31"/>
        <v>0.6 p.p</v>
      </c>
      <c r="R370" s="95" t="str">
        <f t="shared" si="32"/>
        <v>-3.3 p.p</v>
      </c>
    </row>
    <row r="371" spans="3:18" s="1" customFormat="1" x14ac:dyDescent="0.25">
      <c r="C371" s="187"/>
      <c r="D371" s="188"/>
      <c r="E371" s="154" t="s">
        <v>61</v>
      </c>
      <c r="F371" s="142">
        <v>0.41420000000000001</v>
      </c>
      <c r="G371" s="143">
        <v>0.42949999999999999</v>
      </c>
      <c r="H371" s="143">
        <v>0.38640000000000002</v>
      </c>
      <c r="I371" s="143">
        <v>0.36270000000000002</v>
      </c>
      <c r="J371" s="143">
        <v>0.39500000000000002</v>
      </c>
      <c r="K371" s="143">
        <v>0.433</v>
      </c>
      <c r="L371" s="143">
        <v>0.40799999999999997</v>
      </c>
      <c r="M371" s="143">
        <v>0.40699999999999997</v>
      </c>
      <c r="N371" s="143">
        <v>0.39400000000000002</v>
      </c>
      <c r="O371" s="143">
        <v>0</v>
      </c>
      <c r="P371" s="158">
        <v>0</v>
      </c>
      <c r="Q371" s="95" t="str">
        <f t="shared" si="31"/>
        <v>-</v>
      </c>
      <c r="R371" s="95" t="str">
        <f t="shared" si="32"/>
        <v>-</v>
      </c>
    </row>
    <row r="372" spans="3:18" s="1" customFormat="1" ht="12.75" x14ac:dyDescent="0.2">
      <c r="C372" s="44"/>
      <c r="D372" s="44"/>
      <c r="E372" s="44"/>
      <c r="O372" s="7"/>
      <c r="P372" s="7"/>
    </row>
    <row r="373" spans="3:18" s="1" customFormat="1" ht="12.75" x14ac:dyDescent="0.2">
      <c r="C373" s="44"/>
      <c r="D373" s="44"/>
      <c r="E373" s="44"/>
      <c r="O373" s="7"/>
      <c r="P373" s="7"/>
    </row>
    <row r="374" spans="3:18" s="1" customFormat="1" ht="18.75" x14ac:dyDescent="0.2">
      <c r="C374" s="185" t="s">
        <v>625</v>
      </c>
      <c r="D374" s="186"/>
      <c r="E374" s="207" t="s">
        <v>88</v>
      </c>
      <c r="F374" s="208"/>
      <c r="G374" s="208"/>
      <c r="H374" s="208"/>
      <c r="I374" s="208"/>
      <c r="J374" s="208"/>
      <c r="K374" s="208"/>
      <c r="L374" s="208"/>
      <c r="M374" s="208"/>
      <c r="N374" s="208"/>
      <c r="O374" s="208"/>
      <c r="P374" s="209"/>
    </row>
    <row r="375" spans="3:18" s="1" customFormat="1" x14ac:dyDescent="0.2">
      <c r="C375" s="193" t="s">
        <v>143</v>
      </c>
      <c r="D375" s="194" t="s">
        <v>143</v>
      </c>
      <c r="E375" s="159">
        <v>11</v>
      </c>
      <c r="F375" s="18">
        <v>2004</v>
      </c>
      <c r="G375" s="18">
        <f t="shared" ref="G375:P375" si="33">F375+1</f>
        <v>2005</v>
      </c>
      <c r="H375" s="18">
        <f t="shared" si="33"/>
        <v>2006</v>
      </c>
      <c r="I375" s="18">
        <f t="shared" si="33"/>
        <v>2007</v>
      </c>
      <c r="J375" s="18">
        <f t="shared" si="33"/>
        <v>2008</v>
      </c>
      <c r="K375" s="18">
        <f t="shared" si="33"/>
        <v>2009</v>
      </c>
      <c r="L375" s="18">
        <f t="shared" si="33"/>
        <v>2010</v>
      </c>
      <c r="M375" s="18">
        <f t="shared" si="33"/>
        <v>2011</v>
      </c>
      <c r="N375" s="18">
        <f t="shared" si="33"/>
        <v>2012</v>
      </c>
      <c r="O375" s="18">
        <f t="shared" si="33"/>
        <v>2013</v>
      </c>
      <c r="P375" s="147">
        <f t="shared" si="33"/>
        <v>2014</v>
      </c>
      <c r="Q375" s="21" t="s">
        <v>71</v>
      </c>
      <c r="R375" s="21" t="s">
        <v>129</v>
      </c>
    </row>
    <row r="376" spans="3:18" s="1" customFormat="1" x14ac:dyDescent="0.25">
      <c r="C376" s="187"/>
      <c r="D376" s="188"/>
      <c r="E376" s="154" t="s">
        <v>0</v>
      </c>
      <c r="F376" s="137">
        <v>0</v>
      </c>
      <c r="G376" s="137">
        <v>0</v>
      </c>
      <c r="H376" s="137">
        <v>0</v>
      </c>
      <c r="I376" s="137">
        <v>0</v>
      </c>
      <c r="J376" s="137">
        <v>0</v>
      </c>
      <c r="K376" s="137">
        <v>0</v>
      </c>
      <c r="L376" s="137">
        <v>0</v>
      </c>
      <c r="M376" s="137">
        <v>0</v>
      </c>
      <c r="N376" s="137">
        <v>0</v>
      </c>
      <c r="O376" s="137">
        <v>0</v>
      </c>
      <c r="P376" s="155">
        <v>0</v>
      </c>
      <c r="Q376" s="95" t="str">
        <f>IF(OR(O376=0,N376=0),"-",IF(O376=N376,"-",CONCATENATE(ROUNDDOWN((O376-N376)*100,1), " ", "p.p")))</f>
        <v>-</v>
      </c>
      <c r="R376" s="95" t="str">
        <f>IF(OR(O376=0,F376=0),"-",IF(O376=F376,"-",CONCATENATE(ROUNDDOWN((O376-F376)*100,1), " ", "p.p")))</f>
        <v>-</v>
      </c>
    </row>
    <row r="377" spans="3:18" s="1" customFormat="1" x14ac:dyDescent="0.25">
      <c r="C377" s="187"/>
      <c r="D377" s="188"/>
      <c r="E377" s="154" t="s">
        <v>1</v>
      </c>
      <c r="F377" s="138">
        <v>0.85840000000000005</v>
      </c>
      <c r="G377" s="139">
        <v>0.86409999999999998</v>
      </c>
      <c r="H377" s="139">
        <v>0.90410000000000001</v>
      </c>
      <c r="I377" s="139">
        <v>0.90190000000000003</v>
      </c>
      <c r="J377" s="139">
        <v>0.89229999999999998</v>
      </c>
      <c r="K377" s="139">
        <v>0.87009999999999998</v>
      </c>
      <c r="L377" s="139">
        <v>0.86860000000000004</v>
      </c>
      <c r="M377" s="139">
        <v>0.84899999999999998</v>
      </c>
      <c r="N377" s="139">
        <v>0.82599999999999996</v>
      </c>
      <c r="O377" s="139">
        <v>0.82799999999999996</v>
      </c>
      <c r="P377" s="156">
        <v>0.82305469178375223</v>
      </c>
      <c r="Q377" s="95" t="str">
        <f t="shared" ref="Q377:Q407" si="34">IF(OR(O377=0,N377=0),"-",IF(O377=N377,"-",CONCATENATE(ROUNDDOWN((O377-N377)*100,1), " ", "p.p")))</f>
        <v>0.2 p.p</v>
      </c>
      <c r="R377" s="95" t="str">
        <f t="shared" ref="R377:R407" si="35">IF(OR(O377=0,F377=0),"-",IF(O377=F377,"-",CONCATENATE(ROUNDDOWN((O377-F377)*100,1), " ", "p.p")))</f>
        <v>-3 p.p</v>
      </c>
    </row>
    <row r="378" spans="3:18" s="1" customFormat="1" x14ac:dyDescent="0.25">
      <c r="C378" s="187"/>
      <c r="D378" s="188"/>
      <c r="E378" s="154" t="s">
        <v>30</v>
      </c>
      <c r="F378" s="140">
        <v>0</v>
      </c>
      <c r="G378" s="141">
        <v>0</v>
      </c>
      <c r="H378" s="139">
        <v>0</v>
      </c>
      <c r="I378" s="139">
        <v>0.9</v>
      </c>
      <c r="J378" s="139">
        <v>0.879</v>
      </c>
      <c r="K378" s="139">
        <v>0.89500000000000002</v>
      </c>
      <c r="L378" s="139">
        <v>0.86870000000000003</v>
      </c>
      <c r="M378" s="139">
        <v>0.87219999999999998</v>
      </c>
      <c r="N378" s="139">
        <v>0.86699999999999999</v>
      </c>
      <c r="O378" s="139">
        <v>0</v>
      </c>
      <c r="P378" s="157">
        <v>0</v>
      </c>
      <c r="Q378" s="95" t="str">
        <f t="shared" si="34"/>
        <v>-</v>
      </c>
      <c r="R378" s="95" t="str">
        <f t="shared" si="35"/>
        <v>-</v>
      </c>
    </row>
    <row r="379" spans="3:18" s="1" customFormat="1" x14ac:dyDescent="0.25">
      <c r="C379" s="187"/>
      <c r="D379" s="188"/>
      <c r="E379" s="154" t="s">
        <v>2</v>
      </c>
      <c r="F379" s="138">
        <v>0.878</v>
      </c>
      <c r="G379" s="139">
        <v>0.82799999999999996</v>
      </c>
      <c r="H379" s="139">
        <v>0.82200000000000006</v>
      </c>
      <c r="I379" s="139">
        <v>0.81099999999999994</v>
      </c>
      <c r="J379" s="139">
        <v>0.82799999999999996</v>
      </c>
      <c r="K379" s="139">
        <v>0.82299999999999995</v>
      </c>
      <c r="L379" s="139">
        <v>0.74900000000000011</v>
      </c>
      <c r="M379" s="139">
        <v>0.80700000000000005</v>
      </c>
      <c r="N379" s="139">
        <v>0.78099999999999992</v>
      </c>
      <c r="O379" s="139">
        <v>0.83099999999999996</v>
      </c>
      <c r="P379" s="156">
        <v>0.79599999999999993</v>
      </c>
      <c r="Q379" s="95" t="str">
        <f t="shared" si="34"/>
        <v>5 p.p</v>
      </c>
      <c r="R379" s="95" t="str">
        <f t="shared" si="35"/>
        <v>-4.7 p.p</v>
      </c>
    </row>
    <row r="380" spans="3:18" s="1" customFormat="1" x14ac:dyDescent="0.25">
      <c r="C380" s="187"/>
      <c r="D380" s="188"/>
      <c r="E380" s="154" t="s">
        <v>3</v>
      </c>
      <c r="F380" s="138">
        <v>0.72799999999999998</v>
      </c>
      <c r="G380" s="139">
        <v>0.72399999999999998</v>
      </c>
      <c r="H380" s="139">
        <v>0.72399999999999998</v>
      </c>
      <c r="I380" s="139">
        <v>0.72899999999999998</v>
      </c>
      <c r="J380" s="139">
        <v>0.72699999999999998</v>
      </c>
      <c r="K380" s="139">
        <v>0.72499999999999998</v>
      </c>
      <c r="L380" s="139">
        <v>0.73019999999999996</v>
      </c>
      <c r="M380" s="139">
        <v>0.72189999999999999</v>
      </c>
      <c r="N380" s="139">
        <v>0.72389999999999999</v>
      </c>
      <c r="O380" s="139">
        <v>0</v>
      </c>
      <c r="P380" s="157">
        <v>0</v>
      </c>
      <c r="Q380" s="95" t="str">
        <f t="shared" si="34"/>
        <v>-</v>
      </c>
      <c r="R380" s="95" t="str">
        <f t="shared" si="35"/>
        <v>-</v>
      </c>
    </row>
    <row r="381" spans="3:18" s="1" customFormat="1" x14ac:dyDescent="0.25">
      <c r="C381" s="187"/>
      <c r="D381" s="188"/>
      <c r="E381" s="154" t="s">
        <v>4</v>
      </c>
      <c r="F381" s="138">
        <v>0.92269999999999996</v>
      </c>
      <c r="G381" s="139">
        <v>0.91700000000000004</v>
      </c>
      <c r="H381" s="139">
        <v>0.9093</v>
      </c>
      <c r="I381" s="139">
        <v>0.9002</v>
      </c>
      <c r="J381" s="139">
        <v>0.89800000000000002</v>
      </c>
      <c r="K381" s="139">
        <v>0.879</v>
      </c>
      <c r="L381" s="139">
        <v>0.86299999999999999</v>
      </c>
      <c r="M381" s="139">
        <v>0.85599999999999998</v>
      </c>
      <c r="N381" s="139">
        <v>0.86240000000000006</v>
      </c>
      <c r="O381" s="139">
        <v>0.96</v>
      </c>
      <c r="P381" s="156">
        <v>0.95</v>
      </c>
      <c r="Q381" s="95" t="str">
        <f t="shared" si="34"/>
        <v>9.7 p.p</v>
      </c>
      <c r="R381" s="95" t="str">
        <f t="shared" si="35"/>
        <v>3.7 p.p</v>
      </c>
    </row>
    <row r="382" spans="3:18" s="1" customFormat="1" x14ac:dyDescent="0.25">
      <c r="C382" s="187"/>
      <c r="D382" s="188"/>
      <c r="E382" s="154" t="s">
        <v>5</v>
      </c>
      <c r="F382" s="139">
        <v>0</v>
      </c>
      <c r="G382" s="139">
        <v>0</v>
      </c>
      <c r="H382" s="139">
        <v>0</v>
      </c>
      <c r="I382" s="139">
        <v>0.63300000000000001</v>
      </c>
      <c r="J382" s="139">
        <v>0.6409999999999999</v>
      </c>
      <c r="K382" s="139">
        <v>0.63500000000000001</v>
      </c>
      <c r="L382" s="139">
        <v>0.63400000000000001</v>
      </c>
      <c r="M382" s="139">
        <v>0.63800000000000001</v>
      </c>
      <c r="N382" s="139">
        <v>0.63800000000000001</v>
      </c>
      <c r="O382" s="139">
        <v>0.63939999999999997</v>
      </c>
      <c r="P382" s="156">
        <v>0.63539999999999996</v>
      </c>
      <c r="Q382" s="95" t="str">
        <f t="shared" si="34"/>
        <v>0.1 p.p</v>
      </c>
      <c r="R382" s="95" t="str">
        <f t="shared" si="35"/>
        <v>-</v>
      </c>
    </row>
    <row r="383" spans="3:18" s="1" customFormat="1" x14ac:dyDescent="0.25">
      <c r="C383" s="187"/>
      <c r="D383" s="188"/>
      <c r="E383" s="154" t="s">
        <v>6</v>
      </c>
      <c r="F383" s="139">
        <v>0</v>
      </c>
      <c r="G383" s="139">
        <v>0</v>
      </c>
      <c r="H383" s="139">
        <v>0</v>
      </c>
      <c r="I383" s="139">
        <v>0</v>
      </c>
      <c r="J383" s="139">
        <v>0</v>
      </c>
      <c r="K383" s="139">
        <v>0</v>
      </c>
      <c r="L383" s="139">
        <v>0</v>
      </c>
      <c r="M383" s="139">
        <v>0</v>
      </c>
      <c r="N383" s="139">
        <v>0</v>
      </c>
      <c r="O383" s="139">
        <v>0</v>
      </c>
      <c r="P383" s="157">
        <v>0</v>
      </c>
      <c r="Q383" s="95" t="str">
        <f t="shared" si="34"/>
        <v>-</v>
      </c>
      <c r="R383" s="95" t="str">
        <f t="shared" si="35"/>
        <v>-</v>
      </c>
    </row>
    <row r="384" spans="3:18" s="1" customFormat="1" x14ac:dyDescent="0.25">
      <c r="C384" s="187"/>
      <c r="D384" s="188"/>
      <c r="E384" s="154" t="s">
        <v>7</v>
      </c>
      <c r="F384" s="138">
        <v>0.97199999999999998</v>
      </c>
      <c r="G384" s="139">
        <v>0.97699999999999998</v>
      </c>
      <c r="H384" s="139">
        <v>0.97499999999999998</v>
      </c>
      <c r="I384" s="139">
        <v>0.93459999999999999</v>
      </c>
      <c r="J384" s="139">
        <v>0.90400000000000003</v>
      </c>
      <c r="K384" s="139">
        <v>0.89300000000000002</v>
      </c>
      <c r="L384" s="139">
        <v>0.93100000000000005</v>
      </c>
      <c r="M384" s="139">
        <v>0.92600000000000005</v>
      </c>
      <c r="N384" s="139">
        <v>0.94499999999999995</v>
      </c>
      <c r="O384" s="139">
        <v>0.94099999999999995</v>
      </c>
      <c r="P384" s="157">
        <v>0</v>
      </c>
      <c r="Q384" s="95" t="str">
        <f t="shared" si="34"/>
        <v>-0.4 p.p</v>
      </c>
      <c r="R384" s="95" t="str">
        <f t="shared" si="35"/>
        <v>-3.1 p.p</v>
      </c>
    </row>
    <row r="385" spans="3:18" s="1" customFormat="1" x14ac:dyDescent="0.25">
      <c r="C385" s="187"/>
      <c r="D385" s="188"/>
      <c r="E385" s="154" t="s">
        <v>8</v>
      </c>
      <c r="F385" s="138">
        <v>0</v>
      </c>
      <c r="G385" s="139">
        <v>0.51319999999999999</v>
      </c>
      <c r="H385" s="139">
        <v>0.54669999999999996</v>
      </c>
      <c r="I385" s="139">
        <v>0.53239999999999998</v>
      </c>
      <c r="J385" s="139">
        <v>0.60740000000000005</v>
      </c>
      <c r="K385" s="139">
        <v>0.58899999999999997</v>
      </c>
      <c r="L385" s="139">
        <v>0.61950000000000005</v>
      </c>
      <c r="M385" s="139">
        <v>0.58399999999999996</v>
      </c>
      <c r="N385" s="139">
        <v>0.60299999999999998</v>
      </c>
      <c r="O385" s="139">
        <v>0.60199999999999998</v>
      </c>
      <c r="P385" s="156">
        <v>0.60980000000000001</v>
      </c>
      <c r="Q385" s="95" t="str">
        <f t="shared" si="34"/>
        <v>-0.1 p.p</v>
      </c>
      <c r="R385" s="95" t="str">
        <f t="shared" si="35"/>
        <v>-</v>
      </c>
    </row>
    <row r="386" spans="3:18" s="1" customFormat="1" x14ac:dyDescent="0.25">
      <c r="C386" s="187"/>
      <c r="D386" s="188"/>
      <c r="E386" s="154" t="s">
        <v>9</v>
      </c>
      <c r="F386" s="138">
        <v>0</v>
      </c>
      <c r="G386" s="139">
        <v>0.98799999999999999</v>
      </c>
      <c r="H386" s="139">
        <v>0.98799999999999999</v>
      </c>
      <c r="I386" s="139">
        <v>0.98799999999999999</v>
      </c>
      <c r="J386" s="139">
        <v>0.98399999999999999</v>
      </c>
      <c r="K386" s="139">
        <v>0.93</v>
      </c>
      <c r="L386" s="139">
        <v>0.93600000000000005</v>
      </c>
      <c r="M386" s="139">
        <v>0.92600000000000005</v>
      </c>
      <c r="N386" s="139">
        <v>0.95</v>
      </c>
      <c r="O386" s="139">
        <v>0.95099999999999996</v>
      </c>
      <c r="P386" s="156">
        <v>0.96599999999999997</v>
      </c>
      <c r="Q386" s="95" t="str">
        <f t="shared" si="34"/>
        <v>0.1 p.p</v>
      </c>
      <c r="R386" s="95" t="str">
        <f t="shared" si="35"/>
        <v>-</v>
      </c>
    </row>
    <row r="387" spans="3:18" s="1" customFormat="1" x14ac:dyDescent="0.25">
      <c r="C387" s="187"/>
      <c r="D387" s="188"/>
      <c r="E387" s="154" t="s">
        <v>10</v>
      </c>
      <c r="F387" s="138">
        <v>0.66600000000000004</v>
      </c>
      <c r="G387" s="139">
        <v>0.72299999999999998</v>
      </c>
      <c r="H387" s="139">
        <v>0.746</v>
      </c>
      <c r="I387" s="139">
        <v>0.73099999999999998</v>
      </c>
      <c r="J387" s="139">
        <v>0.73599999999999999</v>
      </c>
      <c r="K387" s="139">
        <v>0.745</v>
      </c>
      <c r="L387" s="139">
        <v>0.746</v>
      </c>
      <c r="M387" s="139">
        <v>0.75</v>
      </c>
      <c r="N387" s="139">
        <v>0.73699999999999999</v>
      </c>
      <c r="O387" s="139">
        <v>0.73499999999999999</v>
      </c>
      <c r="P387" s="156">
        <v>0</v>
      </c>
      <c r="Q387" s="95" t="str">
        <f t="shared" si="34"/>
        <v>-0.2 p.p</v>
      </c>
      <c r="R387" s="95" t="str">
        <f t="shared" si="35"/>
        <v>6.9 p.p</v>
      </c>
    </row>
    <row r="388" spans="3:18" s="1" customFormat="1" x14ac:dyDescent="0.25">
      <c r="C388" s="187"/>
      <c r="D388" s="188"/>
      <c r="E388" s="154" t="s">
        <v>12</v>
      </c>
      <c r="F388" s="138">
        <v>0.46139999999999998</v>
      </c>
      <c r="G388" s="139">
        <v>0.43290000000000001</v>
      </c>
      <c r="H388" s="139">
        <v>0.42749999999999999</v>
      </c>
      <c r="I388" s="139">
        <v>0.47670000000000001</v>
      </c>
      <c r="J388" s="139">
        <v>0.499</v>
      </c>
      <c r="K388" s="139">
        <v>0.48799999999999999</v>
      </c>
      <c r="L388" s="139">
        <v>0.61799999999999999</v>
      </c>
      <c r="M388" s="139">
        <v>0.59899999999999998</v>
      </c>
      <c r="N388" s="139">
        <v>0.59</v>
      </c>
      <c r="O388" s="139">
        <v>0.59930978280009028</v>
      </c>
      <c r="P388" s="156">
        <v>0</v>
      </c>
      <c r="Q388" s="95" t="str">
        <f t="shared" si="34"/>
        <v>0.9 p.p</v>
      </c>
      <c r="R388" s="95" t="str">
        <f t="shared" si="35"/>
        <v>13.7 p.p</v>
      </c>
    </row>
    <row r="389" spans="3:18" s="1" customFormat="1" x14ac:dyDescent="0.25">
      <c r="C389" s="187"/>
      <c r="D389" s="188"/>
      <c r="E389" s="154" t="s">
        <v>28</v>
      </c>
      <c r="F389" s="138">
        <v>0.91099999999999992</v>
      </c>
      <c r="G389" s="139">
        <v>0.91799999999999993</v>
      </c>
      <c r="H389" s="139">
        <v>0.90300000000000002</v>
      </c>
      <c r="I389" s="139">
        <v>0.89200000000000002</v>
      </c>
      <c r="J389" s="139">
        <v>0.872</v>
      </c>
      <c r="K389" s="139">
        <v>0.85199999999999998</v>
      </c>
      <c r="L389" s="139">
        <v>0.84900000000000009</v>
      </c>
      <c r="M389" s="139">
        <v>0.84400000000000008</v>
      </c>
      <c r="N389" s="139">
        <v>0.83900000000000008</v>
      </c>
      <c r="O389" s="139">
        <v>0.85400000000000009</v>
      </c>
      <c r="P389" s="156">
        <v>0</v>
      </c>
      <c r="Q389" s="95" t="str">
        <f t="shared" si="34"/>
        <v>1.5 p.p</v>
      </c>
      <c r="R389" s="95" t="str">
        <f t="shared" si="35"/>
        <v>-5.6 p.p</v>
      </c>
    </row>
    <row r="390" spans="3:18" s="1" customFormat="1" x14ac:dyDescent="0.25">
      <c r="C390" s="187"/>
      <c r="D390" s="188"/>
      <c r="E390" s="154" t="s">
        <v>13</v>
      </c>
      <c r="F390" s="138">
        <v>0.88200000000000001</v>
      </c>
      <c r="G390" s="139">
        <v>0.87</v>
      </c>
      <c r="H390" s="139">
        <v>0.86599999999999999</v>
      </c>
      <c r="I390" s="139">
        <v>0.88</v>
      </c>
      <c r="J390" s="139">
        <v>0.86599999999999999</v>
      </c>
      <c r="K390" s="139">
        <v>0.85699999999999998</v>
      </c>
      <c r="L390" s="139">
        <v>0.84099999999999997</v>
      </c>
      <c r="M390" s="139">
        <v>0.83519999999999994</v>
      </c>
      <c r="N390" s="139">
        <v>0.83099999999999996</v>
      </c>
      <c r="O390" s="139">
        <v>0.83400000000000007</v>
      </c>
      <c r="P390" s="156">
        <v>0</v>
      </c>
      <c r="Q390" s="95" t="str">
        <f t="shared" si="34"/>
        <v>0.3 p.p</v>
      </c>
      <c r="R390" s="95" t="str">
        <f t="shared" si="35"/>
        <v>-4.7 p.p</v>
      </c>
    </row>
    <row r="391" spans="3:18" s="1" customFormat="1" x14ac:dyDescent="0.25">
      <c r="C391" s="187"/>
      <c r="D391" s="188"/>
      <c r="E391" s="154" t="s">
        <v>14</v>
      </c>
      <c r="F391" s="139">
        <v>0</v>
      </c>
      <c r="G391" s="139">
        <v>0</v>
      </c>
      <c r="H391" s="139">
        <v>0</v>
      </c>
      <c r="I391" s="139">
        <v>0</v>
      </c>
      <c r="J391" s="139">
        <v>0</v>
      </c>
      <c r="K391" s="139">
        <v>0</v>
      </c>
      <c r="L391" s="139">
        <v>0</v>
      </c>
      <c r="M391" s="139">
        <v>0</v>
      </c>
      <c r="N391" s="139">
        <v>0</v>
      </c>
      <c r="O391" s="139">
        <v>0</v>
      </c>
      <c r="P391" s="156">
        <v>0</v>
      </c>
      <c r="Q391" s="95" t="str">
        <f t="shared" si="34"/>
        <v>-</v>
      </c>
      <c r="R391" s="95" t="str">
        <f t="shared" si="35"/>
        <v>-</v>
      </c>
    </row>
    <row r="392" spans="3:18" s="1" customFormat="1" x14ac:dyDescent="0.25">
      <c r="C392" s="187"/>
      <c r="D392" s="188"/>
      <c r="E392" s="154" t="s">
        <v>15</v>
      </c>
      <c r="F392" s="139">
        <v>0</v>
      </c>
      <c r="G392" s="139">
        <v>0</v>
      </c>
      <c r="H392" s="139">
        <v>0</v>
      </c>
      <c r="I392" s="139">
        <v>0.90990000000000004</v>
      </c>
      <c r="J392" s="139">
        <v>0.91799999999999993</v>
      </c>
      <c r="K392" s="139">
        <v>0.92510000000000003</v>
      </c>
      <c r="L392" s="139">
        <v>0.99199999999999999</v>
      </c>
      <c r="M392" s="139">
        <v>0.97199999999999998</v>
      </c>
      <c r="N392" s="139">
        <v>0.98099999999999998</v>
      </c>
      <c r="O392" s="139">
        <v>0</v>
      </c>
      <c r="P392" s="156">
        <v>0</v>
      </c>
      <c r="Q392" s="95" t="str">
        <f t="shared" si="34"/>
        <v>-</v>
      </c>
      <c r="R392" s="95" t="str">
        <f t="shared" si="35"/>
        <v>-</v>
      </c>
    </row>
    <row r="393" spans="3:18" s="1" customFormat="1" x14ac:dyDescent="0.25">
      <c r="C393" s="187"/>
      <c r="D393" s="188"/>
      <c r="E393" s="154" t="s">
        <v>16</v>
      </c>
      <c r="F393" s="138">
        <v>0.78549999999999998</v>
      </c>
      <c r="G393" s="139">
        <v>0.78369999999999995</v>
      </c>
      <c r="H393" s="139">
        <v>0.79890000000000005</v>
      </c>
      <c r="I393" s="139">
        <v>0.80930000000000002</v>
      </c>
      <c r="J393" s="139">
        <v>0.7661</v>
      </c>
      <c r="K393" s="139">
        <v>0.75370000000000004</v>
      </c>
      <c r="L393" s="139">
        <v>0.72699999999999998</v>
      </c>
      <c r="M393" s="139">
        <v>0.76900000000000002</v>
      </c>
      <c r="N393" s="139">
        <v>0.78200000000000003</v>
      </c>
      <c r="O393" s="139">
        <v>0.78029999999999999</v>
      </c>
      <c r="P393" s="156">
        <v>0.77400000000000002</v>
      </c>
      <c r="Q393" s="95" t="str">
        <f t="shared" si="34"/>
        <v>-0.1 p.p</v>
      </c>
      <c r="R393" s="95" t="str">
        <f t="shared" si="35"/>
        <v>-0.5 p.p</v>
      </c>
    </row>
    <row r="394" spans="3:18" s="1" customFormat="1" x14ac:dyDescent="0.25">
      <c r="C394" s="187"/>
      <c r="D394" s="188"/>
      <c r="E394" s="154" t="s">
        <v>29</v>
      </c>
      <c r="F394" s="139">
        <v>0</v>
      </c>
      <c r="G394" s="139">
        <v>0</v>
      </c>
      <c r="H394" s="139">
        <v>0</v>
      </c>
      <c r="I394" s="139">
        <v>0</v>
      </c>
      <c r="J394" s="139">
        <v>0</v>
      </c>
      <c r="K394" s="139">
        <v>0.879</v>
      </c>
      <c r="L394" s="139">
        <v>0</v>
      </c>
      <c r="M394" s="139">
        <v>0</v>
      </c>
      <c r="N394" s="139">
        <v>0</v>
      </c>
      <c r="O394" s="139">
        <v>0</v>
      </c>
      <c r="P394" s="156">
        <v>0</v>
      </c>
      <c r="Q394" s="95" t="str">
        <f t="shared" si="34"/>
        <v>-</v>
      </c>
      <c r="R394" s="95" t="str">
        <f t="shared" si="35"/>
        <v>-</v>
      </c>
    </row>
    <row r="395" spans="3:18" s="1" customFormat="1" x14ac:dyDescent="0.25">
      <c r="C395" s="187"/>
      <c r="D395" s="188"/>
      <c r="E395" s="154" t="s">
        <v>17</v>
      </c>
      <c r="F395" s="138">
        <v>0</v>
      </c>
      <c r="G395" s="139">
        <v>0</v>
      </c>
      <c r="H395" s="139">
        <v>0</v>
      </c>
      <c r="I395" s="139">
        <v>0</v>
      </c>
      <c r="J395" s="139">
        <v>0.95250000000000001</v>
      </c>
      <c r="K395" s="139">
        <v>0.87760000000000005</v>
      </c>
      <c r="L395" s="139">
        <v>0.80520000000000003</v>
      </c>
      <c r="M395" s="139">
        <v>0.9123</v>
      </c>
      <c r="N395" s="139">
        <v>0.88519999999999999</v>
      </c>
      <c r="O395" s="139">
        <v>0</v>
      </c>
      <c r="P395" s="156">
        <v>0</v>
      </c>
      <c r="Q395" s="95" t="str">
        <f t="shared" si="34"/>
        <v>-</v>
      </c>
      <c r="R395" s="95" t="str">
        <f t="shared" si="35"/>
        <v>-</v>
      </c>
    </row>
    <row r="396" spans="3:18" s="1" customFormat="1" x14ac:dyDescent="0.25">
      <c r="C396" s="187"/>
      <c r="D396" s="188"/>
      <c r="E396" s="154" t="s">
        <v>18</v>
      </c>
      <c r="F396" s="138">
        <v>0.90799999999999992</v>
      </c>
      <c r="G396" s="139">
        <v>0.87599999999999989</v>
      </c>
      <c r="H396" s="139">
        <v>0.87390000000000001</v>
      </c>
      <c r="I396" s="139">
        <v>0.87</v>
      </c>
      <c r="J396" s="139">
        <v>0.88560000000000005</v>
      </c>
      <c r="K396" s="139">
        <v>0.8590000000000001</v>
      </c>
      <c r="L396" s="139">
        <v>0.86799999999999999</v>
      </c>
      <c r="M396" s="139">
        <v>0</v>
      </c>
      <c r="N396" s="139">
        <v>0</v>
      </c>
      <c r="O396" s="139">
        <v>0</v>
      </c>
      <c r="P396" s="156">
        <v>0</v>
      </c>
      <c r="Q396" s="95" t="str">
        <f t="shared" si="34"/>
        <v>-</v>
      </c>
      <c r="R396" s="95" t="str">
        <f t="shared" si="35"/>
        <v>-</v>
      </c>
    </row>
    <row r="397" spans="3:18" s="1" customFormat="1" x14ac:dyDescent="0.25">
      <c r="C397" s="187"/>
      <c r="D397" s="188"/>
      <c r="E397" s="154" t="s">
        <v>19</v>
      </c>
      <c r="F397" s="138">
        <v>0.9375</v>
      </c>
      <c r="G397" s="139">
        <v>0.93479999999999996</v>
      </c>
      <c r="H397" s="139">
        <v>0.9587</v>
      </c>
      <c r="I397" s="139">
        <v>0.95950000000000002</v>
      </c>
      <c r="J397" s="139">
        <v>0.93</v>
      </c>
      <c r="K397" s="139">
        <v>0.92700000000000005</v>
      </c>
      <c r="L397" s="139">
        <v>0.93500000000000005</v>
      </c>
      <c r="M397" s="139">
        <v>0.93841037904707592</v>
      </c>
      <c r="N397" s="139">
        <v>0.92479236553212296</v>
      </c>
      <c r="O397" s="139">
        <v>0.91491775646878326</v>
      </c>
      <c r="P397" s="156">
        <v>0.92989999999999995</v>
      </c>
      <c r="Q397" s="95" t="str">
        <f t="shared" si="34"/>
        <v>-0.9 p.p</v>
      </c>
      <c r="R397" s="95" t="str">
        <f t="shared" si="35"/>
        <v>-2.2 p.p</v>
      </c>
    </row>
    <row r="398" spans="3:18" s="1" customFormat="1" x14ac:dyDescent="0.25">
      <c r="C398" s="187"/>
      <c r="D398" s="188"/>
      <c r="E398" s="154" t="s">
        <v>20</v>
      </c>
      <c r="F398" s="138">
        <v>0</v>
      </c>
      <c r="G398" s="139">
        <v>0</v>
      </c>
      <c r="H398" s="139">
        <v>0</v>
      </c>
      <c r="I398" s="139">
        <v>0.81699999999999995</v>
      </c>
      <c r="J398" s="139">
        <v>0.82699999999999996</v>
      </c>
      <c r="K398" s="139">
        <v>0.83399999999999996</v>
      </c>
      <c r="L398" s="139">
        <v>0.83799999999999997</v>
      </c>
      <c r="M398" s="139">
        <v>0.86299999999999999</v>
      </c>
      <c r="N398" s="139">
        <v>0.84499999999999997</v>
      </c>
      <c r="O398" s="139">
        <v>0.86</v>
      </c>
      <c r="P398" s="156">
        <v>0.87</v>
      </c>
      <c r="Q398" s="95" t="str">
        <f t="shared" si="34"/>
        <v>1.5 p.p</v>
      </c>
      <c r="R398" s="95" t="str">
        <f t="shared" si="35"/>
        <v>-</v>
      </c>
    </row>
    <row r="399" spans="3:18" s="1" customFormat="1" x14ac:dyDescent="0.25">
      <c r="C399" s="187"/>
      <c r="D399" s="188"/>
      <c r="E399" s="154" t="s">
        <v>21</v>
      </c>
      <c r="F399" s="138">
        <v>0</v>
      </c>
      <c r="G399" s="139">
        <v>0</v>
      </c>
      <c r="H399" s="139">
        <v>0</v>
      </c>
      <c r="I399" s="139">
        <v>0</v>
      </c>
      <c r="J399" s="139">
        <v>0</v>
      </c>
      <c r="K399" s="139">
        <v>0</v>
      </c>
      <c r="L399" s="139">
        <v>0</v>
      </c>
      <c r="M399" s="139">
        <v>0</v>
      </c>
      <c r="N399" s="139">
        <v>0</v>
      </c>
      <c r="O399" s="139">
        <v>0</v>
      </c>
      <c r="P399" s="156">
        <v>0</v>
      </c>
      <c r="Q399" s="95" t="str">
        <f t="shared" si="34"/>
        <v>-</v>
      </c>
      <c r="R399" s="95" t="str">
        <f t="shared" si="35"/>
        <v>-</v>
      </c>
    </row>
    <row r="400" spans="3:18" s="1" customFormat="1" x14ac:dyDescent="0.25">
      <c r="C400" s="187"/>
      <c r="D400" s="188"/>
      <c r="E400" s="154" t="s">
        <v>22</v>
      </c>
      <c r="F400" s="138">
        <v>0.7742</v>
      </c>
      <c r="G400" s="139">
        <v>0.75019999999999998</v>
      </c>
      <c r="H400" s="139">
        <v>0.71360000000000001</v>
      </c>
      <c r="I400" s="139">
        <v>0.70305908995385658</v>
      </c>
      <c r="J400" s="139">
        <v>0.70599999999999996</v>
      </c>
      <c r="K400" s="139">
        <v>0.64500000000000002</v>
      </c>
      <c r="L400" s="139">
        <v>0.65400000000000003</v>
      </c>
      <c r="M400" s="139">
        <v>0.76537182852143482</v>
      </c>
      <c r="N400" s="139">
        <v>0.83099999999999996</v>
      </c>
      <c r="O400" s="139">
        <v>0</v>
      </c>
      <c r="P400" s="157">
        <v>0</v>
      </c>
      <c r="Q400" s="95" t="str">
        <f t="shared" si="34"/>
        <v>-</v>
      </c>
      <c r="R400" s="95" t="str">
        <f t="shared" si="35"/>
        <v>-</v>
      </c>
    </row>
    <row r="401" spans="3:18" s="1" customFormat="1" x14ac:dyDescent="0.25">
      <c r="C401" s="187"/>
      <c r="D401" s="188"/>
      <c r="E401" s="154" t="s">
        <v>23</v>
      </c>
      <c r="F401" s="138">
        <v>0.86199999999999999</v>
      </c>
      <c r="G401" s="139">
        <v>0.89</v>
      </c>
      <c r="H401" s="139">
        <v>0.84743716682899417</v>
      </c>
      <c r="I401" s="139">
        <v>0.85590261257834632</v>
      </c>
      <c r="J401" s="139">
        <v>0.87950453883444935</v>
      </c>
      <c r="K401" s="139">
        <v>0.85442036495106699</v>
      </c>
      <c r="L401" s="139">
        <v>0.8772207260548377</v>
      </c>
      <c r="M401" s="139">
        <v>0.83593541535948024</v>
      </c>
      <c r="N401" s="139">
        <v>0.84512634359699235</v>
      </c>
      <c r="O401" s="139">
        <v>0.86670681660972193</v>
      </c>
      <c r="P401" s="156">
        <v>0.83821940953393426</v>
      </c>
      <c r="Q401" s="95" t="str">
        <f t="shared" si="34"/>
        <v>2.1 p.p</v>
      </c>
      <c r="R401" s="95" t="str">
        <f t="shared" si="35"/>
        <v>0.4 p.p</v>
      </c>
    </row>
    <row r="402" spans="3:18" s="1" customFormat="1" x14ac:dyDescent="0.25">
      <c r="C402" s="187"/>
      <c r="D402" s="188"/>
      <c r="E402" s="154" t="s">
        <v>31</v>
      </c>
      <c r="F402" s="138">
        <v>0</v>
      </c>
      <c r="G402" s="139">
        <v>0</v>
      </c>
      <c r="H402" s="139">
        <v>0</v>
      </c>
      <c r="I402" s="139">
        <v>0</v>
      </c>
      <c r="J402" s="139">
        <v>0.82537435912256485</v>
      </c>
      <c r="K402" s="139">
        <v>0</v>
      </c>
      <c r="L402" s="139">
        <v>0.91400000000000003</v>
      </c>
      <c r="M402" s="139">
        <v>0</v>
      </c>
      <c r="N402" s="139">
        <v>0</v>
      </c>
      <c r="O402" s="139">
        <v>0</v>
      </c>
      <c r="P402" s="157">
        <v>0</v>
      </c>
      <c r="Q402" s="95" t="str">
        <f t="shared" si="34"/>
        <v>-</v>
      </c>
      <c r="R402" s="95" t="str">
        <f t="shared" si="35"/>
        <v>-</v>
      </c>
    </row>
    <row r="403" spans="3:18" s="1" customFormat="1" x14ac:dyDescent="0.25">
      <c r="C403" s="187"/>
      <c r="D403" s="188"/>
      <c r="E403" s="154" t="s">
        <v>24</v>
      </c>
      <c r="F403" s="139">
        <v>0</v>
      </c>
      <c r="G403" s="139">
        <v>0</v>
      </c>
      <c r="H403" s="139">
        <v>0</v>
      </c>
      <c r="I403" s="139">
        <v>0</v>
      </c>
      <c r="J403" s="139">
        <v>0</v>
      </c>
      <c r="K403" s="139">
        <v>0</v>
      </c>
      <c r="L403" s="139">
        <v>0</v>
      </c>
      <c r="M403" s="139">
        <v>0</v>
      </c>
      <c r="N403" s="139">
        <v>0.8</v>
      </c>
      <c r="O403" s="139">
        <v>0.79</v>
      </c>
      <c r="P403" s="156">
        <v>0</v>
      </c>
      <c r="Q403" s="95" t="str">
        <f t="shared" si="34"/>
        <v>-1 p.p</v>
      </c>
      <c r="R403" s="95" t="str">
        <f t="shared" si="35"/>
        <v>-</v>
      </c>
    </row>
    <row r="404" spans="3:18" s="1" customFormat="1" x14ac:dyDescent="0.25">
      <c r="C404" s="187"/>
      <c r="D404" s="188"/>
      <c r="E404" s="154" t="s">
        <v>25</v>
      </c>
      <c r="F404" s="138">
        <v>0.97719999999999996</v>
      </c>
      <c r="G404" s="139">
        <v>0.97640000000000005</v>
      </c>
      <c r="H404" s="139">
        <v>0.95369999999999999</v>
      </c>
      <c r="I404" s="139">
        <v>0.95099999999999996</v>
      </c>
      <c r="J404" s="139">
        <v>0.95650000000000002</v>
      </c>
      <c r="K404" s="139">
        <v>0.9627</v>
      </c>
      <c r="L404" s="139">
        <v>0.95350000000000001</v>
      </c>
      <c r="M404" s="139">
        <v>0.9526</v>
      </c>
      <c r="N404" s="139">
        <v>0</v>
      </c>
      <c r="O404" s="139">
        <v>0.94950000000000001</v>
      </c>
      <c r="P404" s="156">
        <v>0</v>
      </c>
      <c r="Q404" s="95" t="str">
        <f t="shared" si="34"/>
        <v>-</v>
      </c>
      <c r="R404" s="95" t="str">
        <f t="shared" si="35"/>
        <v>-2.7 p.p</v>
      </c>
    </row>
    <row r="405" spans="3:18" s="1" customFormat="1" x14ac:dyDescent="0.25">
      <c r="C405" s="187"/>
      <c r="D405" s="188"/>
      <c r="E405" s="154" t="s">
        <v>26</v>
      </c>
      <c r="F405" s="138">
        <v>0.92090000000000005</v>
      </c>
      <c r="G405" s="139">
        <v>0.90159999999999996</v>
      </c>
      <c r="H405" s="139">
        <v>0.90139999999999998</v>
      </c>
      <c r="I405" s="139">
        <v>0.90859999999999996</v>
      </c>
      <c r="J405" s="139">
        <v>0.87649999999999995</v>
      </c>
      <c r="K405" s="139">
        <v>0.9365</v>
      </c>
      <c r="L405" s="139">
        <v>0.92349999999999999</v>
      </c>
      <c r="M405" s="139">
        <v>0.9093</v>
      </c>
      <c r="N405" s="139">
        <v>0</v>
      </c>
      <c r="O405" s="139">
        <v>0</v>
      </c>
      <c r="P405" s="157">
        <v>0</v>
      </c>
      <c r="Q405" s="95" t="str">
        <f t="shared" si="34"/>
        <v>-</v>
      </c>
      <c r="R405" s="95" t="str">
        <f t="shared" si="35"/>
        <v>-</v>
      </c>
    </row>
    <row r="406" spans="3:18" s="1" customFormat="1" x14ac:dyDescent="0.25">
      <c r="C406" s="187"/>
      <c r="D406" s="188"/>
      <c r="E406" s="154" t="s">
        <v>27</v>
      </c>
      <c r="F406" s="138">
        <v>0.74170000000000003</v>
      </c>
      <c r="G406" s="139">
        <v>0.65200000000000002</v>
      </c>
      <c r="H406" s="139">
        <v>0.64319999999999999</v>
      </c>
      <c r="I406" s="139">
        <v>0.67110000000000003</v>
      </c>
      <c r="J406" s="139">
        <v>0.63849999999999996</v>
      </c>
      <c r="K406" s="139">
        <v>0.64970000000000006</v>
      </c>
      <c r="L406" s="139">
        <v>0.63100000000000001</v>
      </c>
      <c r="M406" s="139">
        <v>0.64200000000000002</v>
      </c>
      <c r="N406" s="139">
        <v>0.63600000000000001</v>
      </c>
      <c r="O406" s="139">
        <v>0.64564913661712486</v>
      </c>
      <c r="P406" s="156">
        <v>0</v>
      </c>
      <c r="Q406" s="95" t="str">
        <f t="shared" si="34"/>
        <v>0.9 p.p</v>
      </c>
      <c r="R406" s="95" t="str">
        <f t="shared" si="35"/>
        <v>-9.6 p.p</v>
      </c>
    </row>
    <row r="407" spans="3:18" s="1" customFormat="1" x14ac:dyDescent="0.25">
      <c r="C407" s="187"/>
      <c r="D407" s="188"/>
      <c r="E407" s="154" t="s">
        <v>61</v>
      </c>
      <c r="F407" s="142">
        <v>0.64870000000000005</v>
      </c>
      <c r="G407" s="143">
        <v>0.63019999999999998</v>
      </c>
      <c r="H407" s="143">
        <v>0.58609999999999995</v>
      </c>
      <c r="I407" s="143">
        <v>0.60299999999999998</v>
      </c>
      <c r="J407" s="143">
        <v>0.72799999999999998</v>
      </c>
      <c r="K407" s="143">
        <v>0.66400000000000003</v>
      </c>
      <c r="L407" s="143">
        <v>0.62409999999999999</v>
      </c>
      <c r="M407" s="143">
        <v>0.61799999999999999</v>
      </c>
      <c r="N407" s="143">
        <v>0.60499999999999998</v>
      </c>
      <c r="O407" s="143">
        <v>0</v>
      </c>
      <c r="P407" s="158">
        <v>0</v>
      </c>
      <c r="Q407" s="95" t="str">
        <f t="shared" si="34"/>
        <v>-</v>
      </c>
      <c r="R407" s="95" t="str">
        <f t="shared" si="35"/>
        <v>-</v>
      </c>
    </row>
    <row r="408" spans="3:18" s="1" customFormat="1" ht="12.75" x14ac:dyDescent="0.2">
      <c r="C408" s="44"/>
      <c r="D408" s="44"/>
      <c r="E408" s="44"/>
      <c r="O408" s="7"/>
      <c r="P408" s="7"/>
    </row>
    <row r="409" spans="3:18" s="1" customFormat="1" ht="12.75" x14ac:dyDescent="0.2">
      <c r="C409" s="44"/>
      <c r="D409" s="44"/>
      <c r="E409" s="44"/>
      <c r="O409" s="7"/>
      <c r="P409" s="7"/>
    </row>
    <row r="410" spans="3:18" s="1" customFormat="1" ht="18.75" x14ac:dyDescent="0.2">
      <c r="C410" s="185" t="s">
        <v>626</v>
      </c>
      <c r="D410" s="186"/>
      <c r="E410" s="207" t="s">
        <v>89</v>
      </c>
      <c r="F410" s="208"/>
      <c r="G410" s="208"/>
      <c r="H410" s="208"/>
      <c r="I410" s="208"/>
      <c r="J410" s="208"/>
      <c r="K410" s="208"/>
      <c r="L410" s="208"/>
      <c r="M410" s="208"/>
      <c r="N410" s="208"/>
      <c r="O410" s="208"/>
      <c r="P410" s="209"/>
    </row>
    <row r="411" spans="3:18" s="1" customFormat="1" x14ac:dyDescent="0.2">
      <c r="C411" s="193" t="s">
        <v>143</v>
      </c>
      <c r="D411" s="194" t="s">
        <v>143</v>
      </c>
      <c r="E411" s="159">
        <v>12</v>
      </c>
      <c r="F411" s="18">
        <v>2004</v>
      </c>
      <c r="G411" s="18">
        <f t="shared" ref="G411:P411" si="36">F411+1</f>
        <v>2005</v>
      </c>
      <c r="H411" s="18">
        <f t="shared" si="36"/>
        <v>2006</v>
      </c>
      <c r="I411" s="18">
        <f t="shared" si="36"/>
        <v>2007</v>
      </c>
      <c r="J411" s="18">
        <f t="shared" si="36"/>
        <v>2008</v>
      </c>
      <c r="K411" s="18">
        <f t="shared" si="36"/>
        <v>2009</v>
      </c>
      <c r="L411" s="18">
        <f t="shared" si="36"/>
        <v>2010</v>
      </c>
      <c r="M411" s="18">
        <f t="shared" si="36"/>
        <v>2011</v>
      </c>
      <c r="N411" s="18">
        <f t="shared" si="36"/>
        <v>2012</v>
      </c>
      <c r="O411" s="18">
        <f t="shared" si="36"/>
        <v>2013</v>
      </c>
      <c r="P411" s="147">
        <f t="shared" si="36"/>
        <v>2014</v>
      </c>
      <c r="Q411" s="21" t="s">
        <v>71</v>
      </c>
      <c r="R411" s="21" t="s">
        <v>129</v>
      </c>
    </row>
    <row r="412" spans="3:18" s="1" customFormat="1" x14ac:dyDescent="0.25">
      <c r="C412" s="187"/>
      <c r="D412" s="188"/>
      <c r="E412" s="154" t="s">
        <v>0</v>
      </c>
      <c r="F412" s="136">
        <v>0</v>
      </c>
      <c r="G412" s="137">
        <v>0</v>
      </c>
      <c r="H412" s="137">
        <v>0</v>
      </c>
      <c r="I412" s="137">
        <v>0</v>
      </c>
      <c r="J412" s="137">
        <v>0</v>
      </c>
      <c r="K412" s="137">
        <v>0</v>
      </c>
      <c r="L412" s="137">
        <v>0</v>
      </c>
      <c r="M412" s="137">
        <v>0</v>
      </c>
      <c r="N412" s="137">
        <v>0</v>
      </c>
      <c r="O412" s="137">
        <v>0</v>
      </c>
      <c r="P412" s="155">
        <v>0</v>
      </c>
      <c r="Q412" s="95" t="str">
        <f>IF(OR(O412=0,N412=0),"-",IF(O412=N412,"-",CONCATENATE(ROUNDDOWN((O412-N412)*100,1), " ", "p.p")))</f>
        <v>-</v>
      </c>
      <c r="R412" s="95" t="str">
        <f>IF(OR(O412=0,F412=0),"-",IF(O412=F412,"-",CONCATENATE(ROUNDDOWN((O412-F412)*100,1), " ", "p.p")))</f>
        <v>-</v>
      </c>
    </row>
    <row r="413" spans="3:18" s="1" customFormat="1" x14ac:dyDescent="0.25">
      <c r="C413" s="187"/>
      <c r="D413" s="188"/>
      <c r="E413" s="154" t="s">
        <v>1</v>
      </c>
      <c r="F413" s="138">
        <v>0.93799999999999994</v>
      </c>
      <c r="G413" s="139">
        <v>0.94430000000000003</v>
      </c>
      <c r="H413" s="139">
        <v>0.95950000000000002</v>
      </c>
      <c r="I413" s="139">
        <v>0.95899999999999996</v>
      </c>
      <c r="J413" s="139">
        <v>0.95589999999999997</v>
      </c>
      <c r="K413" s="139">
        <v>0.94079999999999997</v>
      </c>
      <c r="L413" s="139">
        <v>0.93889999999999996</v>
      </c>
      <c r="M413" s="139">
        <v>0.93600000000000005</v>
      </c>
      <c r="N413" s="139">
        <v>0.92200000000000004</v>
      </c>
      <c r="O413" s="139">
        <v>0.91200000000000003</v>
      </c>
      <c r="P413" s="156">
        <v>0.91630275032178954</v>
      </c>
      <c r="Q413" s="95" t="str">
        <f t="shared" ref="Q413:Q443" si="37">IF(OR(O413=0,N413=0),"-",IF(O413=N413,"-",CONCATENATE(ROUNDDOWN((O413-N413)*100,1), " ", "p.p")))</f>
        <v>-1 p.p</v>
      </c>
      <c r="R413" s="95" t="str">
        <f t="shared" ref="R413:R443" si="38">IF(OR(O413=0,F413=0),"-",IF(O413=F413,"-",CONCATENATE(ROUNDDOWN((O413-F413)*100,1), " ", "p.p")))</f>
        <v>-2.5 p.p</v>
      </c>
    </row>
    <row r="414" spans="3:18" s="1" customFormat="1" x14ac:dyDescent="0.25">
      <c r="C414" s="187"/>
      <c r="D414" s="188"/>
      <c r="E414" s="154" t="s">
        <v>30</v>
      </c>
      <c r="F414" s="140">
        <v>0</v>
      </c>
      <c r="G414" s="141">
        <v>0</v>
      </c>
      <c r="H414" s="139">
        <v>0</v>
      </c>
      <c r="I414" s="139">
        <v>0.96699999999999997</v>
      </c>
      <c r="J414" s="139">
        <v>0.95299999999999996</v>
      </c>
      <c r="K414" s="139">
        <v>0.97299999999999998</v>
      </c>
      <c r="L414" s="139">
        <v>0.95699999999999996</v>
      </c>
      <c r="M414" s="139">
        <v>0.95579999999999998</v>
      </c>
      <c r="N414" s="139">
        <v>0.97</v>
      </c>
      <c r="O414" s="139">
        <v>0</v>
      </c>
      <c r="P414" s="157">
        <v>0</v>
      </c>
      <c r="Q414" s="95" t="str">
        <f t="shared" si="37"/>
        <v>-</v>
      </c>
      <c r="R414" s="95" t="str">
        <f t="shared" si="38"/>
        <v>-</v>
      </c>
    </row>
    <row r="415" spans="3:18" s="1" customFormat="1" x14ac:dyDescent="0.25">
      <c r="C415" s="187"/>
      <c r="D415" s="188"/>
      <c r="E415" s="154" t="s">
        <v>2</v>
      </c>
      <c r="F415" s="138">
        <v>0.94299999999999995</v>
      </c>
      <c r="G415" s="139">
        <v>0.91700000000000004</v>
      </c>
      <c r="H415" s="139">
        <v>0.90099999999999991</v>
      </c>
      <c r="I415" s="139">
        <v>0.85499999999999998</v>
      </c>
      <c r="J415" s="139">
        <v>0.90300000000000002</v>
      </c>
      <c r="K415" s="139">
        <v>0.89599999999999991</v>
      </c>
      <c r="L415" s="139">
        <v>0.83599999999999997</v>
      </c>
      <c r="M415" s="139">
        <v>0.89300000000000002</v>
      </c>
      <c r="N415" s="139">
        <v>0.86199999999999999</v>
      </c>
      <c r="O415" s="139">
        <v>0.89900000000000002</v>
      </c>
      <c r="P415" s="156">
        <v>0.88</v>
      </c>
      <c r="Q415" s="95" t="str">
        <f t="shared" si="37"/>
        <v>3.7 p.p</v>
      </c>
      <c r="R415" s="95" t="str">
        <f t="shared" si="38"/>
        <v>-4.3 p.p</v>
      </c>
    </row>
    <row r="416" spans="3:18" s="1" customFormat="1" x14ac:dyDescent="0.25">
      <c r="C416" s="187"/>
      <c r="D416" s="188"/>
      <c r="E416" s="154" t="s">
        <v>3</v>
      </c>
      <c r="F416" s="138">
        <v>0.85399999999999998</v>
      </c>
      <c r="G416" s="139">
        <v>0.85</v>
      </c>
      <c r="H416" s="139">
        <v>0.84899999999999998</v>
      </c>
      <c r="I416" s="139">
        <v>0.85329999999999995</v>
      </c>
      <c r="J416" s="139">
        <v>0.84699999999999998</v>
      </c>
      <c r="K416" s="139">
        <v>0.84399999999999997</v>
      </c>
      <c r="L416" s="139">
        <v>0.84009999999999996</v>
      </c>
      <c r="M416" s="139">
        <v>0.8337</v>
      </c>
      <c r="N416" s="139">
        <v>0.83960000000000001</v>
      </c>
      <c r="O416" s="139">
        <v>0</v>
      </c>
      <c r="P416" s="157">
        <v>0</v>
      </c>
      <c r="Q416" s="95" t="str">
        <f t="shared" si="37"/>
        <v>-</v>
      </c>
      <c r="R416" s="95" t="str">
        <f t="shared" si="38"/>
        <v>-</v>
      </c>
    </row>
    <row r="417" spans="3:18" s="1" customFormat="1" x14ac:dyDescent="0.25">
      <c r="C417" s="187"/>
      <c r="D417" s="188"/>
      <c r="E417" s="154" t="s">
        <v>4</v>
      </c>
      <c r="F417" s="138">
        <v>0.97019999999999995</v>
      </c>
      <c r="G417" s="139">
        <v>0.96830000000000005</v>
      </c>
      <c r="H417" s="139">
        <v>0.96189999999999998</v>
      </c>
      <c r="I417" s="139">
        <v>0.95779999999999998</v>
      </c>
      <c r="J417" s="139">
        <v>0.95150000000000001</v>
      </c>
      <c r="K417" s="139">
        <v>0.94199999999999995</v>
      </c>
      <c r="L417" s="139">
        <v>0.93500000000000005</v>
      </c>
      <c r="M417" s="139">
        <v>0.92700000000000005</v>
      </c>
      <c r="N417" s="139">
        <v>0.91010000000000002</v>
      </c>
      <c r="O417" s="139">
        <v>0.99</v>
      </c>
      <c r="P417" s="156">
        <v>0.98099999999999998</v>
      </c>
      <c r="Q417" s="95" t="str">
        <f t="shared" si="37"/>
        <v>7.9 p.p</v>
      </c>
      <c r="R417" s="95" t="str">
        <f t="shared" si="38"/>
        <v>1.9 p.p</v>
      </c>
    </row>
    <row r="418" spans="3:18" s="1" customFormat="1" x14ac:dyDescent="0.25">
      <c r="C418" s="187"/>
      <c r="D418" s="188"/>
      <c r="E418" s="154" t="s">
        <v>5</v>
      </c>
      <c r="F418" s="139">
        <v>0</v>
      </c>
      <c r="G418" s="139">
        <v>0</v>
      </c>
      <c r="H418" s="139">
        <v>0</v>
      </c>
      <c r="I418" s="139">
        <v>0.74099999999999999</v>
      </c>
      <c r="J418" s="139">
        <v>0.75099999999999989</v>
      </c>
      <c r="K418" s="139">
        <v>0.74400000000000011</v>
      </c>
      <c r="L418" s="139">
        <v>0.74199999999999999</v>
      </c>
      <c r="M418" s="139">
        <v>0.74099999999999999</v>
      </c>
      <c r="N418" s="139">
        <v>0.74</v>
      </c>
      <c r="O418" s="139">
        <v>0.73819999999999997</v>
      </c>
      <c r="P418" s="156">
        <v>0.73780000000000001</v>
      </c>
      <c r="Q418" s="95" t="str">
        <f t="shared" si="37"/>
        <v>-0.1 p.p</v>
      </c>
      <c r="R418" s="95" t="str">
        <f t="shared" si="38"/>
        <v>-</v>
      </c>
    </row>
    <row r="419" spans="3:18" s="1" customFormat="1" x14ac:dyDescent="0.25">
      <c r="C419" s="187"/>
      <c r="D419" s="188"/>
      <c r="E419" s="154" t="s">
        <v>6</v>
      </c>
      <c r="F419" s="139">
        <v>0</v>
      </c>
      <c r="G419" s="139">
        <v>0</v>
      </c>
      <c r="H419" s="139">
        <v>0</v>
      </c>
      <c r="I419" s="139">
        <v>0</v>
      </c>
      <c r="J419" s="139">
        <v>0</v>
      </c>
      <c r="K419" s="139">
        <v>0</v>
      </c>
      <c r="L419" s="139">
        <v>0</v>
      </c>
      <c r="M419" s="139">
        <v>0</v>
      </c>
      <c r="N419" s="139">
        <v>0</v>
      </c>
      <c r="O419" s="139">
        <v>0</v>
      </c>
      <c r="P419" s="157">
        <v>0</v>
      </c>
      <c r="Q419" s="95" t="str">
        <f t="shared" si="37"/>
        <v>-</v>
      </c>
      <c r="R419" s="95" t="str">
        <f t="shared" si="38"/>
        <v>-</v>
      </c>
    </row>
    <row r="420" spans="3:18" s="1" customFormat="1" x14ac:dyDescent="0.25">
      <c r="C420" s="187"/>
      <c r="D420" s="188"/>
      <c r="E420" s="154" t="s">
        <v>7</v>
      </c>
      <c r="F420" s="138">
        <v>1</v>
      </c>
      <c r="G420" s="139">
        <v>1</v>
      </c>
      <c r="H420" s="139">
        <v>1</v>
      </c>
      <c r="I420" s="139">
        <v>0.996</v>
      </c>
      <c r="J420" s="139">
        <v>0.98299999999999998</v>
      </c>
      <c r="K420" s="139">
        <v>0.98599999999999999</v>
      </c>
      <c r="L420" s="139">
        <v>0.99299999999999999</v>
      </c>
      <c r="M420" s="139">
        <v>0.999</v>
      </c>
      <c r="N420" s="139">
        <v>1</v>
      </c>
      <c r="O420" s="139">
        <v>1</v>
      </c>
      <c r="P420" s="157">
        <v>0</v>
      </c>
      <c r="Q420" s="95" t="str">
        <f t="shared" si="37"/>
        <v>-</v>
      </c>
      <c r="R420" s="95" t="str">
        <f t="shared" si="38"/>
        <v>-</v>
      </c>
    </row>
    <row r="421" spans="3:18" s="1" customFormat="1" x14ac:dyDescent="0.25">
      <c r="C421" s="187"/>
      <c r="D421" s="188"/>
      <c r="E421" s="154" t="s">
        <v>8</v>
      </c>
      <c r="F421" s="139">
        <v>0</v>
      </c>
      <c r="G421" s="139">
        <v>0.64100000000000001</v>
      </c>
      <c r="H421" s="139">
        <v>0.67949999999999999</v>
      </c>
      <c r="I421" s="139">
        <v>0.61060000000000003</v>
      </c>
      <c r="J421" s="139">
        <v>0.70389999999999997</v>
      </c>
      <c r="K421" s="139">
        <v>0.69899999999999995</v>
      </c>
      <c r="L421" s="139">
        <v>0.72650000000000003</v>
      </c>
      <c r="M421" s="139">
        <v>0.71</v>
      </c>
      <c r="N421" s="139">
        <v>0.68200000000000005</v>
      </c>
      <c r="O421" s="139">
        <v>0.71499999999999997</v>
      </c>
      <c r="P421" s="156">
        <v>0.71909999999999996</v>
      </c>
      <c r="Q421" s="95" t="str">
        <f t="shared" si="37"/>
        <v>3.2 p.p</v>
      </c>
      <c r="R421" s="95" t="str">
        <f t="shared" si="38"/>
        <v>-</v>
      </c>
    </row>
    <row r="422" spans="3:18" s="1" customFormat="1" x14ac:dyDescent="0.25">
      <c r="C422" s="187"/>
      <c r="D422" s="188"/>
      <c r="E422" s="154" t="s">
        <v>9</v>
      </c>
      <c r="F422" s="139">
        <v>0</v>
      </c>
      <c r="G422" s="139">
        <v>0.999</v>
      </c>
      <c r="H422" s="139">
        <v>0.999</v>
      </c>
      <c r="I422" s="139">
        <v>0.997</v>
      </c>
      <c r="J422" s="139">
        <v>0.999</v>
      </c>
      <c r="K422" s="139">
        <v>0.98699999999999999</v>
      </c>
      <c r="L422" s="139">
        <v>0.98799999999999999</v>
      </c>
      <c r="M422" s="139">
        <v>0.98299999999999998</v>
      </c>
      <c r="N422" s="139">
        <v>0.99</v>
      </c>
      <c r="O422" s="139">
        <v>0.99</v>
      </c>
      <c r="P422" s="156">
        <v>0.99</v>
      </c>
      <c r="Q422" s="95" t="str">
        <f t="shared" si="37"/>
        <v>-</v>
      </c>
      <c r="R422" s="95" t="str">
        <f t="shared" si="38"/>
        <v>-</v>
      </c>
    </row>
    <row r="423" spans="3:18" s="1" customFormat="1" x14ac:dyDescent="0.25">
      <c r="C423" s="187"/>
      <c r="D423" s="188"/>
      <c r="E423" s="154" t="s">
        <v>10</v>
      </c>
      <c r="F423" s="138">
        <v>0.77300000000000002</v>
      </c>
      <c r="G423" s="139">
        <v>0.84299999999999997</v>
      </c>
      <c r="H423" s="139">
        <v>0.872</v>
      </c>
      <c r="I423" s="139">
        <v>0.85199999999999998</v>
      </c>
      <c r="J423" s="139">
        <v>0.86599999999999999</v>
      </c>
      <c r="K423" s="139">
        <v>0.874</v>
      </c>
      <c r="L423" s="139">
        <v>0.877</v>
      </c>
      <c r="M423" s="139">
        <v>0.88</v>
      </c>
      <c r="N423" s="139">
        <v>0.871</v>
      </c>
      <c r="O423" s="139">
        <v>0.876</v>
      </c>
      <c r="P423" s="156">
        <v>0</v>
      </c>
      <c r="Q423" s="95" t="str">
        <f t="shared" si="37"/>
        <v>0.5 p.p</v>
      </c>
      <c r="R423" s="95" t="str">
        <f t="shared" si="38"/>
        <v>10.3 p.p</v>
      </c>
    </row>
    <row r="424" spans="3:18" s="1" customFormat="1" x14ac:dyDescent="0.25">
      <c r="C424" s="187"/>
      <c r="D424" s="188"/>
      <c r="E424" s="154" t="s">
        <v>12</v>
      </c>
      <c r="F424" s="138">
        <v>0.47439999999999999</v>
      </c>
      <c r="G424" s="139">
        <v>0.44440000000000002</v>
      </c>
      <c r="H424" s="139">
        <v>0.43790000000000001</v>
      </c>
      <c r="I424" s="139">
        <v>0.49340000000000001</v>
      </c>
      <c r="J424" s="139">
        <v>0.51559999999999995</v>
      </c>
      <c r="K424" s="139">
        <v>0.52500000000000002</v>
      </c>
      <c r="L424" s="139">
        <v>0.75800000000000001</v>
      </c>
      <c r="M424" s="139">
        <v>0.75819999999999999</v>
      </c>
      <c r="N424" s="139">
        <v>0.76100000000000001</v>
      </c>
      <c r="O424" s="139">
        <v>0.77796512861246303</v>
      </c>
      <c r="P424" s="156">
        <v>0</v>
      </c>
      <c r="Q424" s="95" t="str">
        <f t="shared" si="37"/>
        <v>1.6 p.p</v>
      </c>
      <c r="R424" s="95" t="str">
        <f t="shared" si="38"/>
        <v>30.3 p.p</v>
      </c>
    </row>
    <row r="425" spans="3:18" s="1" customFormat="1" x14ac:dyDescent="0.25">
      <c r="C425" s="187"/>
      <c r="D425" s="188"/>
      <c r="E425" s="154" t="s">
        <v>28</v>
      </c>
      <c r="F425" s="138">
        <v>0.97599999999999998</v>
      </c>
      <c r="G425" s="139">
        <v>0.97599999999999998</v>
      </c>
      <c r="H425" s="139">
        <v>0.97900000000000009</v>
      </c>
      <c r="I425" s="139">
        <v>0.97199999999999998</v>
      </c>
      <c r="J425" s="139">
        <v>0.95799999999999996</v>
      </c>
      <c r="K425" s="139">
        <v>0.94700000000000006</v>
      </c>
      <c r="L425" s="139">
        <v>0.95299999999999996</v>
      </c>
      <c r="M425" s="139">
        <v>0.94900000000000007</v>
      </c>
      <c r="N425" s="139">
        <v>0.94499999999999995</v>
      </c>
      <c r="O425" s="139">
        <v>0.95799999999999996</v>
      </c>
      <c r="P425" s="156">
        <v>0</v>
      </c>
      <c r="Q425" s="95" t="str">
        <f t="shared" si="37"/>
        <v>1.3 p.p</v>
      </c>
      <c r="R425" s="95" t="str">
        <f t="shared" si="38"/>
        <v>-1.8 p.p</v>
      </c>
    </row>
    <row r="426" spans="3:18" s="1" customFormat="1" x14ac:dyDescent="0.25">
      <c r="C426" s="187"/>
      <c r="D426" s="188"/>
      <c r="E426" s="154" t="s">
        <v>13</v>
      </c>
      <c r="F426" s="138">
        <v>0.94400000000000006</v>
      </c>
      <c r="G426" s="139">
        <v>0.94</v>
      </c>
      <c r="H426" s="139">
        <v>0.93</v>
      </c>
      <c r="I426" s="139">
        <v>0.94</v>
      </c>
      <c r="J426" s="139">
        <v>0.93220000000000003</v>
      </c>
      <c r="K426" s="139">
        <v>0.92799999999999994</v>
      </c>
      <c r="L426" s="139">
        <v>0.92969999999999997</v>
      </c>
      <c r="M426" s="139">
        <v>0.92540000000000011</v>
      </c>
      <c r="N426" s="139">
        <v>0.91700000000000004</v>
      </c>
      <c r="O426" s="139">
        <v>0.92220000000000002</v>
      </c>
      <c r="P426" s="156">
        <v>0</v>
      </c>
      <c r="Q426" s="95" t="str">
        <f t="shared" si="37"/>
        <v>0.5 p.p</v>
      </c>
      <c r="R426" s="95" t="str">
        <f t="shared" si="38"/>
        <v>-2.1 p.p</v>
      </c>
    </row>
    <row r="427" spans="3:18" s="1" customFormat="1" x14ac:dyDescent="0.25">
      <c r="C427" s="187"/>
      <c r="D427" s="188"/>
      <c r="E427" s="154" t="s">
        <v>14</v>
      </c>
      <c r="F427" s="139">
        <v>0</v>
      </c>
      <c r="G427" s="139">
        <v>0</v>
      </c>
      <c r="H427" s="139">
        <v>0</v>
      </c>
      <c r="I427" s="139">
        <v>0</v>
      </c>
      <c r="J427" s="139">
        <v>0</v>
      </c>
      <c r="K427" s="139">
        <v>0</v>
      </c>
      <c r="L427" s="139">
        <v>0</v>
      </c>
      <c r="M427" s="139">
        <v>0</v>
      </c>
      <c r="N427" s="139">
        <v>0</v>
      </c>
      <c r="O427" s="139">
        <v>0</v>
      </c>
      <c r="P427" s="156">
        <v>0</v>
      </c>
      <c r="Q427" s="95" t="str">
        <f t="shared" si="37"/>
        <v>-</v>
      </c>
      <c r="R427" s="95" t="str">
        <f t="shared" si="38"/>
        <v>-</v>
      </c>
    </row>
    <row r="428" spans="3:18" s="1" customFormat="1" x14ac:dyDescent="0.25">
      <c r="C428" s="187"/>
      <c r="D428" s="188"/>
      <c r="E428" s="154" t="s">
        <v>15</v>
      </c>
      <c r="F428" s="139">
        <v>0</v>
      </c>
      <c r="G428" s="139">
        <v>0</v>
      </c>
      <c r="H428" s="139">
        <v>0</v>
      </c>
      <c r="I428" s="139">
        <v>0</v>
      </c>
      <c r="J428" s="139">
        <v>0</v>
      </c>
      <c r="K428" s="139">
        <v>0</v>
      </c>
      <c r="L428" s="139">
        <v>0</v>
      </c>
      <c r="M428" s="139">
        <v>0</v>
      </c>
      <c r="N428" s="139">
        <v>0</v>
      </c>
      <c r="O428" s="139">
        <v>0</v>
      </c>
      <c r="P428" s="156">
        <v>0</v>
      </c>
      <c r="Q428" s="95" t="str">
        <f t="shared" si="37"/>
        <v>-</v>
      </c>
      <c r="R428" s="95" t="str">
        <f t="shared" si="38"/>
        <v>-</v>
      </c>
    </row>
    <row r="429" spans="3:18" s="1" customFormat="1" x14ac:dyDescent="0.25">
      <c r="C429" s="187"/>
      <c r="D429" s="188"/>
      <c r="E429" s="154" t="s">
        <v>16</v>
      </c>
      <c r="F429" s="138">
        <v>0.88639999999999997</v>
      </c>
      <c r="G429" s="139">
        <v>0.88300000000000001</v>
      </c>
      <c r="H429" s="139">
        <v>0.8852000000000001</v>
      </c>
      <c r="I429" s="139">
        <v>0.89649999999999996</v>
      </c>
      <c r="J429" s="139">
        <v>0.85240000000000005</v>
      </c>
      <c r="K429" s="139">
        <v>0.85990000000000011</v>
      </c>
      <c r="L429" s="139">
        <v>0.84199999999999997</v>
      </c>
      <c r="M429" s="139">
        <v>0.86</v>
      </c>
      <c r="N429" s="139">
        <v>0.872</v>
      </c>
      <c r="O429" s="139">
        <v>0.88200000000000001</v>
      </c>
      <c r="P429" s="156">
        <v>0.88</v>
      </c>
      <c r="Q429" s="95" t="str">
        <f t="shared" si="37"/>
        <v>1 p.p</v>
      </c>
      <c r="R429" s="95" t="str">
        <f t="shared" si="38"/>
        <v>-0.4 p.p</v>
      </c>
    </row>
    <row r="430" spans="3:18" s="1" customFormat="1" x14ac:dyDescent="0.25">
      <c r="C430" s="187"/>
      <c r="D430" s="188"/>
      <c r="E430" s="154" t="s">
        <v>29</v>
      </c>
      <c r="F430" s="139">
        <v>0</v>
      </c>
      <c r="G430" s="139">
        <v>0</v>
      </c>
      <c r="H430" s="139">
        <v>0</v>
      </c>
      <c r="I430" s="139">
        <v>0</v>
      </c>
      <c r="J430" s="139">
        <v>0</v>
      </c>
      <c r="K430" s="139">
        <v>0</v>
      </c>
      <c r="L430" s="139">
        <v>0</v>
      </c>
      <c r="M430" s="139">
        <v>0</v>
      </c>
      <c r="N430" s="139">
        <v>0</v>
      </c>
      <c r="O430" s="139">
        <v>0</v>
      </c>
      <c r="P430" s="156">
        <v>0</v>
      </c>
      <c r="Q430" s="95" t="str">
        <f t="shared" si="37"/>
        <v>-</v>
      </c>
      <c r="R430" s="95" t="str">
        <f t="shared" si="38"/>
        <v>-</v>
      </c>
    </row>
    <row r="431" spans="3:18" s="1" customFormat="1" x14ac:dyDescent="0.25">
      <c r="C431" s="187"/>
      <c r="D431" s="188"/>
      <c r="E431" s="154" t="s">
        <v>17</v>
      </c>
      <c r="F431" s="138">
        <v>0</v>
      </c>
      <c r="G431" s="139">
        <v>0</v>
      </c>
      <c r="H431" s="139">
        <v>0</v>
      </c>
      <c r="I431" s="139">
        <v>0</v>
      </c>
      <c r="J431" s="139">
        <v>0.9869</v>
      </c>
      <c r="K431" s="139">
        <v>0.96130000000000004</v>
      </c>
      <c r="L431" s="139">
        <v>0.8992</v>
      </c>
      <c r="M431" s="139">
        <v>0.96460000000000001</v>
      </c>
      <c r="N431" s="139">
        <v>0.94889999999999997</v>
      </c>
      <c r="O431" s="139">
        <v>0</v>
      </c>
      <c r="P431" s="156">
        <v>0</v>
      </c>
      <c r="Q431" s="95" t="str">
        <f t="shared" si="37"/>
        <v>-</v>
      </c>
      <c r="R431" s="95" t="str">
        <f t="shared" si="38"/>
        <v>-</v>
      </c>
    </row>
    <row r="432" spans="3:18" s="1" customFormat="1" x14ac:dyDescent="0.25">
      <c r="C432" s="187"/>
      <c r="D432" s="188"/>
      <c r="E432" s="154" t="s">
        <v>18</v>
      </c>
      <c r="F432" s="138">
        <v>0.99199999999999999</v>
      </c>
      <c r="G432" s="139">
        <v>0.99329999999999996</v>
      </c>
      <c r="H432" s="139">
        <v>0.97959999999999992</v>
      </c>
      <c r="I432" s="139">
        <v>0.996</v>
      </c>
      <c r="J432" s="139">
        <v>0.995</v>
      </c>
      <c r="K432" s="139">
        <v>0.97799999999999998</v>
      </c>
      <c r="L432" s="139">
        <v>0.99</v>
      </c>
      <c r="M432" s="139">
        <v>0</v>
      </c>
      <c r="N432" s="139">
        <v>0</v>
      </c>
      <c r="O432" s="139">
        <v>0</v>
      </c>
      <c r="P432" s="156">
        <v>0</v>
      </c>
      <c r="Q432" s="95" t="str">
        <f t="shared" si="37"/>
        <v>-</v>
      </c>
      <c r="R432" s="95" t="str">
        <f t="shared" si="38"/>
        <v>-</v>
      </c>
    </row>
    <row r="433" spans="3:46" s="1" customFormat="1" x14ac:dyDescent="0.25">
      <c r="C433" s="187"/>
      <c r="D433" s="188"/>
      <c r="E433" s="154" t="s">
        <v>19</v>
      </c>
      <c r="F433" s="138">
        <v>0.98939999999999995</v>
      </c>
      <c r="G433" s="139">
        <v>0.9859</v>
      </c>
      <c r="H433" s="139">
        <v>0.99329999999999996</v>
      </c>
      <c r="I433" s="139">
        <v>0.99339999999999995</v>
      </c>
      <c r="J433" s="139">
        <v>0.98699999999999999</v>
      </c>
      <c r="K433" s="139">
        <v>0.98799999999999999</v>
      </c>
      <c r="L433" s="139">
        <v>0.99</v>
      </c>
      <c r="M433" s="139">
        <v>0.99299680472840079</v>
      </c>
      <c r="N433" s="139">
        <v>0.99251679166576035</v>
      </c>
      <c r="O433" s="139">
        <v>0.9914135666831323</v>
      </c>
      <c r="P433" s="156">
        <v>0.99119999999999997</v>
      </c>
      <c r="Q433" s="95" t="str">
        <f t="shared" si="37"/>
        <v>-0.1 p.p</v>
      </c>
      <c r="R433" s="95" t="str">
        <f t="shared" si="38"/>
        <v>0.2 p.p</v>
      </c>
    </row>
    <row r="434" spans="3:46" s="1" customFormat="1" x14ac:dyDescent="0.25">
      <c r="C434" s="187"/>
      <c r="D434" s="188"/>
      <c r="E434" s="154" t="s">
        <v>20</v>
      </c>
      <c r="F434" s="138">
        <v>0</v>
      </c>
      <c r="G434" s="139">
        <v>0</v>
      </c>
      <c r="H434" s="139">
        <v>0</v>
      </c>
      <c r="I434" s="139">
        <v>0.88300000000000001</v>
      </c>
      <c r="J434" s="139">
        <v>0.88600000000000001</v>
      </c>
      <c r="K434" s="139">
        <v>0.89200000000000002</v>
      </c>
      <c r="L434" s="139">
        <v>0.89800000000000002</v>
      </c>
      <c r="M434" s="139">
        <v>0</v>
      </c>
      <c r="N434" s="139">
        <v>0</v>
      </c>
      <c r="O434" s="139">
        <v>0.92</v>
      </c>
      <c r="P434" s="156">
        <v>0.93</v>
      </c>
      <c r="Q434" s="95" t="str">
        <f t="shared" si="37"/>
        <v>-</v>
      </c>
      <c r="R434" s="95" t="str">
        <f t="shared" si="38"/>
        <v>-</v>
      </c>
    </row>
    <row r="435" spans="3:46" s="1" customFormat="1" x14ac:dyDescent="0.25">
      <c r="C435" s="187"/>
      <c r="D435" s="188"/>
      <c r="E435" s="154" t="s">
        <v>21</v>
      </c>
      <c r="F435" s="138">
        <v>0</v>
      </c>
      <c r="G435" s="139">
        <v>0</v>
      </c>
      <c r="H435" s="139">
        <v>0</v>
      </c>
      <c r="I435" s="139">
        <v>0</v>
      </c>
      <c r="J435" s="139">
        <v>0</v>
      </c>
      <c r="K435" s="139">
        <v>0</v>
      </c>
      <c r="L435" s="139">
        <v>0</v>
      </c>
      <c r="M435" s="139">
        <v>0</v>
      </c>
      <c r="N435" s="139">
        <v>0</v>
      </c>
      <c r="O435" s="139">
        <v>0</v>
      </c>
      <c r="P435" s="156">
        <v>0</v>
      </c>
      <c r="Q435" s="95" t="str">
        <f t="shared" si="37"/>
        <v>-</v>
      </c>
      <c r="R435" s="95" t="str">
        <f t="shared" si="38"/>
        <v>-</v>
      </c>
    </row>
    <row r="436" spans="3:46" s="1" customFormat="1" x14ac:dyDescent="0.25">
      <c r="C436" s="187"/>
      <c r="D436" s="188"/>
      <c r="E436" s="154" t="s">
        <v>22</v>
      </c>
      <c r="F436" s="138">
        <v>0.83430000000000004</v>
      </c>
      <c r="G436" s="139">
        <v>0.81530000000000002</v>
      </c>
      <c r="H436" s="139">
        <v>0.8105</v>
      </c>
      <c r="I436" s="139">
        <v>0.80758310675893408</v>
      </c>
      <c r="J436" s="139">
        <v>0.81799999999999995</v>
      </c>
      <c r="K436" s="139">
        <v>0.75900000000000001</v>
      </c>
      <c r="L436" s="139">
        <v>0.76100000000000001</v>
      </c>
      <c r="M436" s="139">
        <v>0.8568678915135608</v>
      </c>
      <c r="N436" s="139">
        <v>0.93500000000000005</v>
      </c>
      <c r="O436" s="139">
        <v>0</v>
      </c>
      <c r="P436" s="157">
        <v>0</v>
      </c>
      <c r="Q436" s="95" t="str">
        <f t="shared" si="37"/>
        <v>-</v>
      </c>
      <c r="R436" s="95" t="str">
        <f t="shared" si="38"/>
        <v>-</v>
      </c>
    </row>
    <row r="437" spans="3:46" s="1" customFormat="1" x14ac:dyDescent="0.25">
      <c r="C437" s="187"/>
      <c r="D437" s="188"/>
      <c r="E437" s="154" t="s">
        <v>23</v>
      </c>
      <c r="F437" s="138">
        <v>0.93799999999999994</v>
      </c>
      <c r="G437" s="139">
        <v>0.95299999999999996</v>
      </c>
      <c r="H437" s="139">
        <v>0.92322149717533264</v>
      </c>
      <c r="I437" s="139">
        <v>0.92644874909054054</v>
      </c>
      <c r="J437" s="139">
        <v>0.94120453883444932</v>
      </c>
      <c r="K437" s="139">
        <v>0.94266831215918168</v>
      </c>
      <c r="L437" s="139">
        <v>0.949799950539571</v>
      </c>
      <c r="M437" s="139">
        <v>0.93938696296656476</v>
      </c>
      <c r="N437" s="139">
        <v>0.93911207458316337</v>
      </c>
      <c r="O437" s="139">
        <v>0.94990891752474171</v>
      </c>
      <c r="P437" s="156">
        <v>0.9396158433761117</v>
      </c>
      <c r="Q437" s="95" t="str">
        <f t="shared" si="37"/>
        <v>1 p.p</v>
      </c>
      <c r="R437" s="95" t="str">
        <f t="shared" si="38"/>
        <v>1.1 p.p</v>
      </c>
    </row>
    <row r="438" spans="3:46" s="1" customFormat="1" x14ac:dyDescent="0.25">
      <c r="C438" s="187"/>
      <c r="D438" s="188"/>
      <c r="E438" s="154" t="s">
        <v>31</v>
      </c>
      <c r="F438" s="138">
        <v>0</v>
      </c>
      <c r="G438" s="139">
        <v>0</v>
      </c>
      <c r="H438" s="139">
        <v>0</v>
      </c>
      <c r="I438" s="139">
        <v>0</v>
      </c>
      <c r="J438" s="139">
        <v>0.91577182987823191</v>
      </c>
      <c r="K438" s="139">
        <v>0</v>
      </c>
      <c r="L438" s="139">
        <v>0.95779999999999998</v>
      </c>
      <c r="M438" s="139">
        <v>0</v>
      </c>
      <c r="N438" s="139">
        <v>0</v>
      </c>
      <c r="O438" s="139">
        <v>0</v>
      </c>
      <c r="P438" s="157">
        <v>0</v>
      </c>
      <c r="Q438" s="95" t="str">
        <f t="shared" si="37"/>
        <v>-</v>
      </c>
      <c r="R438" s="95" t="str">
        <f t="shared" si="38"/>
        <v>-</v>
      </c>
    </row>
    <row r="439" spans="3:46" s="1" customFormat="1" x14ac:dyDescent="0.25">
      <c r="C439" s="187"/>
      <c r="D439" s="188"/>
      <c r="E439" s="154" t="s">
        <v>24</v>
      </c>
      <c r="F439" s="139">
        <v>0</v>
      </c>
      <c r="G439" s="139">
        <v>0</v>
      </c>
      <c r="H439" s="139">
        <v>0</v>
      </c>
      <c r="I439" s="139">
        <v>0</v>
      </c>
      <c r="J439" s="139">
        <v>0</v>
      </c>
      <c r="K439" s="139">
        <v>0</v>
      </c>
      <c r="L439" s="139">
        <v>0</v>
      </c>
      <c r="M439" s="139">
        <v>0</v>
      </c>
      <c r="N439" s="139">
        <v>0.93</v>
      </c>
      <c r="O439" s="139">
        <v>0.93</v>
      </c>
      <c r="P439" s="156">
        <v>0</v>
      </c>
      <c r="Q439" s="95" t="str">
        <f t="shared" si="37"/>
        <v>-</v>
      </c>
      <c r="R439" s="95" t="str">
        <f t="shared" si="38"/>
        <v>-</v>
      </c>
    </row>
    <row r="440" spans="3:46" s="1" customFormat="1" x14ac:dyDescent="0.25">
      <c r="C440" s="187"/>
      <c r="D440" s="188"/>
      <c r="E440" s="154" t="s">
        <v>25</v>
      </c>
      <c r="F440" s="138">
        <v>1</v>
      </c>
      <c r="G440" s="139">
        <v>1</v>
      </c>
      <c r="H440" s="139">
        <v>1</v>
      </c>
      <c r="I440" s="139">
        <v>0.99970000000000003</v>
      </c>
      <c r="J440" s="139">
        <v>1</v>
      </c>
      <c r="K440" s="139">
        <v>1</v>
      </c>
      <c r="L440" s="139">
        <v>0.999</v>
      </c>
      <c r="M440" s="139">
        <v>0.99890000000000001</v>
      </c>
      <c r="N440" s="139">
        <v>0</v>
      </c>
      <c r="O440" s="139">
        <v>0.99519999999999997</v>
      </c>
      <c r="P440" s="156">
        <v>0</v>
      </c>
      <c r="Q440" s="95" t="str">
        <f t="shared" si="37"/>
        <v>-</v>
      </c>
      <c r="R440" s="95" t="str">
        <f t="shared" si="38"/>
        <v>-0.4 p.p</v>
      </c>
    </row>
    <row r="441" spans="3:46" s="1" customFormat="1" x14ac:dyDescent="0.25">
      <c r="C441" s="187"/>
      <c r="D441" s="188"/>
      <c r="E441" s="154" t="s">
        <v>26</v>
      </c>
      <c r="F441" s="138">
        <v>0.98950000000000005</v>
      </c>
      <c r="G441" s="139">
        <v>0.97719999999999996</v>
      </c>
      <c r="H441" s="139">
        <v>0.97399999999999998</v>
      </c>
      <c r="I441" s="139">
        <v>0.97370000000000001</v>
      </c>
      <c r="J441" s="139">
        <v>0.9345</v>
      </c>
      <c r="K441" s="139">
        <v>0.9899</v>
      </c>
      <c r="L441" s="139">
        <v>0.9849</v>
      </c>
      <c r="M441" s="139">
        <v>0.97860000000000003</v>
      </c>
      <c r="N441" s="139">
        <v>0</v>
      </c>
      <c r="O441" s="139">
        <v>0</v>
      </c>
      <c r="P441" s="157">
        <v>0</v>
      </c>
      <c r="Q441" s="95" t="str">
        <f t="shared" si="37"/>
        <v>-</v>
      </c>
      <c r="R441" s="95" t="str">
        <f t="shared" si="38"/>
        <v>-</v>
      </c>
    </row>
    <row r="442" spans="3:46" s="1" customFormat="1" x14ac:dyDescent="0.25">
      <c r="C442" s="187"/>
      <c r="D442" s="188"/>
      <c r="E442" s="154" t="s">
        <v>27</v>
      </c>
      <c r="F442" s="138">
        <v>0.85599999999999998</v>
      </c>
      <c r="G442" s="139">
        <v>0.76829999999999998</v>
      </c>
      <c r="H442" s="139">
        <v>0.75919999999999999</v>
      </c>
      <c r="I442" s="139">
        <v>0.79669999999999996</v>
      </c>
      <c r="J442" s="139">
        <v>0.76419999999999999</v>
      </c>
      <c r="K442" s="139">
        <v>0.77500000000000002</v>
      </c>
      <c r="L442" s="139">
        <v>0.746</v>
      </c>
      <c r="M442" s="139">
        <v>0.751</v>
      </c>
      <c r="N442" s="139">
        <v>0.74760000000000004</v>
      </c>
      <c r="O442" s="139">
        <v>0.75437296402173026</v>
      </c>
      <c r="P442" s="156">
        <v>0</v>
      </c>
      <c r="Q442" s="95" t="str">
        <f t="shared" si="37"/>
        <v>0.6 p.p</v>
      </c>
      <c r="R442" s="95" t="str">
        <f t="shared" si="38"/>
        <v>-10.1 p.p</v>
      </c>
    </row>
    <row r="443" spans="3:46" s="1" customFormat="1" x14ac:dyDescent="0.25">
      <c r="C443" s="187"/>
      <c r="D443" s="188"/>
      <c r="E443" s="154" t="s">
        <v>61</v>
      </c>
      <c r="F443" s="142">
        <v>0.78400000000000003</v>
      </c>
      <c r="G443" s="143">
        <v>0.77139999999999997</v>
      </c>
      <c r="H443" s="143">
        <v>0.77780000000000005</v>
      </c>
      <c r="I443" s="143">
        <v>0.78400000000000003</v>
      </c>
      <c r="J443" s="143">
        <v>0.83799999999999997</v>
      </c>
      <c r="K443" s="143">
        <v>0.76700000000000002</v>
      </c>
      <c r="L443" s="143">
        <v>0.72760000000000002</v>
      </c>
      <c r="M443" s="143">
        <v>0.73399999999999999</v>
      </c>
      <c r="N443" s="143">
        <v>0.69599999999999995</v>
      </c>
      <c r="O443" s="143">
        <v>0</v>
      </c>
      <c r="P443" s="158">
        <v>0</v>
      </c>
      <c r="Q443" s="95" t="str">
        <f t="shared" si="37"/>
        <v>-</v>
      </c>
      <c r="R443" s="95" t="str">
        <f t="shared" si="38"/>
        <v>-</v>
      </c>
    </row>
    <row r="444" spans="3:46" s="1" customFormat="1" ht="12.75" x14ac:dyDescent="0.2">
      <c r="C444" s="44"/>
      <c r="D444" s="44"/>
      <c r="E444" s="44"/>
      <c r="O444" s="7"/>
    </row>
    <row r="445" spans="3:46" s="1" customFormat="1" x14ac:dyDescent="0.25">
      <c r="C445" s="44"/>
      <c r="D445" s="44"/>
      <c r="E445" s="44"/>
      <c r="O445" s="7"/>
      <c r="AR445" s="3"/>
      <c r="AS445" s="3"/>
      <c r="AT445" s="3"/>
    </row>
  </sheetData>
  <mergeCells count="329">
    <mergeCell ref="C114:D114"/>
    <mergeCell ref="C115:D115"/>
    <mergeCell ref="C116:D116"/>
    <mergeCell ref="C2:E2"/>
    <mergeCell ref="C5:D5"/>
    <mergeCell ref="C41:D41"/>
    <mergeCell ref="C77:D77"/>
    <mergeCell ref="C113:D113"/>
    <mergeCell ref="E5:P5"/>
    <mergeCell ref="E41:P41"/>
    <mergeCell ref="E77:P77"/>
    <mergeCell ref="E113:P113"/>
    <mergeCell ref="F2:P2"/>
    <mergeCell ref="C117:D117"/>
    <mergeCell ref="C118:D118"/>
    <mergeCell ref="C124:D124"/>
    <mergeCell ref="C125:D125"/>
    <mergeCell ref="C126:D126"/>
    <mergeCell ref="C127:D127"/>
    <mergeCell ref="C128:D128"/>
    <mergeCell ref="C119:D119"/>
    <mergeCell ref="C120:D120"/>
    <mergeCell ref="C121:D121"/>
    <mergeCell ref="C122:D122"/>
    <mergeCell ref="C123:D123"/>
    <mergeCell ref="C138:D138"/>
    <mergeCell ref="C129:D129"/>
    <mergeCell ref="C130:D130"/>
    <mergeCell ref="C131:D131"/>
    <mergeCell ref="C132:D132"/>
    <mergeCell ref="C133:D133"/>
    <mergeCell ref="C144:D144"/>
    <mergeCell ref="C145:D145"/>
    <mergeCell ref="C146:D146"/>
    <mergeCell ref="C134:D134"/>
    <mergeCell ref="C135:D135"/>
    <mergeCell ref="C136:D136"/>
    <mergeCell ref="C137:D137"/>
    <mergeCell ref="C168:D168"/>
    <mergeCell ref="C147:D147"/>
    <mergeCell ref="C148:D148"/>
    <mergeCell ref="C139:D139"/>
    <mergeCell ref="C140:D140"/>
    <mergeCell ref="C141:D141"/>
    <mergeCell ref="C142:D142"/>
    <mergeCell ref="C143:D143"/>
    <mergeCell ref="C158:D158"/>
    <mergeCell ref="C159:D159"/>
    <mergeCell ref="C152:D152"/>
    <mergeCell ref="C163:D163"/>
    <mergeCell ref="C164:D164"/>
    <mergeCell ref="C165:D165"/>
    <mergeCell ref="C166:D166"/>
    <mergeCell ref="C167:D167"/>
    <mergeCell ref="C160:D160"/>
    <mergeCell ref="C161:D161"/>
    <mergeCell ref="C162:D162"/>
    <mergeCell ref="C153:D153"/>
    <mergeCell ref="C154:D154"/>
    <mergeCell ref="C155:D155"/>
    <mergeCell ref="C156:D156"/>
    <mergeCell ref="C157:D157"/>
    <mergeCell ref="C173:D173"/>
    <mergeCell ref="C174:D174"/>
    <mergeCell ref="C175:D175"/>
    <mergeCell ref="C176:D176"/>
    <mergeCell ref="C177:D177"/>
    <mergeCell ref="C169:D169"/>
    <mergeCell ref="C170:D170"/>
    <mergeCell ref="C171:D171"/>
    <mergeCell ref="C172:D172"/>
    <mergeCell ref="C183:D183"/>
    <mergeCell ref="C184:D184"/>
    <mergeCell ref="C185:D185"/>
    <mergeCell ref="C186:D186"/>
    <mergeCell ref="C187:D187"/>
    <mergeCell ref="C191:D191"/>
    <mergeCell ref="C178:D178"/>
    <mergeCell ref="C179:D179"/>
    <mergeCell ref="C180:D180"/>
    <mergeCell ref="C181:D181"/>
    <mergeCell ref="C182:D182"/>
    <mergeCell ref="C197:D197"/>
    <mergeCell ref="C198:D198"/>
    <mergeCell ref="C199:D199"/>
    <mergeCell ref="C200:D200"/>
    <mergeCell ref="C201:D201"/>
    <mergeCell ref="C192:D192"/>
    <mergeCell ref="C193:D193"/>
    <mergeCell ref="C194:D194"/>
    <mergeCell ref="C195:D195"/>
    <mergeCell ref="C196:D196"/>
    <mergeCell ref="C207:D207"/>
    <mergeCell ref="C208:D208"/>
    <mergeCell ref="C209:D209"/>
    <mergeCell ref="C210:D210"/>
    <mergeCell ref="C211:D211"/>
    <mergeCell ref="C202:D202"/>
    <mergeCell ref="C203:D203"/>
    <mergeCell ref="C204:D204"/>
    <mergeCell ref="C205:D205"/>
    <mergeCell ref="C206:D206"/>
    <mergeCell ref="C217:D217"/>
    <mergeCell ref="C218:D218"/>
    <mergeCell ref="C219:D219"/>
    <mergeCell ref="C220:D220"/>
    <mergeCell ref="C221:D221"/>
    <mergeCell ref="C212:D212"/>
    <mergeCell ref="C213:D213"/>
    <mergeCell ref="C214:D214"/>
    <mergeCell ref="C215:D215"/>
    <mergeCell ref="C216:D216"/>
    <mergeCell ref="C231:D231"/>
    <mergeCell ref="C232:D232"/>
    <mergeCell ref="C233:D233"/>
    <mergeCell ref="C234:D234"/>
    <mergeCell ref="C235:D235"/>
    <mergeCell ref="C222:D222"/>
    <mergeCell ref="C223:D223"/>
    <mergeCell ref="C224:D224"/>
    <mergeCell ref="C225:D225"/>
    <mergeCell ref="C226:D226"/>
    <mergeCell ref="C230:D230"/>
    <mergeCell ref="C241:D241"/>
    <mergeCell ref="C242:D242"/>
    <mergeCell ref="C243:D243"/>
    <mergeCell ref="C244:D244"/>
    <mergeCell ref="C245:D245"/>
    <mergeCell ref="C236:D236"/>
    <mergeCell ref="C237:D237"/>
    <mergeCell ref="C238:D238"/>
    <mergeCell ref="C239:D239"/>
    <mergeCell ref="C240:D240"/>
    <mergeCell ref="C251:D251"/>
    <mergeCell ref="C252:D252"/>
    <mergeCell ref="C253:D253"/>
    <mergeCell ref="C254:D254"/>
    <mergeCell ref="C255:D255"/>
    <mergeCell ref="C246:D246"/>
    <mergeCell ref="C247:D247"/>
    <mergeCell ref="C248:D248"/>
    <mergeCell ref="C249:D249"/>
    <mergeCell ref="C250:D250"/>
    <mergeCell ref="C267:D267"/>
    <mergeCell ref="C268:D268"/>
    <mergeCell ref="C269:D269"/>
    <mergeCell ref="C270:D270"/>
    <mergeCell ref="C271:D271"/>
    <mergeCell ref="C261:D261"/>
    <mergeCell ref="C262:D262"/>
    <mergeCell ref="C263:D263"/>
    <mergeCell ref="C256:D256"/>
    <mergeCell ref="C257:D257"/>
    <mergeCell ref="C258:D258"/>
    <mergeCell ref="C259:D259"/>
    <mergeCell ref="C260:D260"/>
    <mergeCell ref="C266:D266"/>
    <mergeCell ref="C277:D277"/>
    <mergeCell ref="C278:D278"/>
    <mergeCell ref="C279:D279"/>
    <mergeCell ref="C280:D280"/>
    <mergeCell ref="C281:D281"/>
    <mergeCell ref="C272:D272"/>
    <mergeCell ref="C273:D273"/>
    <mergeCell ref="C274:D274"/>
    <mergeCell ref="C275:D275"/>
    <mergeCell ref="C276:D276"/>
    <mergeCell ref="C287:D287"/>
    <mergeCell ref="C288:D288"/>
    <mergeCell ref="C289:D289"/>
    <mergeCell ref="C290:D290"/>
    <mergeCell ref="C291:D291"/>
    <mergeCell ref="C282:D282"/>
    <mergeCell ref="C283:D283"/>
    <mergeCell ref="C284:D284"/>
    <mergeCell ref="C285:D285"/>
    <mergeCell ref="C286:D286"/>
    <mergeCell ref="C303:D303"/>
    <mergeCell ref="C304:D304"/>
    <mergeCell ref="C305:D305"/>
    <mergeCell ref="C306:D306"/>
    <mergeCell ref="C307:D307"/>
    <mergeCell ref="C297:D297"/>
    <mergeCell ref="C298:D298"/>
    <mergeCell ref="C299:D299"/>
    <mergeCell ref="C292:D292"/>
    <mergeCell ref="C293:D293"/>
    <mergeCell ref="C294:D294"/>
    <mergeCell ref="C295:D295"/>
    <mergeCell ref="C296:D296"/>
    <mergeCell ref="C302:D302"/>
    <mergeCell ref="C313:D313"/>
    <mergeCell ref="C314:D314"/>
    <mergeCell ref="C315:D315"/>
    <mergeCell ref="C316:D316"/>
    <mergeCell ref="C317:D317"/>
    <mergeCell ref="C308:D308"/>
    <mergeCell ref="C309:D309"/>
    <mergeCell ref="C310:D310"/>
    <mergeCell ref="C311:D311"/>
    <mergeCell ref="C312:D312"/>
    <mergeCell ref="C323:D323"/>
    <mergeCell ref="C324:D324"/>
    <mergeCell ref="C325:D325"/>
    <mergeCell ref="C326:D326"/>
    <mergeCell ref="C327:D327"/>
    <mergeCell ref="C318:D318"/>
    <mergeCell ref="C319:D319"/>
    <mergeCell ref="C320:D320"/>
    <mergeCell ref="C321:D321"/>
    <mergeCell ref="C322:D322"/>
    <mergeCell ref="C339:D339"/>
    <mergeCell ref="C340:D340"/>
    <mergeCell ref="C341:D341"/>
    <mergeCell ref="C342:D342"/>
    <mergeCell ref="C343:D343"/>
    <mergeCell ref="C333:D333"/>
    <mergeCell ref="C334:D334"/>
    <mergeCell ref="C335:D335"/>
    <mergeCell ref="C328:D328"/>
    <mergeCell ref="C329:D329"/>
    <mergeCell ref="C330:D330"/>
    <mergeCell ref="C331:D331"/>
    <mergeCell ref="C332:D332"/>
    <mergeCell ref="C338:D338"/>
    <mergeCell ref="C349:D349"/>
    <mergeCell ref="C350:D350"/>
    <mergeCell ref="C351:D351"/>
    <mergeCell ref="C352:D352"/>
    <mergeCell ref="C353:D353"/>
    <mergeCell ref="C344:D344"/>
    <mergeCell ref="C345:D345"/>
    <mergeCell ref="C346:D346"/>
    <mergeCell ref="C347:D347"/>
    <mergeCell ref="C348:D348"/>
    <mergeCell ref="C359:D359"/>
    <mergeCell ref="C360:D360"/>
    <mergeCell ref="C361:D361"/>
    <mergeCell ref="C362:D362"/>
    <mergeCell ref="C363:D363"/>
    <mergeCell ref="C354:D354"/>
    <mergeCell ref="C355:D355"/>
    <mergeCell ref="C356:D356"/>
    <mergeCell ref="C357:D357"/>
    <mergeCell ref="C358:D358"/>
    <mergeCell ref="C375:D375"/>
    <mergeCell ref="C376:D376"/>
    <mergeCell ref="C377:D377"/>
    <mergeCell ref="C378:D378"/>
    <mergeCell ref="C379:D379"/>
    <mergeCell ref="C369:D369"/>
    <mergeCell ref="C370:D370"/>
    <mergeCell ref="C371:D371"/>
    <mergeCell ref="C364:D364"/>
    <mergeCell ref="C365:D365"/>
    <mergeCell ref="C366:D366"/>
    <mergeCell ref="C367:D367"/>
    <mergeCell ref="C368:D368"/>
    <mergeCell ref="C374:D374"/>
    <mergeCell ref="C385:D385"/>
    <mergeCell ref="C386:D386"/>
    <mergeCell ref="C387:D387"/>
    <mergeCell ref="C388:D388"/>
    <mergeCell ref="C389:D389"/>
    <mergeCell ref="C380:D380"/>
    <mergeCell ref="C381:D381"/>
    <mergeCell ref="C382:D382"/>
    <mergeCell ref="C383:D383"/>
    <mergeCell ref="C384:D384"/>
    <mergeCell ref="C395:D395"/>
    <mergeCell ref="C396:D396"/>
    <mergeCell ref="C397:D397"/>
    <mergeCell ref="C398:D398"/>
    <mergeCell ref="C399:D399"/>
    <mergeCell ref="C390:D390"/>
    <mergeCell ref="C391:D391"/>
    <mergeCell ref="C392:D392"/>
    <mergeCell ref="C393:D393"/>
    <mergeCell ref="C394:D394"/>
    <mergeCell ref="C405:D405"/>
    <mergeCell ref="C406:D406"/>
    <mergeCell ref="C407:D407"/>
    <mergeCell ref="C400:D400"/>
    <mergeCell ref="C401:D401"/>
    <mergeCell ref="C402:D402"/>
    <mergeCell ref="C403:D403"/>
    <mergeCell ref="C404:D404"/>
    <mergeCell ref="C410:D410"/>
    <mergeCell ref="C427:D427"/>
    <mergeCell ref="C428:D428"/>
    <mergeCell ref="C429:D429"/>
    <mergeCell ref="C430:D430"/>
    <mergeCell ref="C441:D441"/>
    <mergeCell ref="C442:D442"/>
    <mergeCell ref="C443:D443"/>
    <mergeCell ref="C436:D436"/>
    <mergeCell ref="C437:D437"/>
    <mergeCell ref="C438:D438"/>
    <mergeCell ref="C439:D439"/>
    <mergeCell ref="C440:D440"/>
    <mergeCell ref="C431:D431"/>
    <mergeCell ref="C432:D432"/>
    <mergeCell ref="C433:D433"/>
    <mergeCell ref="C434:D434"/>
    <mergeCell ref="C435:D435"/>
    <mergeCell ref="E152:P152"/>
    <mergeCell ref="E191:P191"/>
    <mergeCell ref="E230:P230"/>
    <mergeCell ref="E266:P266"/>
    <mergeCell ref="E302:P302"/>
    <mergeCell ref="E338:P338"/>
    <mergeCell ref="E374:P374"/>
    <mergeCell ref="E410:P410"/>
    <mergeCell ref="C426:D426"/>
    <mergeCell ref="C421:D421"/>
    <mergeCell ref="C422:D422"/>
    <mergeCell ref="C423:D423"/>
    <mergeCell ref="C424:D424"/>
    <mergeCell ref="C425:D425"/>
    <mergeCell ref="C416:D416"/>
    <mergeCell ref="C417:D417"/>
    <mergeCell ref="C418:D418"/>
    <mergeCell ref="C419:D419"/>
    <mergeCell ref="C420:D420"/>
    <mergeCell ref="C411:D411"/>
    <mergeCell ref="C412:D412"/>
    <mergeCell ref="C413:D413"/>
    <mergeCell ref="C414:D414"/>
    <mergeCell ref="C415:D415"/>
  </mergeCells>
  <conditionalFormatting sqref="Q338:AR338 S339:AR371 S375:AR407 S411:AR443 E75:O76 E150:O150 E111:O112 F149:N149 E6:N6 C444:AQ445 AU444:XFD445 AV338:XFD443 AR444:AT444 AS337:AU443 Q372:AR374 Q408:AR410 E189:P190 E228:P229 F264:P265 F300:P301 F336:P337 C372:P373 C408:P409">
    <cfRule type="cellIs" dxfId="779" priority="457" operator="equal">
      <formula>0</formula>
    </cfRule>
  </conditionalFormatting>
  <conditionalFormatting sqref="E7:E20 E22:E38">
    <cfRule type="cellIs" dxfId="778" priority="453" operator="equal">
      <formula>0</formula>
    </cfRule>
  </conditionalFormatting>
  <conditionalFormatting sqref="C232">
    <cfRule type="cellIs" dxfId="777" priority="323" operator="equal">
      <formula>0</formula>
    </cfRule>
  </conditionalFormatting>
  <conditionalFormatting sqref="Q267:R299">
    <cfRule type="cellIs" dxfId="776" priority="348" operator="equal">
      <formula>0</formula>
    </cfRule>
  </conditionalFormatting>
  <conditionalFormatting sqref="Q192">
    <cfRule type="cellIs" dxfId="775" priority="359" operator="equal">
      <formula>0</formula>
    </cfRule>
  </conditionalFormatting>
  <conditionalFormatting sqref="Q115:Q146">
    <cfRule type="cellIs" dxfId="774" priority="395" operator="equal">
      <formula>0</formula>
    </cfRule>
  </conditionalFormatting>
  <conditionalFormatting sqref="R114:S146 S148">
    <cfRule type="cellIs" dxfId="773" priority="399" operator="equal">
      <formula>0</formula>
    </cfRule>
  </conditionalFormatting>
  <conditionalFormatting sqref="R148">
    <cfRule type="cellIs" dxfId="772" priority="397" operator="equal">
      <formula>0</formula>
    </cfRule>
  </conditionalFormatting>
  <conditionalFormatting sqref="R148">
    <cfRule type="dataBar" priority="398">
      <dataBar>
        <cfvo type="min"/>
        <cfvo type="max"/>
        <color rgb="FF008AEF"/>
      </dataBar>
      <extLst>
        <ext xmlns:x14="http://schemas.microsoft.com/office/spreadsheetml/2009/9/main" uri="{B025F937-C7B1-47D3-B67F-A62EFF666E3E}">
          <x14:id>{CD56B9C1-58B0-450E-B305-6A8A206CFA56}</x14:id>
        </ext>
      </extLst>
    </cfRule>
  </conditionalFormatting>
  <conditionalFormatting sqref="R115:S146 S148">
    <cfRule type="dataBar" priority="400">
      <dataBar>
        <cfvo type="min"/>
        <cfvo type="max"/>
        <color rgb="FF008AEF"/>
      </dataBar>
      <extLst>
        <ext xmlns:x14="http://schemas.microsoft.com/office/spreadsheetml/2009/9/main" uri="{B025F937-C7B1-47D3-B67F-A62EFF666E3E}">
          <x14:id>{3695A3B7-E237-4F26-8DE8-D5FEFBABD13F}</x14:id>
        </ext>
      </extLst>
    </cfRule>
  </conditionalFormatting>
  <conditionalFormatting sqref="Q147:Q148">
    <cfRule type="cellIs" dxfId="771" priority="393" operator="equal">
      <formula>0</formula>
    </cfRule>
  </conditionalFormatting>
  <conditionalFormatting sqref="Q147:Q148">
    <cfRule type="dataBar" priority="394">
      <dataBar>
        <cfvo type="min"/>
        <cfvo type="max"/>
        <color rgb="FF008AEF"/>
      </dataBar>
      <extLst>
        <ext xmlns:x14="http://schemas.microsoft.com/office/spreadsheetml/2009/9/main" uri="{B025F937-C7B1-47D3-B67F-A62EFF666E3E}">
          <x14:id>{D7ADE211-D12D-48D0-86B1-FC6567350565}</x14:id>
        </ext>
      </extLst>
    </cfRule>
  </conditionalFormatting>
  <conditionalFormatting sqref="Q115:Q146">
    <cfRule type="dataBar" priority="396">
      <dataBar>
        <cfvo type="min"/>
        <cfvo type="max"/>
        <color rgb="FF008AEF"/>
      </dataBar>
      <extLst>
        <ext xmlns:x14="http://schemas.microsoft.com/office/spreadsheetml/2009/9/main" uri="{B025F937-C7B1-47D3-B67F-A62EFF666E3E}">
          <x14:id>{964C5F5B-D9CA-4C7A-A9A2-6181DBC7288C}</x14:id>
        </ext>
      </extLst>
    </cfRule>
  </conditionalFormatting>
  <conditionalFormatting sqref="Q114">
    <cfRule type="cellIs" dxfId="770" priority="392" operator="equal">
      <formula>0</formula>
    </cfRule>
  </conditionalFormatting>
  <conditionalFormatting sqref="E147:E149">
    <cfRule type="cellIs" dxfId="769" priority="391" operator="equal">
      <formula>0</formula>
    </cfRule>
  </conditionalFormatting>
  <conditionalFormatting sqref="O149:P149">
    <cfRule type="cellIs" dxfId="768" priority="387" operator="equal">
      <formula>0</formula>
    </cfRule>
  </conditionalFormatting>
  <conditionalFormatting sqref="O149:P149">
    <cfRule type="dataBar" priority="388">
      <dataBar>
        <cfvo type="min"/>
        <cfvo type="max"/>
        <color rgb="FF008AEF"/>
      </dataBar>
      <extLst>
        <ext xmlns:x14="http://schemas.microsoft.com/office/spreadsheetml/2009/9/main" uri="{B025F937-C7B1-47D3-B67F-A62EFF666E3E}">
          <x14:id>{A86754F2-D469-4931-982B-2C4C548E1668}</x14:id>
        </ext>
      </extLst>
    </cfRule>
  </conditionalFormatting>
  <conditionalFormatting sqref="R153:S185 S187">
    <cfRule type="cellIs" dxfId="767" priority="382" operator="equal">
      <formula>0</formula>
    </cfRule>
  </conditionalFormatting>
  <conditionalFormatting sqref="R187">
    <cfRule type="cellIs" dxfId="766" priority="380" operator="equal">
      <formula>0</formula>
    </cfRule>
  </conditionalFormatting>
  <conditionalFormatting sqref="R187">
    <cfRule type="dataBar" priority="381">
      <dataBar>
        <cfvo type="min"/>
        <cfvo type="max"/>
        <color rgb="FF008AEF"/>
      </dataBar>
      <extLst>
        <ext xmlns:x14="http://schemas.microsoft.com/office/spreadsheetml/2009/9/main" uri="{B025F937-C7B1-47D3-B67F-A62EFF666E3E}">
          <x14:id>{DBFA4AB6-F08E-438D-81CB-F32DC65C7697}</x14:id>
        </ext>
      </extLst>
    </cfRule>
  </conditionalFormatting>
  <conditionalFormatting sqref="R154:S185 S187">
    <cfRule type="dataBar" priority="383">
      <dataBar>
        <cfvo type="min"/>
        <cfvo type="max"/>
        <color rgb="FF008AEF"/>
      </dataBar>
      <extLst>
        <ext xmlns:x14="http://schemas.microsoft.com/office/spreadsheetml/2009/9/main" uri="{B025F937-C7B1-47D3-B67F-A62EFF666E3E}">
          <x14:id>{2C462E3B-8FE2-4D84-B630-DE776D5B3A5F}</x14:id>
        </ext>
      </extLst>
    </cfRule>
  </conditionalFormatting>
  <conditionalFormatting sqref="Q154:Q185">
    <cfRule type="cellIs" dxfId="765" priority="378" operator="equal">
      <formula>0</formula>
    </cfRule>
  </conditionalFormatting>
  <conditionalFormatting sqref="Q186:Q187">
    <cfRule type="cellIs" dxfId="764" priority="376" operator="equal">
      <formula>0</formula>
    </cfRule>
  </conditionalFormatting>
  <conditionalFormatting sqref="Q186:Q187">
    <cfRule type="dataBar" priority="377">
      <dataBar>
        <cfvo type="min"/>
        <cfvo type="max"/>
        <color rgb="FF008AEF"/>
      </dataBar>
      <extLst>
        <ext xmlns:x14="http://schemas.microsoft.com/office/spreadsheetml/2009/9/main" uri="{B025F937-C7B1-47D3-B67F-A62EFF666E3E}">
          <x14:id>{E1F09D6C-A357-4489-8DE9-A2F28F827E53}</x14:id>
        </ext>
      </extLst>
    </cfRule>
  </conditionalFormatting>
  <conditionalFormatting sqref="Q154:Q185">
    <cfRule type="dataBar" priority="379">
      <dataBar>
        <cfvo type="min"/>
        <cfvo type="max"/>
        <color rgb="FF008AEF"/>
      </dataBar>
      <extLst>
        <ext xmlns:x14="http://schemas.microsoft.com/office/spreadsheetml/2009/9/main" uri="{B025F937-C7B1-47D3-B67F-A62EFF666E3E}">
          <x14:id>{97642F28-98CB-44CF-99E3-6681B2BA5C6D}</x14:id>
        </ext>
      </extLst>
    </cfRule>
  </conditionalFormatting>
  <conditionalFormatting sqref="Q153">
    <cfRule type="cellIs" dxfId="763" priority="375" operator="equal">
      <formula>0</formula>
    </cfRule>
  </conditionalFormatting>
  <conditionalFormatting sqref="R192:S192 R193:R224">
    <cfRule type="cellIs" dxfId="762" priority="366" operator="equal">
      <formula>0</formula>
    </cfRule>
  </conditionalFormatting>
  <conditionalFormatting sqref="R226">
    <cfRule type="cellIs" dxfId="761" priority="364" operator="equal">
      <formula>0</formula>
    </cfRule>
  </conditionalFormatting>
  <conditionalFormatting sqref="R226">
    <cfRule type="dataBar" priority="365">
      <dataBar>
        <cfvo type="min"/>
        <cfvo type="max"/>
        <color rgb="FF008AEF"/>
      </dataBar>
      <extLst>
        <ext xmlns:x14="http://schemas.microsoft.com/office/spreadsheetml/2009/9/main" uri="{B025F937-C7B1-47D3-B67F-A62EFF666E3E}">
          <x14:id>{51BD24D8-B310-43C9-91D6-BB9B8665FB30}</x14:id>
        </ext>
      </extLst>
    </cfRule>
  </conditionalFormatting>
  <conditionalFormatting sqref="R193:R224">
    <cfRule type="dataBar" priority="367">
      <dataBar>
        <cfvo type="min"/>
        <cfvo type="max"/>
        <color rgb="FF008AEF"/>
      </dataBar>
      <extLst>
        <ext xmlns:x14="http://schemas.microsoft.com/office/spreadsheetml/2009/9/main" uri="{B025F937-C7B1-47D3-B67F-A62EFF666E3E}">
          <x14:id>{1AB93A3D-0267-4524-ADBD-465A69773344}</x14:id>
        </ext>
      </extLst>
    </cfRule>
  </conditionalFormatting>
  <conditionalFormatting sqref="Q193:Q224">
    <cfRule type="cellIs" dxfId="760" priority="362" operator="equal">
      <formula>0</formula>
    </cfRule>
  </conditionalFormatting>
  <conditionalFormatting sqref="Q225:Q226">
    <cfRule type="cellIs" dxfId="759" priority="360" operator="equal">
      <formula>0</formula>
    </cfRule>
  </conditionalFormatting>
  <conditionalFormatting sqref="Q225:Q226">
    <cfRule type="dataBar" priority="361">
      <dataBar>
        <cfvo type="min"/>
        <cfvo type="max"/>
        <color rgb="FF008AEF"/>
      </dataBar>
      <extLst>
        <ext xmlns:x14="http://schemas.microsoft.com/office/spreadsheetml/2009/9/main" uri="{B025F937-C7B1-47D3-B67F-A62EFF666E3E}">
          <x14:id>{4E51F9E0-8E07-4D2F-868E-03285331F344}</x14:id>
        </ext>
      </extLst>
    </cfRule>
  </conditionalFormatting>
  <conditionalFormatting sqref="Q193:Q224">
    <cfRule type="dataBar" priority="363">
      <dataBar>
        <cfvo type="min"/>
        <cfvo type="max"/>
        <color rgb="FF008AEF"/>
      </dataBar>
      <extLst>
        <ext xmlns:x14="http://schemas.microsoft.com/office/spreadsheetml/2009/9/main" uri="{B025F937-C7B1-47D3-B67F-A62EFF666E3E}">
          <x14:id>{DC839F47-103A-4161-968F-CC0364CC7451}</x14:id>
        </ext>
      </extLst>
    </cfRule>
  </conditionalFormatting>
  <conditionalFormatting sqref="S193:S224 S226">
    <cfRule type="cellIs" dxfId="758" priority="357" operator="equal">
      <formula>0</formula>
    </cfRule>
  </conditionalFormatting>
  <conditionalFormatting sqref="S193:S224 S226">
    <cfRule type="dataBar" priority="358">
      <dataBar>
        <cfvo type="min"/>
        <cfvo type="max"/>
        <color rgb="FF008AEF"/>
      </dataBar>
      <extLst>
        <ext xmlns:x14="http://schemas.microsoft.com/office/spreadsheetml/2009/9/main" uri="{B025F937-C7B1-47D3-B67F-A62EFF666E3E}">
          <x14:id>{179EAA6A-2845-4B2B-B0D2-6F2EDF9DB2DC}</x14:id>
        </ext>
      </extLst>
    </cfRule>
  </conditionalFormatting>
  <conditionalFormatting sqref="Q411:R443">
    <cfRule type="cellIs" dxfId="757" priority="340" operator="equal">
      <formula>0</formula>
    </cfRule>
  </conditionalFormatting>
  <conditionalFormatting sqref="Q231:R263">
    <cfRule type="cellIs" dxfId="756" priority="350" operator="equal">
      <formula>0</formula>
    </cfRule>
  </conditionalFormatting>
  <conditionalFormatting sqref="Q232:R263">
    <cfRule type="dataBar" priority="351">
      <dataBar>
        <cfvo type="min"/>
        <cfvo type="max"/>
        <color rgb="FF008AEF"/>
      </dataBar>
      <extLst>
        <ext xmlns:x14="http://schemas.microsoft.com/office/spreadsheetml/2009/9/main" uri="{B025F937-C7B1-47D3-B67F-A62EFF666E3E}">
          <x14:id>{045D27B6-44AE-4275-A240-B53EE5971CD2}</x14:id>
        </ext>
      </extLst>
    </cfRule>
  </conditionalFormatting>
  <conditionalFormatting sqref="Q268:R299">
    <cfRule type="dataBar" priority="349">
      <dataBar>
        <cfvo type="min"/>
        <cfvo type="max"/>
        <color rgb="FF008AEF"/>
      </dataBar>
      <extLst>
        <ext xmlns:x14="http://schemas.microsoft.com/office/spreadsheetml/2009/9/main" uri="{B025F937-C7B1-47D3-B67F-A62EFF666E3E}">
          <x14:id>{BF8C8509-88C7-41EF-AE20-B8DAD6242887}</x14:id>
        </ext>
      </extLst>
    </cfRule>
  </conditionalFormatting>
  <conditionalFormatting sqref="Q303:R335">
    <cfRule type="cellIs" dxfId="755" priority="346" operator="equal">
      <formula>0</formula>
    </cfRule>
  </conditionalFormatting>
  <conditionalFormatting sqref="Q304:R335">
    <cfRule type="dataBar" priority="347">
      <dataBar>
        <cfvo type="min"/>
        <cfvo type="max"/>
        <color rgb="FF008AEF"/>
      </dataBar>
      <extLst>
        <ext xmlns:x14="http://schemas.microsoft.com/office/spreadsheetml/2009/9/main" uri="{B025F937-C7B1-47D3-B67F-A62EFF666E3E}">
          <x14:id>{2F5EFC56-7E78-4869-840A-77A0B081BAA4}</x14:id>
        </ext>
      </extLst>
    </cfRule>
  </conditionalFormatting>
  <conditionalFormatting sqref="Q339:R371">
    <cfRule type="cellIs" dxfId="754" priority="344" operator="equal">
      <formula>0</formula>
    </cfRule>
  </conditionalFormatting>
  <conditionalFormatting sqref="Q340:R371">
    <cfRule type="dataBar" priority="345">
      <dataBar>
        <cfvo type="min"/>
        <cfvo type="max"/>
        <color rgb="FF008AEF"/>
      </dataBar>
      <extLst>
        <ext xmlns:x14="http://schemas.microsoft.com/office/spreadsheetml/2009/9/main" uri="{B025F937-C7B1-47D3-B67F-A62EFF666E3E}">
          <x14:id>{A594B103-64FB-4757-A63E-E14C71234A51}</x14:id>
        </ext>
      </extLst>
    </cfRule>
  </conditionalFormatting>
  <conditionalFormatting sqref="Q375:R407">
    <cfRule type="cellIs" dxfId="753" priority="342" operator="equal">
      <formula>0</formula>
    </cfRule>
  </conditionalFormatting>
  <conditionalFormatting sqref="Q376:R407">
    <cfRule type="dataBar" priority="343">
      <dataBar>
        <cfvo type="min"/>
        <cfvo type="max"/>
        <color rgb="FF008AEF"/>
      </dataBar>
      <extLst>
        <ext xmlns:x14="http://schemas.microsoft.com/office/spreadsheetml/2009/9/main" uri="{B025F937-C7B1-47D3-B67F-A62EFF666E3E}">
          <x14:id>{D3628DC6-92C6-4DD1-9C58-FCC66EDB543E}</x14:id>
        </ext>
      </extLst>
    </cfRule>
  </conditionalFormatting>
  <conditionalFormatting sqref="Q412:R443">
    <cfRule type="dataBar" priority="341">
      <dataBar>
        <cfvo type="min"/>
        <cfvo type="max"/>
        <color rgb="FF008AEF"/>
      </dataBar>
      <extLst>
        <ext xmlns:x14="http://schemas.microsoft.com/office/spreadsheetml/2009/9/main" uri="{B025F937-C7B1-47D3-B67F-A62EFF666E3E}">
          <x14:id>{954D9636-259F-4CC7-94D5-70E7D9F16A5A}</x14:id>
        </ext>
      </extLst>
    </cfRule>
  </conditionalFormatting>
  <conditionalFormatting sqref="E21">
    <cfRule type="cellIs" dxfId="752" priority="338" operator="equal">
      <formula>0</formula>
    </cfRule>
  </conditionalFormatting>
  <conditionalFormatting sqref="C155:C185">
    <cfRule type="cellIs" dxfId="751" priority="330" operator="equal">
      <formula>0</formula>
    </cfRule>
  </conditionalFormatting>
  <conditionalFormatting sqref="C114">
    <cfRule type="cellIs" dxfId="750" priority="332" operator="equal">
      <formula>0</formula>
    </cfRule>
  </conditionalFormatting>
  <conditionalFormatting sqref="C147:C148">
    <cfRule type="cellIs" dxfId="749" priority="333" operator="equal">
      <formula>0</formula>
    </cfRule>
  </conditionalFormatting>
  <conditionalFormatting sqref="C115">
    <cfRule type="cellIs" dxfId="748" priority="335" operator="equal">
      <formula>0</formula>
    </cfRule>
  </conditionalFormatting>
  <conditionalFormatting sqref="C116:C146">
    <cfRule type="cellIs" dxfId="747" priority="334" operator="equal">
      <formula>0</formula>
    </cfRule>
  </conditionalFormatting>
  <conditionalFormatting sqref="C153">
    <cfRule type="cellIs" dxfId="746" priority="328" operator="equal">
      <formula>0</formula>
    </cfRule>
  </conditionalFormatting>
  <conditionalFormatting sqref="C186:C187">
    <cfRule type="cellIs" dxfId="745" priority="329" operator="equal">
      <formula>0</formula>
    </cfRule>
  </conditionalFormatting>
  <conditionalFormatting sqref="C154">
    <cfRule type="cellIs" dxfId="744" priority="331" operator="equal">
      <formula>0</formula>
    </cfRule>
  </conditionalFormatting>
  <conditionalFormatting sqref="C192">
    <cfRule type="cellIs" dxfId="743" priority="324" operator="equal">
      <formula>0</formula>
    </cfRule>
  </conditionalFormatting>
  <conditionalFormatting sqref="C225:C226">
    <cfRule type="cellIs" dxfId="742" priority="325" operator="equal">
      <formula>0</formula>
    </cfRule>
  </conditionalFormatting>
  <conditionalFormatting sqref="C193">
    <cfRule type="cellIs" dxfId="741" priority="327" operator="equal">
      <formula>0</formula>
    </cfRule>
  </conditionalFormatting>
  <conditionalFormatting sqref="C194:C224">
    <cfRule type="cellIs" dxfId="740" priority="326" operator="equal">
      <formula>0</formula>
    </cfRule>
  </conditionalFormatting>
  <conditionalFormatting sqref="C231">
    <cfRule type="cellIs" dxfId="739" priority="320" operator="equal">
      <formula>0</formula>
    </cfRule>
  </conditionalFormatting>
  <conditionalFormatting sqref="C233:C263">
    <cfRule type="cellIs" dxfId="738" priority="322" operator="equal">
      <formula>0</formula>
    </cfRule>
  </conditionalFormatting>
  <conditionalFormatting sqref="C267">
    <cfRule type="cellIs" dxfId="737" priority="316" operator="equal">
      <formula>0</formula>
    </cfRule>
  </conditionalFormatting>
  <conditionalFormatting sqref="C268">
    <cfRule type="cellIs" dxfId="736" priority="319" operator="equal">
      <formula>0</formula>
    </cfRule>
  </conditionalFormatting>
  <conditionalFormatting sqref="C269:C299">
    <cfRule type="cellIs" dxfId="735" priority="318" operator="equal">
      <formula>0</formula>
    </cfRule>
  </conditionalFormatting>
  <conditionalFormatting sqref="C303">
    <cfRule type="cellIs" dxfId="734" priority="312" operator="equal">
      <formula>0</formula>
    </cfRule>
  </conditionalFormatting>
  <conditionalFormatting sqref="C304">
    <cfRule type="cellIs" dxfId="733" priority="315" operator="equal">
      <formula>0</formula>
    </cfRule>
  </conditionalFormatting>
  <conditionalFormatting sqref="C305:C335">
    <cfRule type="cellIs" dxfId="732" priority="314" operator="equal">
      <formula>0</formula>
    </cfRule>
  </conditionalFormatting>
  <conditionalFormatting sqref="C339">
    <cfRule type="cellIs" dxfId="731" priority="308" operator="equal">
      <formula>0</formula>
    </cfRule>
  </conditionalFormatting>
  <conditionalFormatting sqref="C340">
    <cfRule type="cellIs" dxfId="730" priority="311" operator="equal">
      <formula>0</formula>
    </cfRule>
  </conditionalFormatting>
  <conditionalFormatting sqref="C341:C371">
    <cfRule type="cellIs" dxfId="729" priority="310" operator="equal">
      <formula>0</formula>
    </cfRule>
  </conditionalFormatting>
  <conditionalFormatting sqref="C375">
    <cfRule type="cellIs" dxfId="728" priority="304" operator="equal">
      <formula>0</formula>
    </cfRule>
  </conditionalFormatting>
  <conditionalFormatting sqref="C376">
    <cfRule type="cellIs" dxfId="727" priority="307" operator="equal">
      <formula>0</formula>
    </cfRule>
  </conditionalFormatting>
  <conditionalFormatting sqref="C377:C407">
    <cfRule type="cellIs" dxfId="726" priority="306" operator="equal">
      <formula>0</formula>
    </cfRule>
  </conditionalFormatting>
  <conditionalFormatting sqref="C411">
    <cfRule type="cellIs" dxfId="725" priority="300" operator="equal">
      <formula>0</formula>
    </cfRule>
  </conditionalFormatting>
  <conditionalFormatting sqref="C412">
    <cfRule type="cellIs" dxfId="724" priority="303" operator="equal">
      <formula>0</formula>
    </cfRule>
  </conditionalFormatting>
  <conditionalFormatting sqref="C413:C443">
    <cfRule type="cellIs" dxfId="723" priority="302" operator="equal">
      <formula>0</formula>
    </cfRule>
  </conditionalFormatting>
  <conditionalFormatting sqref="F149:N149">
    <cfRule type="dataBar" priority="1066">
      <dataBar>
        <cfvo type="min"/>
        <cfvo type="max"/>
        <color rgb="FF008AEF"/>
      </dataBar>
      <extLst>
        <ext xmlns:x14="http://schemas.microsoft.com/office/spreadsheetml/2009/9/main" uri="{B025F937-C7B1-47D3-B67F-A62EFF666E3E}">
          <x14:id>{3C9CCDF1-1489-4F16-B3AC-DD1CC38C818F}</x14:id>
        </ext>
      </extLst>
    </cfRule>
  </conditionalFormatting>
  <conditionalFormatting sqref="C5">
    <cfRule type="cellIs" dxfId="722" priority="299" operator="equal">
      <formula>0</formula>
    </cfRule>
  </conditionalFormatting>
  <conditionalFormatting sqref="C410">
    <cfRule type="cellIs" dxfId="721" priority="285" operator="equal">
      <formula>0</formula>
    </cfRule>
  </conditionalFormatting>
  <conditionalFormatting sqref="C41">
    <cfRule type="cellIs" dxfId="720" priority="295" operator="equal">
      <formula>0</formula>
    </cfRule>
  </conditionalFormatting>
  <conditionalFormatting sqref="C77">
    <cfRule type="cellIs" dxfId="719" priority="294" operator="equal">
      <formula>0</formula>
    </cfRule>
  </conditionalFormatting>
  <conditionalFormatting sqref="C113">
    <cfRule type="cellIs" dxfId="718" priority="293" operator="equal">
      <formula>0</formula>
    </cfRule>
  </conditionalFormatting>
  <conditionalFormatting sqref="C152">
    <cfRule type="cellIs" dxfId="717" priority="292" operator="equal">
      <formula>0</formula>
    </cfRule>
  </conditionalFormatting>
  <conditionalFormatting sqref="C191">
    <cfRule type="cellIs" dxfId="716" priority="291" operator="equal">
      <formula>0</formula>
    </cfRule>
  </conditionalFormatting>
  <conditionalFormatting sqref="C230">
    <cfRule type="cellIs" dxfId="715" priority="290" operator="equal">
      <formula>0</formula>
    </cfRule>
  </conditionalFormatting>
  <conditionalFormatting sqref="C266">
    <cfRule type="cellIs" dxfId="714" priority="289" operator="equal">
      <formula>0</formula>
    </cfRule>
  </conditionalFormatting>
  <conditionalFormatting sqref="C302">
    <cfRule type="cellIs" dxfId="713" priority="288" operator="equal">
      <formula>0</formula>
    </cfRule>
  </conditionalFormatting>
  <conditionalFormatting sqref="C338">
    <cfRule type="cellIs" dxfId="712" priority="287" operator="equal">
      <formula>0</formula>
    </cfRule>
  </conditionalFormatting>
  <conditionalFormatting sqref="C374">
    <cfRule type="cellIs" dxfId="711" priority="286" operator="equal">
      <formula>0</formula>
    </cfRule>
  </conditionalFormatting>
  <conditionalFormatting sqref="F15:K17 F31:F33 G35:N35 F11:N11 F7:M9 G33:N33 L17:N17 G31:N31 F13:J13">
    <cfRule type="cellIs" dxfId="710" priority="251" operator="equal">
      <formula>0</formula>
    </cfRule>
  </conditionalFormatting>
  <conditionalFormatting sqref="F12:N12 K13:N13 F35 N7:N9 F36:N38 L15:N16 G32:N32 F10:N10 F18:N21 F23:N24 F26:N27 F29:N30 F34:N34">
    <cfRule type="cellIs" dxfId="709" priority="250" operator="equal">
      <formula>0</formula>
    </cfRule>
  </conditionalFormatting>
  <conditionalFormatting sqref="O375:P375">
    <cfRule type="cellIs" dxfId="708" priority="52" operator="equal">
      <formula>0</formula>
    </cfRule>
  </conditionalFormatting>
  <conditionalFormatting sqref="E411">
    <cfRule type="cellIs" dxfId="707" priority="51" operator="equal">
      <formula>0</formula>
    </cfRule>
  </conditionalFormatting>
  <conditionalFormatting sqref="P415">
    <cfRule type="cellIs" dxfId="706" priority="40" operator="equal">
      <formula>0</formula>
    </cfRule>
  </conditionalFormatting>
  <conditionalFormatting sqref="F417:N417 K418:N418 F440 N412:N414 F441:N443 L420:N421 G437:N437 F415:N415 F423:N426 F429:N429 F431:N433 F435:N435 F434:L434 F439:N439">
    <cfRule type="cellIs" dxfId="705" priority="47" operator="equal">
      <formula>0</formula>
    </cfRule>
  </conditionalFormatting>
  <conditionalFormatting sqref="O381:O385 O403 O376:O379 O405:O407 O401 O387:O399 F376:N376 F383:N383 F391:N391">
    <cfRule type="cellIs" dxfId="704" priority="59" operator="equal">
      <formula>0</formula>
    </cfRule>
  </conditionalFormatting>
  <conditionalFormatting sqref="P402 P384 P400">
    <cfRule type="cellIs" dxfId="703" priority="58" operator="equal">
      <formula>0</formula>
    </cfRule>
  </conditionalFormatting>
  <conditionalFormatting sqref="P385 P401 P376:P378 P403:P407 P380:P383">
    <cfRule type="cellIs" dxfId="702" priority="57" operator="equal">
      <formula>0</formula>
    </cfRule>
  </conditionalFormatting>
  <conditionalFormatting sqref="F339:N339">
    <cfRule type="cellIs" dxfId="701" priority="67" operator="equal">
      <formula>0</formula>
    </cfRule>
  </conditionalFormatting>
  <conditionalFormatting sqref="E339">
    <cfRule type="cellIs" dxfId="700" priority="79" operator="equal">
      <formula>0</formula>
    </cfRule>
  </conditionalFormatting>
  <conditionalFormatting sqref="E340:E353 E355:E371">
    <cfRule type="cellIs" dxfId="699" priority="78" operator="equal">
      <formula>0</formula>
    </cfRule>
  </conditionalFormatting>
  <conditionalFormatting sqref="E354">
    <cfRule type="cellIs" dxfId="698" priority="77" operator="equal">
      <formula>0</formula>
    </cfRule>
  </conditionalFormatting>
  <conditionalFormatting sqref="O267:P267">
    <cfRule type="cellIs" dxfId="697" priority="94" operator="equal">
      <formula>0</formula>
    </cfRule>
  </conditionalFormatting>
  <conditionalFormatting sqref="E303">
    <cfRule type="cellIs" dxfId="696" priority="93" operator="equal">
      <formula>0</formula>
    </cfRule>
  </conditionalFormatting>
  <conditionalFormatting sqref="E304:E317 E319:E335">
    <cfRule type="cellIs" dxfId="695" priority="92" operator="equal">
      <formula>0</formula>
    </cfRule>
  </conditionalFormatting>
  <conditionalFormatting sqref="E318">
    <cfRule type="cellIs" dxfId="694" priority="91" operator="equal">
      <formula>0</formula>
    </cfRule>
  </conditionalFormatting>
  <conditionalFormatting sqref="E282">
    <cfRule type="cellIs" dxfId="693" priority="108" operator="equal">
      <formula>0</formula>
    </cfRule>
  </conditionalFormatting>
  <conditionalFormatting sqref="O198:O202 O220 O193:O196 O222:O224 O218 O204:O216">
    <cfRule type="cellIs" dxfId="692" priority="130" operator="equal">
      <formula>0</formula>
    </cfRule>
  </conditionalFormatting>
  <conditionalFormatting sqref="P219 P201 P217">
    <cfRule type="cellIs" dxfId="691" priority="129" operator="equal">
      <formula>0</formula>
    </cfRule>
  </conditionalFormatting>
  <conditionalFormatting sqref="P202 P218 P193:P195 P220:P224 P197:P200">
    <cfRule type="cellIs" dxfId="690" priority="128" operator="equal">
      <formula>0</formula>
    </cfRule>
  </conditionalFormatting>
  <conditionalFormatting sqref="P203">
    <cfRule type="cellIs" dxfId="689" priority="127" operator="equal">
      <formula>0</formula>
    </cfRule>
  </conditionalFormatting>
  <conditionalFormatting sqref="F227:N227">
    <cfRule type="cellIs" dxfId="688" priority="140" operator="equal">
      <formula>0</formula>
    </cfRule>
  </conditionalFormatting>
  <conditionalFormatting sqref="E225:E227">
    <cfRule type="cellIs" dxfId="687" priority="139" operator="equal">
      <formula>0</formula>
    </cfRule>
  </conditionalFormatting>
  <conditionalFormatting sqref="O227:P227">
    <cfRule type="cellIs" dxfId="686" priority="137" operator="equal">
      <formula>0</formula>
    </cfRule>
  </conditionalFormatting>
  <conditionalFormatting sqref="F159:N159 K160:N160 F181:N181 F161:N161 F182 N154:N156 F183:N185 L162:N163 G179:N179 F157:N157 F165:N177">
    <cfRule type="cellIs" dxfId="685" priority="150" operator="equal">
      <formula>0</formula>
    </cfRule>
  </conditionalFormatting>
  <conditionalFormatting sqref="O182 O158 O180 O164 O178">
    <cfRule type="cellIs" dxfId="684" priority="149" operator="equal">
      <formula>0</formula>
    </cfRule>
  </conditionalFormatting>
  <conditionalFormatting sqref="O159:O163 O181 O154:O157 O183:O185 O179 O165:O177">
    <cfRule type="cellIs" dxfId="683" priority="148" operator="equal">
      <formula>0</formula>
    </cfRule>
  </conditionalFormatting>
  <conditionalFormatting sqref="P180 P162 P178">
    <cfRule type="cellIs" dxfId="682" priority="147" operator="equal">
      <formula>0</formula>
    </cfRule>
  </conditionalFormatting>
  <conditionalFormatting sqref="O114:P114">
    <cfRule type="cellIs" dxfId="681" priority="160" operator="equal">
      <formula>0</formula>
    </cfRule>
  </conditionalFormatting>
  <conditionalFormatting sqref="F188:N188">
    <cfRule type="cellIs" dxfId="680" priority="158" operator="equal">
      <formula>0</formula>
    </cfRule>
  </conditionalFormatting>
  <conditionalFormatting sqref="E186:E188">
    <cfRule type="cellIs" dxfId="679" priority="157" operator="equal">
      <formula>0</formula>
    </cfRule>
  </conditionalFormatting>
  <conditionalFormatting sqref="O35 O11 O33 O17 O31">
    <cfRule type="cellIs" dxfId="678" priority="206" operator="equal">
      <formula>0</formula>
    </cfRule>
  </conditionalFormatting>
  <conditionalFormatting sqref="O12:O16 O34 O7:O10 O32 O18:O30 F14:N14 F22:N22 F25:N25 F28:N28 O36:O38">
    <cfRule type="cellIs" dxfId="677" priority="205" operator="equal">
      <formula>0</formula>
    </cfRule>
  </conditionalFormatting>
  <conditionalFormatting sqref="P33 P15 P31">
    <cfRule type="cellIs" dxfId="676" priority="204" operator="equal">
      <formula>0</formula>
    </cfRule>
  </conditionalFormatting>
  <conditionalFormatting sqref="P16 P32 P7:P9 P34:P37 P11:P14">
    <cfRule type="cellIs" dxfId="675" priority="203" operator="equal">
      <formula>0</formula>
    </cfRule>
  </conditionalFormatting>
  <conditionalFormatting sqref="P17">
    <cfRule type="cellIs" dxfId="674" priority="202" operator="equal">
      <formula>0</formula>
    </cfRule>
  </conditionalFormatting>
  <conditionalFormatting sqref="P18:P30">
    <cfRule type="cellIs" dxfId="673" priority="201" operator="equal">
      <formula>0</formula>
    </cfRule>
  </conditionalFormatting>
  <conditionalFormatting sqref="P10">
    <cfRule type="cellIs" dxfId="672" priority="200" operator="equal">
      <formula>0</formula>
    </cfRule>
  </conditionalFormatting>
  <conditionalFormatting sqref="O6:P6">
    <cfRule type="cellIs" dxfId="671" priority="199" operator="equal">
      <formula>0</formula>
    </cfRule>
  </conditionalFormatting>
  <conditionalFormatting sqref="E42:N42">
    <cfRule type="cellIs" dxfId="670" priority="198" operator="equal">
      <formula>0</formula>
    </cfRule>
  </conditionalFormatting>
  <conditionalFormatting sqref="E43:E56 E58:E74">
    <cfRule type="cellIs" dxfId="669" priority="197" operator="equal">
      <formula>0</formula>
    </cfRule>
  </conditionalFormatting>
  <conditionalFormatting sqref="E57">
    <cfRule type="cellIs" dxfId="668" priority="196" operator="equal">
      <formula>0</formula>
    </cfRule>
  </conditionalFormatting>
  <conditionalFormatting sqref="F51:K53 F67:F69 G71:N71 F47:N47 F43:M45 G69:N69 L53:N53 G67:N67 F49:J49">
    <cfRule type="cellIs" dxfId="667" priority="195" operator="equal">
      <formula>0</formula>
    </cfRule>
  </conditionalFormatting>
  <conditionalFormatting sqref="F48:N48 K49:N49 F71 N43:N45 F72:N74 L51:N52 G68:N68 F46:N46 F54:N57 F59:N60 F62:N63 F65:N66 F70:N70">
    <cfRule type="cellIs" dxfId="666" priority="194" operator="equal">
      <formula>0</formula>
    </cfRule>
  </conditionalFormatting>
  <conditionalFormatting sqref="O71 O47 O69 O53 O67">
    <cfRule type="cellIs" dxfId="665" priority="193" operator="equal">
      <formula>0</formula>
    </cfRule>
  </conditionalFormatting>
  <conditionalFormatting sqref="O48:O52 O70 O43:O46 O72:O74 O68 O54:O66 F50:N50 F58:N58 F61:N61 F64:N64">
    <cfRule type="cellIs" dxfId="664" priority="192" operator="equal">
      <formula>0</formula>
    </cfRule>
  </conditionalFormatting>
  <conditionalFormatting sqref="P69 P51 P67">
    <cfRule type="cellIs" dxfId="663" priority="191" operator="equal">
      <formula>0</formula>
    </cfRule>
  </conditionalFormatting>
  <conditionalFormatting sqref="P52 P68 P43:P45 P70:P74 P47:P50">
    <cfRule type="cellIs" dxfId="662" priority="190" operator="equal">
      <formula>0</formula>
    </cfRule>
  </conditionalFormatting>
  <conditionalFormatting sqref="P53">
    <cfRule type="cellIs" dxfId="661" priority="189" operator="equal">
      <formula>0</formula>
    </cfRule>
  </conditionalFormatting>
  <conditionalFormatting sqref="P54:P66">
    <cfRule type="cellIs" dxfId="660" priority="188" operator="equal">
      <formula>0</formula>
    </cfRule>
  </conditionalFormatting>
  <conditionalFormatting sqref="P46">
    <cfRule type="cellIs" dxfId="659" priority="187" operator="equal">
      <formula>0</formula>
    </cfRule>
  </conditionalFormatting>
  <conditionalFormatting sqref="O42:P42">
    <cfRule type="cellIs" dxfId="658" priority="186" operator="equal">
      <formula>0</formula>
    </cfRule>
  </conditionalFormatting>
  <conditionalFormatting sqref="E78:N78">
    <cfRule type="cellIs" dxfId="657" priority="185" operator="equal">
      <formula>0</formula>
    </cfRule>
  </conditionalFormatting>
  <conditionalFormatting sqref="E79:E92 E94:E110">
    <cfRule type="cellIs" dxfId="656" priority="184" operator="equal">
      <formula>0</formula>
    </cfRule>
  </conditionalFormatting>
  <conditionalFormatting sqref="E93">
    <cfRule type="cellIs" dxfId="655" priority="183" operator="equal">
      <formula>0</formula>
    </cfRule>
  </conditionalFormatting>
  <conditionalFormatting sqref="F103:F105 G107:N107 F83:N83 F79:M81 G105:N105 L89:N89 G103:N103 F85:J85 F87:K89">
    <cfRule type="cellIs" dxfId="654" priority="182" operator="equal">
      <formula>0</formula>
    </cfRule>
  </conditionalFormatting>
  <conditionalFormatting sqref="F84:N84 K85:N85 F107 N79:N81 F108:N110 L87:N88 G104:N104 F82:N82 F90:N93 F95:N96 F98:N99 F101:N101 F106:N106">
    <cfRule type="cellIs" dxfId="653" priority="181" operator="equal">
      <formula>0</formula>
    </cfRule>
  </conditionalFormatting>
  <conditionalFormatting sqref="O107 O83 O105 O89 O103">
    <cfRule type="cellIs" dxfId="652" priority="180" operator="equal">
      <formula>0</formula>
    </cfRule>
  </conditionalFormatting>
  <conditionalFormatting sqref="O84:O88 O106 O79:O82 O108:O110 O104 O90:O102 F86:N86 F94:N94 F97:N97 F100:N100 F102:N102">
    <cfRule type="cellIs" dxfId="651" priority="179" operator="equal">
      <formula>0</formula>
    </cfRule>
  </conditionalFormatting>
  <conditionalFormatting sqref="P105 P87 P103">
    <cfRule type="cellIs" dxfId="650" priority="178" operator="equal">
      <formula>0</formula>
    </cfRule>
  </conditionalFormatting>
  <conditionalFormatting sqref="P88 P104 P79:P81 P106:P110 P83:P86">
    <cfRule type="cellIs" dxfId="649" priority="177" operator="equal">
      <formula>0</formula>
    </cfRule>
  </conditionalFormatting>
  <conditionalFormatting sqref="P89">
    <cfRule type="cellIs" dxfId="648" priority="176" operator="equal">
      <formula>0</formula>
    </cfRule>
  </conditionalFormatting>
  <conditionalFormatting sqref="P90:P102">
    <cfRule type="cellIs" dxfId="647" priority="175" operator="equal">
      <formula>0</formula>
    </cfRule>
  </conditionalFormatting>
  <conditionalFormatting sqref="P82">
    <cfRule type="cellIs" dxfId="646" priority="174" operator="equal">
      <formula>0</formula>
    </cfRule>
  </conditionalFormatting>
  <conditionalFormatting sqref="O78:P78">
    <cfRule type="cellIs" dxfId="645" priority="173" operator="equal">
      <formula>0</formula>
    </cfRule>
  </conditionalFormatting>
  <conditionalFormatting sqref="E114:N114">
    <cfRule type="cellIs" dxfId="644" priority="172" operator="equal">
      <formula>0</formula>
    </cfRule>
  </conditionalFormatting>
  <conditionalFormatting sqref="E115:E128 E130:E146">
    <cfRule type="cellIs" dxfId="643" priority="171" operator="equal">
      <formula>0</formula>
    </cfRule>
  </conditionalFormatting>
  <conditionalFormatting sqref="E129">
    <cfRule type="cellIs" dxfId="642" priority="170" operator="equal">
      <formula>0</formula>
    </cfRule>
  </conditionalFormatting>
  <conditionalFormatting sqref="F121:J121 F123:K125 F139:F141 G143:N143 F119:N119 F115:M117 G141:N141 L125:N125 G139:N139">
    <cfRule type="cellIs" dxfId="641" priority="169" operator="equal">
      <formula>0</formula>
    </cfRule>
  </conditionalFormatting>
  <conditionalFormatting sqref="F120:N120 K121:N121 F142:N142 F122:N122 F143 N115:N117 F144:N146 L123:N124 G140:N140 F118:N118 F126:N138">
    <cfRule type="cellIs" dxfId="640" priority="168" operator="equal">
      <formula>0</formula>
    </cfRule>
  </conditionalFormatting>
  <conditionalFormatting sqref="O143 O119 O141 O125 O139">
    <cfRule type="cellIs" dxfId="639" priority="167" operator="equal">
      <formula>0</formula>
    </cfRule>
  </conditionalFormatting>
  <conditionalFormatting sqref="O120:O124 O142 O115:O118 O144:O146 O140 O126:O138">
    <cfRule type="cellIs" dxfId="638" priority="166" operator="equal">
      <formula>0</formula>
    </cfRule>
  </conditionalFormatting>
  <conditionalFormatting sqref="P141 P123 P139">
    <cfRule type="cellIs" dxfId="637" priority="165" operator="equal">
      <formula>0</formula>
    </cfRule>
  </conditionalFormatting>
  <conditionalFormatting sqref="P124 P140 P115:P117 P142:P146 P119:P122">
    <cfRule type="cellIs" dxfId="636" priority="164" operator="equal">
      <formula>0</formula>
    </cfRule>
  </conditionalFormatting>
  <conditionalFormatting sqref="P125">
    <cfRule type="cellIs" dxfId="635" priority="163" operator="equal">
      <formula>0</formula>
    </cfRule>
  </conditionalFormatting>
  <conditionalFormatting sqref="P126:P138">
    <cfRule type="cellIs" dxfId="634" priority="162" operator="equal">
      <formula>0</formula>
    </cfRule>
  </conditionalFormatting>
  <conditionalFormatting sqref="P118">
    <cfRule type="cellIs" dxfId="633" priority="161" operator="equal">
      <formula>0</formula>
    </cfRule>
  </conditionalFormatting>
  <conditionalFormatting sqref="O188:P188">
    <cfRule type="cellIs" dxfId="632" priority="155" operator="equal">
      <formula>0</formula>
    </cfRule>
  </conditionalFormatting>
  <conditionalFormatting sqref="O188:P188">
    <cfRule type="dataBar" priority="156">
      <dataBar>
        <cfvo type="min"/>
        <cfvo type="max"/>
        <color rgb="FF008AEF"/>
      </dataBar>
      <extLst>
        <ext xmlns:x14="http://schemas.microsoft.com/office/spreadsheetml/2009/9/main" uri="{B025F937-C7B1-47D3-B67F-A62EFF666E3E}">
          <x14:id>{EFC18D66-2628-4AAC-B44B-13744D67D171}</x14:id>
        </ext>
      </extLst>
    </cfRule>
  </conditionalFormatting>
  <conditionalFormatting sqref="F188:N188">
    <cfRule type="dataBar" priority="159">
      <dataBar>
        <cfvo type="min"/>
        <cfvo type="max"/>
        <color rgb="FF008AEF"/>
      </dataBar>
      <extLst>
        <ext xmlns:x14="http://schemas.microsoft.com/office/spreadsheetml/2009/9/main" uri="{B025F937-C7B1-47D3-B67F-A62EFF666E3E}">
          <x14:id>{3A614210-28C8-424F-AC82-462E60E74830}</x14:id>
        </ext>
      </extLst>
    </cfRule>
  </conditionalFormatting>
  <conditionalFormatting sqref="E153:N153">
    <cfRule type="cellIs" dxfId="631" priority="154" operator="equal">
      <formula>0</formula>
    </cfRule>
  </conditionalFormatting>
  <conditionalFormatting sqref="E154:E167 E169:E185">
    <cfRule type="cellIs" dxfId="630" priority="153" operator="equal">
      <formula>0</formula>
    </cfRule>
  </conditionalFormatting>
  <conditionalFormatting sqref="E168">
    <cfRule type="cellIs" dxfId="629" priority="152" operator="equal">
      <formula>0</formula>
    </cfRule>
  </conditionalFormatting>
  <conditionalFormatting sqref="F160:J160 F162:K164 F178:F180 G182:N182 F158:N158 F154:M156 G180:N180 L164:N164 G178:N178">
    <cfRule type="cellIs" dxfId="628" priority="151" operator="equal">
      <formula>0</formula>
    </cfRule>
  </conditionalFormatting>
  <conditionalFormatting sqref="P163 P179 P154:P156 P181:P185 P158:P161">
    <cfRule type="cellIs" dxfId="627" priority="146" operator="equal">
      <formula>0</formula>
    </cfRule>
  </conditionalFormatting>
  <conditionalFormatting sqref="P164">
    <cfRule type="cellIs" dxfId="626" priority="145" operator="equal">
      <formula>0</formula>
    </cfRule>
  </conditionalFormatting>
  <conditionalFormatting sqref="P165:P177">
    <cfRule type="cellIs" dxfId="625" priority="144" operator="equal">
      <formula>0</formula>
    </cfRule>
  </conditionalFormatting>
  <conditionalFormatting sqref="P157">
    <cfRule type="cellIs" dxfId="624" priority="143" operator="equal">
      <formula>0</formula>
    </cfRule>
  </conditionalFormatting>
  <conditionalFormatting sqref="O153:P153">
    <cfRule type="cellIs" dxfId="623" priority="142" operator="equal">
      <formula>0</formula>
    </cfRule>
  </conditionalFormatting>
  <conditionalFormatting sqref="O227:P227">
    <cfRule type="dataBar" priority="138">
      <dataBar>
        <cfvo type="min"/>
        <cfvo type="max"/>
        <color rgb="FF008AEF"/>
      </dataBar>
      <extLst>
        <ext xmlns:x14="http://schemas.microsoft.com/office/spreadsheetml/2009/9/main" uri="{B025F937-C7B1-47D3-B67F-A62EFF666E3E}">
          <x14:id>{AD8DBBCE-CFC2-4D3A-995F-00BCB089CA09}</x14:id>
        </ext>
      </extLst>
    </cfRule>
  </conditionalFormatting>
  <conditionalFormatting sqref="F227:N227">
    <cfRule type="dataBar" priority="141">
      <dataBar>
        <cfvo type="min"/>
        <cfvo type="max"/>
        <color rgb="FF008AEF"/>
      </dataBar>
      <extLst>
        <ext xmlns:x14="http://schemas.microsoft.com/office/spreadsheetml/2009/9/main" uri="{B025F937-C7B1-47D3-B67F-A62EFF666E3E}">
          <x14:id>{415B4AF8-968F-4B03-A8F5-92B99F304008}</x14:id>
        </ext>
      </extLst>
    </cfRule>
  </conditionalFormatting>
  <conditionalFormatting sqref="E192:N192">
    <cfRule type="cellIs" dxfId="622" priority="136" operator="equal">
      <formula>0</formula>
    </cfRule>
  </conditionalFormatting>
  <conditionalFormatting sqref="E193:E206 E208:E224">
    <cfRule type="cellIs" dxfId="621" priority="135" operator="equal">
      <formula>0</formula>
    </cfRule>
  </conditionalFormatting>
  <conditionalFormatting sqref="E207">
    <cfRule type="cellIs" dxfId="620" priority="134" operator="equal">
      <formula>0</formula>
    </cfRule>
  </conditionalFormatting>
  <conditionalFormatting sqref="F199:J199 F201:K203 F217:F219 G221:N221 F197:N197 F193:M195 G219:N219 L203:N203 G217:N217">
    <cfRule type="cellIs" dxfId="619" priority="133" operator="equal">
      <formula>0</formula>
    </cfRule>
  </conditionalFormatting>
  <conditionalFormatting sqref="F198:N198 K199:N199 F220:N220 F200:N200 F221 N193:N195 F222:N224 L201:N202 G218:N218 F196:N196 F204:N216">
    <cfRule type="cellIs" dxfId="618" priority="132" operator="equal">
      <formula>0</formula>
    </cfRule>
  </conditionalFormatting>
  <conditionalFormatting sqref="O221 O197 O219 O203 O217">
    <cfRule type="cellIs" dxfId="617" priority="131" operator="equal">
      <formula>0</formula>
    </cfRule>
  </conditionalFormatting>
  <conditionalFormatting sqref="P204:P216">
    <cfRule type="cellIs" dxfId="616" priority="126" operator="equal">
      <formula>0</formula>
    </cfRule>
  </conditionalFormatting>
  <conditionalFormatting sqref="P196">
    <cfRule type="cellIs" dxfId="615" priority="125" operator="equal">
      <formula>0</formula>
    </cfRule>
  </conditionalFormatting>
  <conditionalFormatting sqref="O192:P192">
    <cfRule type="cellIs" dxfId="614" priority="124" operator="equal">
      <formula>0</formula>
    </cfRule>
  </conditionalFormatting>
  <conditionalFormatting sqref="E231">
    <cfRule type="cellIs" dxfId="613" priority="123" operator="equal">
      <formula>0</formula>
    </cfRule>
  </conditionalFormatting>
  <conditionalFormatting sqref="E232:E245 E247:E263">
    <cfRule type="cellIs" dxfId="612" priority="122" operator="equal">
      <formula>0</formula>
    </cfRule>
  </conditionalFormatting>
  <conditionalFormatting sqref="E246">
    <cfRule type="cellIs" dxfId="611" priority="121" operator="equal">
      <formula>0</formula>
    </cfRule>
  </conditionalFormatting>
  <conditionalFormatting sqref="F303:N303">
    <cfRule type="cellIs" dxfId="610" priority="81" operator="equal">
      <formula>0</formula>
    </cfRule>
  </conditionalFormatting>
  <conditionalFormatting sqref="O303:P303">
    <cfRule type="cellIs" dxfId="609" priority="80" operator="equal">
      <formula>0</formula>
    </cfRule>
  </conditionalFormatting>
  <conditionalFormatting sqref="P330 P312 P328">
    <cfRule type="cellIs" dxfId="608" priority="15" operator="equal">
      <formula>0</formula>
    </cfRule>
  </conditionalFormatting>
  <conditionalFormatting sqref="E267">
    <cfRule type="cellIs" dxfId="607" priority="110" operator="equal">
      <formula>0</formula>
    </cfRule>
  </conditionalFormatting>
  <conditionalFormatting sqref="E268:E281 E283:E299">
    <cfRule type="cellIs" dxfId="606" priority="109" operator="equal">
      <formula>0</formula>
    </cfRule>
  </conditionalFormatting>
  <conditionalFormatting sqref="P350">
    <cfRule type="cellIs" dxfId="605" priority="4" operator="equal">
      <formula>0</formula>
    </cfRule>
  </conditionalFormatting>
  <conditionalFormatting sqref="F231:N231">
    <cfRule type="cellIs" dxfId="604" priority="97" operator="equal">
      <formula>0</formula>
    </cfRule>
  </conditionalFormatting>
  <conditionalFormatting sqref="O231:P231">
    <cfRule type="cellIs" dxfId="603" priority="96" operator="equal">
      <formula>0</formula>
    </cfRule>
  </conditionalFormatting>
  <conditionalFormatting sqref="F267:N267">
    <cfRule type="cellIs" dxfId="602" priority="95" operator="equal">
      <formula>0</formula>
    </cfRule>
  </conditionalFormatting>
  <conditionalFormatting sqref="O339:P339">
    <cfRule type="cellIs" dxfId="601" priority="66" operator="equal">
      <formula>0</formula>
    </cfRule>
  </conditionalFormatting>
  <conditionalFormatting sqref="E375">
    <cfRule type="cellIs" dxfId="600" priority="65" operator="equal">
      <formula>0</formula>
    </cfRule>
  </conditionalFormatting>
  <conditionalFormatting sqref="E376:E389 E391:E407">
    <cfRule type="cellIs" dxfId="599" priority="64" operator="equal">
      <formula>0</formula>
    </cfRule>
  </conditionalFormatting>
  <conditionalFormatting sqref="E390">
    <cfRule type="cellIs" dxfId="598" priority="63" operator="equal">
      <formula>0</formula>
    </cfRule>
  </conditionalFormatting>
  <conditionalFormatting sqref="F384:K386 F400:F402 G404:N404 F380:N380 F377:M378 L386:N386 G400:N400 F382:J382 G402:N402">
    <cfRule type="cellIs" dxfId="597" priority="62" operator="equal">
      <formula>0</formula>
    </cfRule>
  </conditionalFormatting>
  <conditionalFormatting sqref="F381:N381 K382:N382 F404 N377:N378 F405:N407 L384:N385 G401:N401 F379:N379 F387:N390 F392:N399 F403:N403">
    <cfRule type="cellIs" dxfId="596" priority="61" operator="equal">
      <formula>0</formula>
    </cfRule>
  </conditionalFormatting>
  <conditionalFormatting sqref="O404 O380 O402 O386 O400">
    <cfRule type="cellIs" dxfId="595" priority="60" operator="equal">
      <formula>0</formula>
    </cfRule>
  </conditionalFormatting>
  <conditionalFormatting sqref="P386">
    <cfRule type="cellIs" dxfId="594" priority="56" operator="equal">
      <formula>0</formula>
    </cfRule>
  </conditionalFormatting>
  <conditionalFormatting sqref="P387:P399">
    <cfRule type="cellIs" dxfId="593" priority="55" operator="equal">
      <formula>0</formula>
    </cfRule>
  </conditionalFormatting>
  <conditionalFormatting sqref="P379">
    <cfRule type="cellIs" dxfId="592" priority="54" operator="equal">
      <formula>0</formula>
    </cfRule>
  </conditionalFormatting>
  <conditionalFormatting sqref="F375:N375">
    <cfRule type="cellIs" dxfId="591" priority="53" operator="equal">
      <formula>0</formula>
    </cfRule>
  </conditionalFormatting>
  <conditionalFormatting sqref="E412:E425 E427:E443">
    <cfRule type="cellIs" dxfId="590" priority="50" operator="equal">
      <formula>0</formula>
    </cfRule>
  </conditionalFormatting>
  <conditionalFormatting sqref="E426">
    <cfRule type="cellIs" dxfId="589" priority="49" operator="equal">
      <formula>0</formula>
    </cfRule>
  </conditionalFormatting>
  <conditionalFormatting sqref="F436:F438 G440:N440 F416:N416 F412:M414 L422:N422 G436:N436 F418:J418 F420:K422 G438:N438">
    <cfRule type="cellIs" dxfId="588" priority="48" operator="equal">
      <formula>0</formula>
    </cfRule>
  </conditionalFormatting>
  <conditionalFormatting sqref="O440 O416 O438 O422 O436">
    <cfRule type="cellIs" dxfId="587" priority="46" operator="equal">
      <formula>0</formula>
    </cfRule>
  </conditionalFormatting>
  <conditionalFormatting sqref="O417:O421 O439 O412:O415 O441:O443 O437 O423:O435 F419:N419 F427:N428 F430:N430 M434:N434">
    <cfRule type="cellIs" dxfId="586" priority="45" operator="equal">
      <formula>0</formula>
    </cfRule>
  </conditionalFormatting>
  <conditionalFormatting sqref="P438 P420 P436">
    <cfRule type="cellIs" dxfId="585" priority="44" operator="equal">
      <formula>0</formula>
    </cfRule>
  </conditionalFormatting>
  <conditionalFormatting sqref="P421 P437 P412:P414 P439:P443 P416:P419">
    <cfRule type="cellIs" dxfId="584" priority="43" operator="equal">
      <formula>0</formula>
    </cfRule>
  </conditionalFormatting>
  <conditionalFormatting sqref="P422">
    <cfRule type="cellIs" dxfId="583" priority="42" operator="equal">
      <formula>0</formula>
    </cfRule>
  </conditionalFormatting>
  <conditionalFormatting sqref="P423:P435">
    <cfRule type="cellIs" dxfId="582" priority="41" operator="equal">
      <formula>0</formula>
    </cfRule>
  </conditionalFormatting>
  <conditionalFormatting sqref="F411:N411">
    <cfRule type="cellIs" dxfId="581" priority="39" operator="equal">
      <formula>0</formula>
    </cfRule>
  </conditionalFormatting>
  <conditionalFormatting sqref="O411:P411">
    <cfRule type="cellIs" dxfId="580" priority="38" operator="equal">
      <formula>0</formula>
    </cfRule>
  </conditionalFormatting>
  <conditionalFormatting sqref="F240:K242 F256:F258 G260:N260 F236:N236 F232:M234 G258:N258 L242:N242 G256:N256 F238:J238">
    <cfRule type="cellIs" dxfId="579" priority="37" operator="equal">
      <formula>0</formula>
    </cfRule>
  </conditionalFormatting>
  <conditionalFormatting sqref="F237:N237 K238:N238 F260 N232:N234 F261:N263 L240:N241 G257:N257 F235:N235 F243:N246 F248:N252 F254:N255 F259:N259">
    <cfRule type="cellIs" dxfId="578" priority="36" operator="equal">
      <formula>0</formula>
    </cfRule>
  </conditionalFormatting>
  <conditionalFormatting sqref="O260 O236 O258 O242 O256">
    <cfRule type="cellIs" dxfId="577" priority="35" operator="equal">
      <formula>0</formula>
    </cfRule>
  </conditionalFormatting>
  <conditionalFormatting sqref="O237:O241 O259 O232:O235 O261:O263 O257 O243:O255 F239:N239 F247:N247 F253:N253">
    <cfRule type="cellIs" dxfId="576" priority="34" operator="equal">
      <formula>0</formula>
    </cfRule>
  </conditionalFormatting>
  <conditionalFormatting sqref="P258 P240 P256">
    <cfRule type="cellIs" dxfId="575" priority="33" operator="equal">
      <formula>0</formula>
    </cfRule>
  </conditionalFormatting>
  <conditionalFormatting sqref="P241 P257 P232:P234 P259:P263 P236:P239">
    <cfRule type="cellIs" dxfId="574" priority="32" operator="equal">
      <formula>0</formula>
    </cfRule>
  </conditionalFormatting>
  <conditionalFormatting sqref="P242">
    <cfRule type="cellIs" dxfId="573" priority="31" operator="equal">
      <formula>0</formula>
    </cfRule>
  </conditionalFormatting>
  <conditionalFormatting sqref="P243:P255">
    <cfRule type="cellIs" dxfId="572" priority="30" operator="equal">
      <formula>0</formula>
    </cfRule>
  </conditionalFormatting>
  <conditionalFormatting sqref="P235">
    <cfRule type="cellIs" dxfId="571" priority="29" operator="equal">
      <formula>0</formula>
    </cfRule>
  </conditionalFormatting>
  <conditionalFormatting sqref="F292:F294 G296:N296 F272:N272 F268:M270 G294:N294 L278:N278 G292:N292 F274:J274 F276:K278">
    <cfRule type="cellIs" dxfId="570" priority="28" operator="equal">
      <formula>0</formula>
    </cfRule>
  </conditionalFormatting>
  <conditionalFormatting sqref="F273:N273 K274:N274 F296 N268:N270 F297:N299 L276:N277 G293:N293 F271:N271 F279:N282 F284:N287 F290:N291 F288:L288 F295:N295">
    <cfRule type="cellIs" dxfId="569" priority="27" operator="equal">
      <formula>0</formula>
    </cfRule>
  </conditionalFormatting>
  <conditionalFormatting sqref="O296 O272 O294 O278 O292">
    <cfRule type="cellIs" dxfId="568" priority="26" operator="equal">
      <formula>0</formula>
    </cfRule>
  </conditionalFormatting>
  <conditionalFormatting sqref="O273:O277 O295 O268:O271 O297:O299 O293 O279:O291 F275:N275 F283:N283 M288:N288 F289:N289">
    <cfRule type="cellIs" dxfId="567" priority="25" operator="equal">
      <formula>0</formula>
    </cfRule>
  </conditionalFormatting>
  <conditionalFormatting sqref="P294 P276 P292">
    <cfRule type="cellIs" dxfId="566" priority="24" operator="equal">
      <formula>0</formula>
    </cfRule>
  </conditionalFormatting>
  <conditionalFormatting sqref="P277 P293 P268:P270 P295:P299 P272:P275">
    <cfRule type="cellIs" dxfId="565" priority="23" operator="equal">
      <formula>0</formula>
    </cfRule>
  </conditionalFormatting>
  <conditionalFormatting sqref="P278">
    <cfRule type="cellIs" dxfId="564" priority="22" operator="equal">
      <formula>0</formula>
    </cfRule>
  </conditionalFormatting>
  <conditionalFormatting sqref="P279:P291">
    <cfRule type="cellIs" dxfId="563" priority="21" operator="equal">
      <formula>0</formula>
    </cfRule>
  </conditionalFormatting>
  <conditionalFormatting sqref="P271">
    <cfRule type="cellIs" dxfId="562" priority="20" operator="equal">
      <formula>0</formula>
    </cfRule>
  </conditionalFormatting>
  <conditionalFormatting sqref="F312:K314 F328:F330 G332:N332 F308:N308 F304:M306 G330:N330 L314:N314 G328:N328 F310:J310">
    <cfRule type="cellIs" dxfId="561" priority="19" operator="equal">
      <formula>0</formula>
    </cfRule>
  </conditionalFormatting>
  <conditionalFormatting sqref="F309:N309 K310:N310 F332 N304:N306 F333:N335 L312:N313 G329:N329 F307:N307 F315:N318 F320:N324 F326:N327 F331:N331">
    <cfRule type="cellIs" dxfId="560" priority="18" operator="equal">
      <formula>0</formula>
    </cfRule>
  </conditionalFormatting>
  <conditionalFormatting sqref="O332 O308 O330 O314 O328">
    <cfRule type="cellIs" dxfId="559" priority="17" operator="equal">
      <formula>0</formula>
    </cfRule>
  </conditionalFormatting>
  <conditionalFormatting sqref="O309:O313 O331 O304:O307 O333:O335 O329 O315:O327 F311:N311 F319:N319 F325:N325">
    <cfRule type="cellIs" dxfId="558" priority="16" operator="equal">
      <formula>0</formula>
    </cfRule>
  </conditionalFormatting>
  <conditionalFormatting sqref="P313 P329 P304:P306 P331:P335 P308:P311">
    <cfRule type="cellIs" dxfId="557" priority="14" operator="equal">
      <formula>0</formula>
    </cfRule>
  </conditionalFormatting>
  <conditionalFormatting sqref="P314">
    <cfRule type="cellIs" dxfId="556" priority="13" operator="equal">
      <formula>0</formula>
    </cfRule>
  </conditionalFormatting>
  <conditionalFormatting sqref="P315:P327">
    <cfRule type="cellIs" dxfId="555" priority="12" operator="equal">
      <formula>0</formula>
    </cfRule>
  </conditionalFormatting>
  <conditionalFormatting sqref="P307">
    <cfRule type="cellIs" dxfId="554" priority="11" operator="equal">
      <formula>0</formula>
    </cfRule>
  </conditionalFormatting>
  <conditionalFormatting sqref="F364:F366 G368:N368 F344:N344 F340:M342 G366:N366 L350:N350 G364:N364 F346:J346 F348:K350">
    <cfRule type="cellIs" dxfId="553" priority="10" operator="equal">
      <formula>0</formula>
    </cfRule>
  </conditionalFormatting>
  <conditionalFormatting sqref="F345:N345 K346:N346 F368 N340:N342 F369:N371 L348:N349 G365:N365 F343:N343 F351:N354 F356:N363 F367:N367">
    <cfRule type="cellIs" dxfId="552" priority="9" operator="equal">
      <formula>0</formula>
    </cfRule>
  </conditionalFormatting>
  <conditionalFormatting sqref="O368 O344 O366 O350 O364">
    <cfRule type="cellIs" dxfId="551" priority="8" operator="equal">
      <formula>0</formula>
    </cfRule>
  </conditionalFormatting>
  <conditionalFormatting sqref="O345:O349 O367 O340:O343 O369:O371 O365 O351:O363 F347:N347 F355:N355">
    <cfRule type="cellIs" dxfId="550" priority="7" operator="equal">
      <formula>0</formula>
    </cfRule>
  </conditionalFormatting>
  <conditionalFormatting sqref="P366 P348 P364">
    <cfRule type="cellIs" dxfId="549" priority="6" operator="equal">
      <formula>0</formula>
    </cfRule>
  </conditionalFormatting>
  <conditionalFormatting sqref="P349 P365 P340:P342 P367:P371 P344:P347">
    <cfRule type="cellIs" dxfId="548" priority="5" operator="equal">
      <formula>0</formula>
    </cfRule>
  </conditionalFormatting>
  <conditionalFormatting sqref="P351:P363">
    <cfRule type="cellIs" dxfId="547" priority="3" operator="equal">
      <formula>0</formula>
    </cfRule>
  </conditionalFormatting>
  <conditionalFormatting sqref="P343">
    <cfRule type="cellIs" dxfId="546" priority="2" operator="equal">
      <formula>0</formula>
    </cfRule>
  </conditionalFormatting>
  <conditionalFormatting sqref="P38">
    <cfRule type="cellIs" dxfId="545" priority="1" operator="equal">
      <formula>0</formula>
    </cfRule>
  </conditionalFormatting>
  <dataValidations count="1">
    <dataValidation type="list" allowBlank="1" showInputMessage="1" showErrorMessage="1" sqref="C2">
      <formula1>$AR$1:$AR$4</formula1>
    </dataValidation>
  </dataValidations>
  <pageMargins left="0.70866141732283472" right="0.70866141732283472" top="0.55118110236220474" bottom="0.35433070866141736" header="0.31496062992125984" footer="0.31496062992125984"/>
  <pageSetup paperSize="9" scale="51" fitToHeight="11"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CD56B9C1-58B0-450E-B305-6A8A206CFA56}">
            <x14:dataBar minLength="0" maxLength="100" border="1" negativeBarBorderColorSameAsPositive="0">
              <x14:cfvo type="autoMin"/>
              <x14:cfvo type="autoMax"/>
              <x14:borderColor rgb="FF008AEF"/>
              <x14:negativeFillColor rgb="FFFF0000"/>
              <x14:negativeBorderColor rgb="FFFF0000"/>
              <x14:axisColor rgb="FF000000"/>
            </x14:dataBar>
          </x14:cfRule>
          <xm:sqref>R148</xm:sqref>
        </x14:conditionalFormatting>
        <x14:conditionalFormatting xmlns:xm="http://schemas.microsoft.com/office/excel/2006/main">
          <x14:cfRule type="dataBar" id="{3695A3B7-E237-4F26-8DE8-D5FEFBABD13F}">
            <x14:dataBar minLength="0" maxLength="100" border="1" negativeBarBorderColorSameAsPositive="0">
              <x14:cfvo type="autoMin"/>
              <x14:cfvo type="autoMax"/>
              <x14:borderColor rgb="FF008AEF"/>
              <x14:negativeFillColor rgb="FFFF0000"/>
              <x14:negativeBorderColor rgb="FFFF0000"/>
              <x14:axisColor rgb="FF000000"/>
            </x14:dataBar>
          </x14:cfRule>
          <xm:sqref>R115:S146 S148</xm:sqref>
        </x14:conditionalFormatting>
        <x14:conditionalFormatting xmlns:xm="http://schemas.microsoft.com/office/excel/2006/main">
          <x14:cfRule type="dataBar" id="{D7ADE211-D12D-48D0-86B1-FC6567350565}">
            <x14:dataBar minLength="0" maxLength="100" border="1" negativeBarBorderColorSameAsPositive="0">
              <x14:cfvo type="autoMin"/>
              <x14:cfvo type="autoMax"/>
              <x14:borderColor rgb="FF008AEF"/>
              <x14:negativeFillColor rgb="FFFF0000"/>
              <x14:negativeBorderColor rgb="FFFF0000"/>
              <x14:axisColor rgb="FF000000"/>
            </x14:dataBar>
          </x14:cfRule>
          <xm:sqref>Q147:Q148</xm:sqref>
        </x14:conditionalFormatting>
        <x14:conditionalFormatting xmlns:xm="http://schemas.microsoft.com/office/excel/2006/main">
          <x14:cfRule type="dataBar" id="{964C5F5B-D9CA-4C7A-A9A2-6181DBC7288C}">
            <x14:dataBar minLength="0" maxLength="100" border="1" negativeBarBorderColorSameAsPositive="0">
              <x14:cfvo type="autoMin"/>
              <x14:cfvo type="autoMax"/>
              <x14:borderColor rgb="FF008AEF"/>
              <x14:negativeFillColor rgb="FFFF0000"/>
              <x14:negativeBorderColor rgb="FFFF0000"/>
              <x14:axisColor rgb="FF000000"/>
            </x14:dataBar>
          </x14:cfRule>
          <xm:sqref>Q115:Q146</xm:sqref>
        </x14:conditionalFormatting>
        <x14:conditionalFormatting xmlns:xm="http://schemas.microsoft.com/office/excel/2006/main">
          <x14:cfRule type="dataBar" id="{A86754F2-D469-4931-982B-2C4C548E1668}">
            <x14:dataBar minLength="0" maxLength="100" border="1" negativeBarBorderColorSameAsPositive="0">
              <x14:cfvo type="autoMin"/>
              <x14:cfvo type="autoMax"/>
              <x14:borderColor rgb="FF008AEF"/>
              <x14:negativeFillColor rgb="FFFF0000"/>
              <x14:negativeBorderColor rgb="FFFF0000"/>
              <x14:axisColor rgb="FF000000"/>
            </x14:dataBar>
          </x14:cfRule>
          <xm:sqref>O149:P149</xm:sqref>
        </x14:conditionalFormatting>
        <x14:conditionalFormatting xmlns:xm="http://schemas.microsoft.com/office/excel/2006/main">
          <x14:cfRule type="dataBar" id="{DBFA4AB6-F08E-438D-81CB-F32DC65C7697}">
            <x14:dataBar minLength="0" maxLength="100" border="1" negativeBarBorderColorSameAsPositive="0">
              <x14:cfvo type="autoMin"/>
              <x14:cfvo type="autoMax"/>
              <x14:borderColor rgb="FF008AEF"/>
              <x14:negativeFillColor rgb="FFFF0000"/>
              <x14:negativeBorderColor rgb="FFFF0000"/>
              <x14:axisColor rgb="FF000000"/>
            </x14:dataBar>
          </x14:cfRule>
          <xm:sqref>R187</xm:sqref>
        </x14:conditionalFormatting>
        <x14:conditionalFormatting xmlns:xm="http://schemas.microsoft.com/office/excel/2006/main">
          <x14:cfRule type="dataBar" id="{2C462E3B-8FE2-4D84-B630-DE776D5B3A5F}">
            <x14:dataBar minLength="0" maxLength="100" border="1" negativeBarBorderColorSameAsPositive="0">
              <x14:cfvo type="autoMin"/>
              <x14:cfvo type="autoMax"/>
              <x14:borderColor rgb="FF008AEF"/>
              <x14:negativeFillColor rgb="FFFF0000"/>
              <x14:negativeBorderColor rgb="FFFF0000"/>
              <x14:axisColor rgb="FF000000"/>
            </x14:dataBar>
          </x14:cfRule>
          <xm:sqref>R154:S185 S187</xm:sqref>
        </x14:conditionalFormatting>
        <x14:conditionalFormatting xmlns:xm="http://schemas.microsoft.com/office/excel/2006/main">
          <x14:cfRule type="dataBar" id="{E1F09D6C-A357-4489-8DE9-A2F28F827E53}">
            <x14:dataBar minLength="0" maxLength="100" border="1" negativeBarBorderColorSameAsPositive="0">
              <x14:cfvo type="autoMin"/>
              <x14:cfvo type="autoMax"/>
              <x14:borderColor rgb="FF008AEF"/>
              <x14:negativeFillColor rgb="FFFF0000"/>
              <x14:negativeBorderColor rgb="FFFF0000"/>
              <x14:axisColor rgb="FF000000"/>
            </x14:dataBar>
          </x14:cfRule>
          <xm:sqref>Q186:Q187</xm:sqref>
        </x14:conditionalFormatting>
        <x14:conditionalFormatting xmlns:xm="http://schemas.microsoft.com/office/excel/2006/main">
          <x14:cfRule type="dataBar" id="{97642F28-98CB-44CF-99E3-6681B2BA5C6D}">
            <x14:dataBar minLength="0" maxLength="100" border="1" negativeBarBorderColorSameAsPositive="0">
              <x14:cfvo type="autoMin"/>
              <x14:cfvo type="autoMax"/>
              <x14:borderColor rgb="FF008AEF"/>
              <x14:negativeFillColor rgb="FFFF0000"/>
              <x14:negativeBorderColor rgb="FFFF0000"/>
              <x14:axisColor rgb="FF000000"/>
            </x14:dataBar>
          </x14:cfRule>
          <xm:sqref>Q154:Q185</xm:sqref>
        </x14:conditionalFormatting>
        <x14:conditionalFormatting xmlns:xm="http://schemas.microsoft.com/office/excel/2006/main">
          <x14:cfRule type="dataBar" id="{51BD24D8-B310-43C9-91D6-BB9B8665FB30}">
            <x14:dataBar minLength="0" maxLength="100" border="1" negativeBarBorderColorSameAsPositive="0">
              <x14:cfvo type="autoMin"/>
              <x14:cfvo type="autoMax"/>
              <x14:borderColor rgb="FF008AEF"/>
              <x14:negativeFillColor rgb="FFFF0000"/>
              <x14:negativeBorderColor rgb="FFFF0000"/>
              <x14:axisColor rgb="FF000000"/>
            </x14:dataBar>
          </x14:cfRule>
          <xm:sqref>R226</xm:sqref>
        </x14:conditionalFormatting>
        <x14:conditionalFormatting xmlns:xm="http://schemas.microsoft.com/office/excel/2006/main">
          <x14:cfRule type="dataBar" id="{1AB93A3D-0267-4524-ADBD-465A69773344}">
            <x14:dataBar minLength="0" maxLength="100" border="1" negativeBarBorderColorSameAsPositive="0">
              <x14:cfvo type="autoMin"/>
              <x14:cfvo type="autoMax"/>
              <x14:borderColor rgb="FF008AEF"/>
              <x14:negativeFillColor rgb="FFFF0000"/>
              <x14:negativeBorderColor rgb="FFFF0000"/>
              <x14:axisColor rgb="FF000000"/>
            </x14:dataBar>
          </x14:cfRule>
          <xm:sqref>R193:R224</xm:sqref>
        </x14:conditionalFormatting>
        <x14:conditionalFormatting xmlns:xm="http://schemas.microsoft.com/office/excel/2006/main">
          <x14:cfRule type="dataBar" id="{4E51F9E0-8E07-4D2F-868E-03285331F344}">
            <x14:dataBar minLength="0" maxLength="100" border="1" negativeBarBorderColorSameAsPositive="0">
              <x14:cfvo type="autoMin"/>
              <x14:cfvo type="autoMax"/>
              <x14:borderColor rgb="FF008AEF"/>
              <x14:negativeFillColor rgb="FFFF0000"/>
              <x14:negativeBorderColor rgb="FFFF0000"/>
              <x14:axisColor rgb="FF000000"/>
            </x14:dataBar>
          </x14:cfRule>
          <xm:sqref>Q225:Q226</xm:sqref>
        </x14:conditionalFormatting>
        <x14:conditionalFormatting xmlns:xm="http://schemas.microsoft.com/office/excel/2006/main">
          <x14:cfRule type="dataBar" id="{DC839F47-103A-4161-968F-CC0364CC7451}">
            <x14:dataBar minLength="0" maxLength="100" border="1" negativeBarBorderColorSameAsPositive="0">
              <x14:cfvo type="autoMin"/>
              <x14:cfvo type="autoMax"/>
              <x14:borderColor rgb="FF008AEF"/>
              <x14:negativeFillColor rgb="FFFF0000"/>
              <x14:negativeBorderColor rgb="FFFF0000"/>
              <x14:axisColor rgb="FF000000"/>
            </x14:dataBar>
          </x14:cfRule>
          <xm:sqref>Q193:Q224</xm:sqref>
        </x14:conditionalFormatting>
        <x14:conditionalFormatting xmlns:xm="http://schemas.microsoft.com/office/excel/2006/main">
          <x14:cfRule type="dataBar" id="{179EAA6A-2845-4B2B-B0D2-6F2EDF9DB2DC}">
            <x14:dataBar minLength="0" maxLength="100" border="1" negativeBarBorderColorSameAsPositive="0">
              <x14:cfvo type="autoMin"/>
              <x14:cfvo type="autoMax"/>
              <x14:borderColor rgb="FF008AEF"/>
              <x14:negativeFillColor rgb="FFFF0000"/>
              <x14:negativeBorderColor rgb="FFFF0000"/>
              <x14:axisColor rgb="FF000000"/>
            </x14:dataBar>
          </x14:cfRule>
          <xm:sqref>S193:S224 S226</xm:sqref>
        </x14:conditionalFormatting>
        <x14:conditionalFormatting xmlns:xm="http://schemas.microsoft.com/office/excel/2006/main">
          <x14:cfRule type="dataBar" id="{045D27B6-44AE-4275-A240-B53EE5971CD2}">
            <x14:dataBar minLength="0" maxLength="100" border="1" negativeBarBorderColorSameAsPositive="0">
              <x14:cfvo type="autoMin"/>
              <x14:cfvo type="autoMax"/>
              <x14:borderColor rgb="FF008AEF"/>
              <x14:negativeFillColor rgb="FFFF0000"/>
              <x14:negativeBorderColor rgb="FFFF0000"/>
              <x14:axisColor rgb="FF000000"/>
            </x14:dataBar>
          </x14:cfRule>
          <xm:sqref>Q232:R263</xm:sqref>
        </x14:conditionalFormatting>
        <x14:conditionalFormatting xmlns:xm="http://schemas.microsoft.com/office/excel/2006/main">
          <x14:cfRule type="dataBar" id="{BF8C8509-88C7-41EF-AE20-B8DAD6242887}">
            <x14:dataBar minLength="0" maxLength="100" border="1" negativeBarBorderColorSameAsPositive="0">
              <x14:cfvo type="autoMin"/>
              <x14:cfvo type="autoMax"/>
              <x14:borderColor rgb="FF008AEF"/>
              <x14:negativeFillColor rgb="FFFF0000"/>
              <x14:negativeBorderColor rgb="FFFF0000"/>
              <x14:axisColor rgb="FF000000"/>
            </x14:dataBar>
          </x14:cfRule>
          <xm:sqref>Q268:R299</xm:sqref>
        </x14:conditionalFormatting>
        <x14:conditionalFormatting xmlns:xm="http://schemas.microsoft.com/office/excel/2006/main">
          <x14:cfRule type="dataBar" id="{2F5EFC56-7E78-4869-840A-77A0B081BAA4}">
            <x14:dataBar minLength="0" maxLength="100" border="1" negativeBarBorderColorSameAsPositive="0">
              <x14:cfvo type="autoMin"/>
              <x14:cfvo type="autoMax"/>
              <x14:borderColor rgb="FF008AEF"/>
              <x14:negativeFillColor rgb="FFFF0000"/>
              <x14:negativeBorderColor rgb="FFFF0000"/>
              <x14:axisColor rgb="FF000000"/>
            </x14:dataBar>
          </x14:cfRule>
          <xm:sqref>Q304:R335</xm:sqref>
        </x14:conditionalFormatting>
        <x14:conditionalFormatting xmlns:xm="http://schemas.microsoft.com/office/excel/2006/main">
          <x14:cfRule type="dataBar" id="{A594B103-64FB-4757-A63E-E14C71234A51}">
            <x14:dataBar minLength="0" maxLength="100" border="1" negativeBarBorderColorSameAsPositive="0">
              <x14:cfvo type="autoMin"/>
              <x14:cfvo type="autoMax"/>
              <x14:borderColor rgb="FF008AEF"/>
              <x14:negativeFillColor rgb="FFFF0000"/>
              <x14:negativeBorderColor rgb="FFFF0000"/>
              <x14:axisColor rgb="FF000000"/>
            </x14:dataBar>
          </x14:cfRule>
          <xm:sqref>Q340:R371</xm:sqref>
        </x14:conditionalFormatting>
        <x14:conditionalFormatting xmlns:xm="http://schemas.microsoft.com/office/excel/2006/main">
          <x14:cfRule type="dataBar" id="{D3628DC6-92C6-4DD1-9C58-FCC66EDB543E}">
            <x14:dataBar minLength="0" maxLength="100" border="1" negativeBarBorderColorSameAsPositive="0">
              <x14:cfvo type="autoMin"/>
              <x14:cfvo type="autoMax"/>
              <x14:borderColor rgb="FF008AEF"/>
              <x14:negativeFillColor rgb="FFFF0000"/>
              <x14:negativeBorderColor rgb="FFFF0000"/>
              <x14:axisColor rgb="FF000000"/>
            </x14:dataBar>
          </x14:cfRule>
          <xm:sqref>Q376:R407</xm:sqref>
        </x14:conditionalFormatting>
        <x14:conditionalFormatting xmlns:xm="http://schemas.microsoft.com/office/excel/2006/main">
          <x14:cfRule type="dataBar" id="{954D9636-259F-4CC7-94D5-70E7D9F16A5A}">
            <x14:dataBar minLength="0" maxLength="100" border="1" negativeBarBorderColorSameAsPositive="0">
              <x14:cfvo type="autoMin"/>
              <x14:cfvo type="autoMax"/>
              <x14:borderColor rgb="FF008AEF"/>
              <x14:negativeFillColor rgb="FFFF0000"/>
              <x14:negativeBorderColor rgb="FFFF0000"/>
              <x14:axisColor rgb="FF000000"/>
            </x14:dataBar>
          </x14:cfRule>
          <xm:sqref>Q412:R443</xm:sqref>
        </x14:conditionalFormatting>
        <x14:conditionalFormatting xmlns:xm="http://schemas.microsoft.com/office/excel/2006/main">
          <x14:cfRule type="dataBar" id="{3C9CCDF1-1489-4F16-B3AC-DD1CC38C818F}">
            <x14:dataBar minLength="0" maxLength="100" border="1" negativeBarBorderColorSameAsPositive="0">
              <x14:cfvo type="autoMin"/>
              <x14:cfvo type="autoMax"/>
              <x14:borderColor rgb="FF008AEF"/>
              <x14:negativeFillColor rgb="FFFF0000"/>
              <x14:negativeBorderColor rgb="FFFF0000"/>
              <x14:axisColor rgb="FF000000"/>
            </x14:dataBar>
          </x14:cfRule>
          <xm:sqref>F149:N149</xm:sqref>
        </x14:conditionalFormatting>
        <x14:conditionalFormatting xmlns:xm="http://schemas.microsoft.com/office/excel/2006/main">
          <x14:cfRule type="dataBar" id="{EFC18D66-2628-4AAC-B44B-13744D67D171}">
            <x14:dataBar minLength="0" maxLength="100" border="1" negativeBarBorderColorSameAsPositive="0">
              <x14:cfvo type="autoMin"/>
              <x14:cfvo type="autoMax"/>
              <x14:borderColor rgb="FF008AEF"/>
              <x14:negativeFillColor rgb="FFFF0000"/>
              <x14:negativeBorderColor rgb="FFFF0000"/>
              <x14:axisColor rgb="FF000000"/>
            </x14:dataBar>
          </x14:cfRule>
          <xm:sqref>O188:P188</xm:sqref>
        </x14:conditionalFormatting>
        <x14:conditionalFormatting xmlns:xm="http://schemas.microsoft.com/office/excel/2006/main">
          <x14:cfRule type="dataBar" id="{3A614210-28C8-424F-AC82-462E60E74830}">
            <x14:dataBar minLength="0" maxLength="100" border="1" negativeBarBorderColorSameAsPositive="0">
              <x14:cfvo type="autoMin"/>
              <x14:cfvo type="autoMax"/>
              <x14:borderColor rgb="FF008AEF"/>
              <x14:negativeFillColor rgb="FFFF0000"/>
              <x14:negativeBorderColor rgb="FFFF0000"/>
              <x14:axisColor rgb="FF000000"/>
            </x14:dataBar>
          </x14:cfRule>
          <xm:sqref>F188:N188</xm:sqref>
        </x14:conditionalFormatting>
        <x14:conditionalFormatting xmlns:xm="http://schemas.microsoft.com/office/excel/2006/main">
          <x14:cfRule type="dataBar" id="{AD8DBBCE-CFC2-4D3A-995F-00BCB089CA09}">
            <x14:dataBar minLength="0" maxLength="100" border="1" negativeBarBorderColorSameAsPositive="0">
              <x14:cfvo type="autoMin"/>
              <x14:cfvo type="autoMax"/>
              <x14:borderColor rgb="FF008AEF"/>
              <x14:negativeFillColor rgb="FFFF0000"/>
              <x14:negativeBorderColor rgb="FFFF0000"/>
              <x14:axisColor rgb="FF000000"/>
            </x14:dataBar>
          </x14:cfRule>
          <xm:sqref>O227:P227</xm:sqref>
        </x14:conditionalFormatting>
        <x14:conditionalFormatting xmlns:xm="http://schemas.microsoft.com/office/excel/2006/main">
          <x14:cfRule type="dataBar" id="{415B4AF8-968F-4B03-A8F5-92B99F304008}">
            <x14:dataBar minLength="0" maxLength="100" border="1" negativeBarBorderColorSameAsPositive="0">
              <x14:cfvo type="autoMin"/>
              <x14:cfvo type="autoMax"/>
              <x14:borderColor rgb="FF008AEF"/>
              <x14:negativeFillColor rgb="FFFF0000"/>
              <x14:negativeBorderColor rgb="FFFF0000"/>
              <x14:axisColor rgb="FF000000"/>
            </x14:dataBar>
          </x14:cfRule>
          <xm:sqref>F227:N227</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companies'!F412:O412</xm:f>
              <xm:sqref>C412</xm:sqref>
            </x14:sparkline>
            <x14:sparkline>
              <xm:f>'Largest Life Non-Life companies'!F413:O413</xm:f>
              <xm:sqref>C413</xm:sqref>
            </x14:sparkline>
            <x14:sparkline>
              <xm:f>'Largest Life Non-Life companies'!F414:O414</xm:f>
              <xm:sqref>C414</xm:sqref>
            </x14:sparkline>
            <x14:sparkline>
              <xm:f>'Largest Life Non-Life companies'!F415:O415</xm:f>
              <xm:sqref>C415</xm:sqref>
            </x14:sparkline>
            <x14:sparkline>
              <xm:f>'Largest Life Non-Life companies'!F416:O416</xm:f>
              <xm:sqref>C416</xm:sqref>
            </x14:sparkline>
            <x14:sparkline>
              <xm:f>'Largest Life Non-Life companies'!F417:O417</xm:f>
              <xm:sqref>C417</xm:sqref>
            </x14:sparkline>
            <x14:sparkline>
              <xm:f>'Largest Life Non-Life companies'!F418:O418</xm:f>
              <xm:sqref>C418</xm:sqref>
            </x14:sparkline>
            <x14:sparkline>
              <xm:f>'Largest Life Non-Life companies'!F419:O419</xm:f>
              <xm:sqref>C419</xm:sqref>
            </x14:sparkline>
            <x14:sparkline>
              <xm:f>'Largest Life Non-Life companies'!F420:O420</xm:f>
              <xm:sqref>C420</xm:sqref>
            </x14:sparkline>
            <x14:sparkline>
              <xm:f>'Largest Life Non-Life companies'!F421:O421</xm:f>
              <xm:sqref>C421</xm:sqref>
            </x14:sparkline>
            <x14:sparkline>
              <xm:f>'Largest Life Non-Life companies'!F422:O422</xm:f>
              <xm:sqref>C422</xm:sqref>
            </x14:sparkline>
            <x14:sparkline>
              <xm:f>'Largest Life Non-Life companies'!F423:O423</xm:f>
              <xm:sqref>C423</xm:sqref>
            </x14:sparkline>
            <x14:sparkline>
              <xm:f>'Largest Life Non-Life companies'!F424:O424</xm:f>
              <xm:sqref>C424</xm:sqref>
            </x14:sparkline>
            <x14:sparkline>
              <xm:f>'Largest Life Non-Life companies'!F425:O425</xm:f>
              <xm:sqref>C425</xm:sqref>
            </x14:sparkline>
            <x14:sparkline>
              <xm:f>'Largest Life Non-Life companies'!F426:O426</xm:f>
              <xm:sqref>C426</xm:sqref>
            </x14:sparkline>
            <x14:sparkline>
              <xm:f>'Largest Life Non-Life companies'!F427:O427</xm:f>
              <xm:sqref>C427</xm:sqref>
            </x14:sparkline>
            <x14:sparkline>
              <xm:f>'Largest Life Non-Life companies'!F428:O428</xm:f>
              <xm:sqref>C428</xm:sqref>
            </x14:sparkline>
            <x14:sparkline>
              <xm:f>'Largest Life Non-Life companies'!F429:O429</xm:f>
              <xm:sqref>C429</xm:sqref>
            </x14:sparkline>
            <x14:sparkline>
              <xm:f>'Largest Life Non-Life companies'!F430:O430</xm:f>
              <xm:sqref>C430</xm:sqref>
            </x14:sparkline>
            <x14:sparkline>
              <xm:f>'Largest Life Non-Life companies'!F431:O431</xm:f>
              <xm:sqref>C431</xm:sqref>
            </x14:sparkline>
            <x14:sparkline>
              <xm:f>'Largest Life Non-Life companies'!F432:O432</xm:f>
              <xm:sqref>C432</xm:sqref>
            </x14:sparkline>
            <x14:sparkline>
              <xm:f>'Largest Life Non-Life companies'!F433:O433</xm:f>
              <xm:sqref>C433</xm:sqref>
            </x14:sparkline>
            <x14:sparkline>
              <xm:f>'Largest Life Non-Life companies'!F434:O434</xm:f>
              <xm:sqref>C434</xm:sqref>
            </x14:sparkline>
            <x14:sparkline>
              <xm:f>'Largest Life Non-Life companies'!F435:O435</xm:f>
              <xm:sqref>C435</xm:sqref>
            </x14:sparkline>
            <x14:sparkline>
              <xm:f>'Largest Life Non-Life companies'!F436:O436</xm:f>
              <xm:sqref>C436</xm:sqref>
            </x14:sparkline>
            <x14:sparkline>
              <xm:f>'Largest Life Non-Life companies'!F437:O437</xm:f>
              <xm:sqref>C437</xm:sqref>
            </x14:sparkline>
            <x14:sparkline>
              <xm:f>'Largest Life Non-Life companies'!F438:O438</xm:f>
              <xm:sqref>C438</xm:sqref>
            </x14:sparkline>
            <x14:sparkline>
              <xm:f>'Largest Life Non-Life companies'!F439:O439</xm:f>
              <xm:sqref>C439</xm:sqref>
            </x14:sparkline>
            <x14:sparkline>
              <xm:f>'Largest Life Non-Life companies'!F440:O440</xm:f>
              <xm:sqref>C440</xm:sqref>
            </x14:sparkline>
            <x14:sparkline>
              <xm:f>'Largest Life Non-Life companies'!F441:O441</xm:f>
              <xm:sqref>C441</xm:sqref>
            </x14:sparkline>
            <x14:sparkline>
              <xm:f>'Largest Life Non-Life companies'!F442:O442</xm:f>
              <xm:sqref>C442</xm:sqref>
            </x14:sparkline>
            <x14:sparkline>
              <xm:f>'Largest Life Non-Life companies'!F443:O443</xm:f>
              <xm:sqref>C443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companies'!F376:O376</xm:f>
              <xm:sqref>C376</xm:sqref>
            </x14:sparkline>
            <x14:sparkline>
              <xm:f>'Largest Life Non-Life companies'!F377:O377</xm:f>
              <xm:sqref>C377</xm:sqref>
            </x14:sparkline>
            <x14:sparkline>
              <xm:f>'Largest Life Non-Life companies'!F378:O378</xm:f>
              <xm:sqref>C378</xm:sqref>
            </x14:sparkline>
            <x14:sparkline>
              <xm:f>'Largest Life Non-Life companies'!F379:O379</xm:f>
              <xm:sqref>C379</xm:sqref>
            </x14:sparkline>
            <x14:sparkline>
              <xm:f>'Largest Life Non-Life companies'!F380:O380</xm:f>
              <xm:sqref>C380</xm:sqref>
            </x14:sparkline>
            <x14:sparkline>
              <xm:f>'Largest Life Non-Life companies'!F381:O381</xm:f>
              <xm:sqref>C381</xm:sqref>
            </x14:sparkline>
            <x14:sparkline>
              <xm:f>'Largest Life Non-Life companies'!F382:O382</xm:f>
              <xm:sqref>C382</xm:sqref>
            </x14:sparkline>
            <x14:sparkline>
              <xm:f>'Largest Life Non-Life companies'!F383:O383</xm:f>
              <xm:sqref>C383</xm:sqref>
            </x14:sparkline>
            <x14:sparkline>
              <xm:f>'Largest Life Non-Life companies'!F384:O384</xm:f>
              <xm:sqref>C384</xm:sqref>
            </x14:sparkline>
            <x14:sparkline>
              <xm:f>'Largest Life Non-Life companies'!F385:O385</xm:f>
              <xm:sqref>C385</xm:sqref>
            </x14:sparkline>
            <x14:sparkline>
              <xm:f>'Largest Life Non-Life companies'!F386:O386</xm:f>
              <xm:sqref>C386</xm:sqref>
            </x14:sparkline>
            <x14:sparkline>
              <xm:f>'Largest Life Non-Life companies'!F387:O387</xm:f>
              <xm:sqref>C387</xm:sqref>
            </x14:sparkline>
            <x14:sparkline>
              <xm:f>'Largest Life Non-Life companies'!F388:O388</xm:f>
              <xm:sqref>C388</xm:sqref>
            </x14:sparkline>
            <x14:sparkline>
              <xm:f>'Largest Life Non-Life companies'!F389:O389</xm:f>
              <xm:sqref>C389</xm:sqref>
            </x14:sparkline>
            <x14:sparkline>
              <xm:f>'Largest Life Non-Life companies'!F390:O390</xm:f>
              <xm:sqref>C390</xm:sqref>
            </x14:sparkline>
            <x14:sparkline>
              <xm:f>'Largest Life Non-Life companies'!F391:O391</xm:f>
              <xm:sqref>C391</xm:sqref>
            </x14:sparkline>
            <x14:sparkline>
              <xm:f>'Largest Life Non-Life companies'!F392:O392</xm:f>
              <xm:sqref>C392</xm:sqref>
            </x14:sparkline>
            <x14:sparkline>
              <xm:f>'Largest Life Non-Life companies'!F393:O393</xm:f>
              <xm:sqref>C393</xm:sqref>
            </x14:sparkline>
            <x14:sparkline>
              <xm:f>'Largest Life Non-Life companies'!F394:O394</xm:f>
              <xm:sqref>C394</xm:sqref>
            </x14:sparkline>
            <x14:sparkline>
              <xm:f>'Largest Life Non-Life companies'!F395:O395</xm:f>
              <xm:sqref>C395</xm:sqref>
            </x14:sparkline>
            <x14:sparkline>
              <xm:f>'Largest Life Non-Life companies'!F396:O396</xm:f>
              <xm:sqref>C396</xm:sqref>
            </x14:sparkline>
            <x14:sparkline>
              <xm:f>'Largest Life Non-Life companies'!F397:O397</xm:f>
              <xm:sqref>C397</xm:sqref>
            </x14:sparkline>
            <x14:sparkline>
              <xm:f>'Largest Life Non-Life companies'!F398:O398</xm:f>
              <xm:sqref>C398</xm:sqref>
            </x14:sparkline>
            <x14:sparkline>
              <xm:f>'Largest Life Non-Life companies'!F399:O399</xm:f>
              <xm:sqref>C399</xm:sqref>
            </x14:sparkline>
            <x14:sparkline>
              <xm:f>'Largest Life Non-Life companies'!F400:O400</xm:f>
              <xm:sqref>C400</xm:sqref>
            </x14:sparkline>
            <x14:sparkline>
              <xm:f>'Largest Life Non-Life companies'!F401:O401</xm:f>
              <xm:sqref>C401</xm:sqref>
            </x14:sparkline>
            <x14:sparkline>
              <xm:f>'Largest Life Non-Life companies'!F402:O402</xm:f>
              <xm:sqref>C402</xm:sqref>
            </x14:sparkline>
            <x14:sparkline>
              <xm:f>'Largest Life Non-Life companies'!F403:O403</xm:f>
              <xm:sqref>C403</xm:sqref>
            </x14:sparkline>
            <x14:sparkline>
              <xm:f>'Largest Life Non-Life companies'!F404:O404</xm:f>
              <xm:sqref>C404</xm:sqref>
            </x14:sparkline>
            <x14:sparkline>
              <xm:f>'Largest Life Non-Life companies'!F405:O405</xm:f>
              <xm:sqref>C405</xm:sqref>
            </x14:sparkline>
            <x14:sparkline>
              <xm:f>'Largest Life Non-Life companies'!F406:O406</xm:f>
              <xm:sqref>C406</xm:sqref>
            </x14:sparkline>
            <x14:sparkline>
              <xm:f>'Largest Life Non-Life companies'!F407:O407</xm:f>
              <xm:sqref>C407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companies'!F340:O340</xm:f>
              <xm:sqref>C340</xm:sqref>
            </x14:sparkline>
            <x14:sparkline>
              <xm:f>'Largest Life Non-Life companies'!F341:O341</xm:f>
              <xm:sqref>C341</xm:sqref>
            </x14:sparkline>
            <x14:sparkline>
              <xm:f>'Largest Life Non-Life companies'!F342:O342</xm:f>
              <xm:sqref>C342</xm:sqref>
            </x14:sparkline>
            <x14:sparkline>
              <xm:f>'Largest Life Non-Life companies'!F343:O343</xm:f>
              <xm:sqref>C343</xm:sqref>
            </x14:sparkline>
            <x14:sparkline>
              <xm:f>'Largest Life Non-Life companies'!F344:O344</xm:f>
              <xm:sqref>C344</xm:sqref>
            </x14:sparkline>
            <x14:sparkline>
              <xm:f>'Largest Life Non-Life companies'!F345:O345</xm:f>
              <xm:sqref>C345</xm:sqref>
            </x14:sparkline>
            <x14:sparkline>
              <xm:f>'Largest Life Non-Life companies'!F346:O346</xm:f>
              <xm:sqref>C346</xm:sqref>
            </x14:sparkline>
            <x14:sparkline>
              <xm:f>'Largest Life Non-Life companies'!F347:O347</xm:f>
              <xm:sqref>C347</xm:sqref>
            </x14:sparkline>
            <x14:sparkline>
              <xm:f>'Largest Life Non-Life companies'!F348:O348</xm:f>
              <xm:sqref>C348</xm:sqref>
            </x14:sparkline>
            <x14:sparkline>
              <xm:f>'Largest Life Non-Life companies'!F349:O349</xm:f>
              <xm:sqref>C349</xm:sqref>
            </x14:sparkline>
            <x14:sparkline>
              <xm:f>'Largest Life Non-Life companies'!F350:O350</xm:f>
              <xm:sqref>C350</xm:sqref>
            </x14:sparkline>
            <x14:sparkline>
              <xm:f>'Largest Life Non-Life companies'!F351:O351</xm:f>
              <xm:sqref>C351</xm:sqref>
            </x14:sparkline>
            <x14:sparkline>
              <xm:f>'Largest Life Non-Life companies'!F352:O352</xm:f>
              <xm:sqref>C352</xm:sqref>
            </x14:sparkline>
            <x14:sparkline>
              <xm:f>'Largest Life Non-Life companies'!F353:O353</xm:f>
              <xm:sqref>C353</xm:sqref>
            </x14:sparkline>
            <x14:sparkline>
              <xm:f>'Largest Life Non-Life companies'!F354:O354</xm:f>
              <xm:sqref>C354</xm:sqref>
            </x14:sparkline>
            <x14:sparkline>
              <xm:f>'Largest Life Non-Life companies'!F355:O355</xm:f>
              <xm:sqref>C355</xm:sqref>
            </x14:sparkline>
            <x14:sparkline>
              <xm:f>'Largest Life Non-Life companies'!F356:O356</xm:f>
              <xm:sqref>C356</xm:sqref>
            </x14:sparkline>
            <x14:sparkline>
              <xm:f>'Largest Life Non-Life companies'!F357:O357</xm:f>
              <xm:sqref>C357</xm:sqref>
            </x14:sparkline>
            <x14:sparkline>
              <xm:f>'Largest Life Non-Life companies'!F358:O358</xm:f>
              <xm:sqref>C358</xm:sqref>
            </x14:sparkline>
            <x14:sparkline>
              <xm:f>'Largest Life Non-Life companies'!F359:O359</xm:f>
              <xm:sqref>C359</xm:sqref>
            </x14:sparkline>
            <x14:sparkline>
              <xm:f>'Largest Life Non-Life companies'!F360:O360</xm:f>
              <xm:sqref>C360</xm:sqref>
            </x14:sparkline>
            <x14:sparkline>
              <xm:f>'Largest Life Non-Life companies'!F361:O361</xm:f>
              <xm:sqref>C361</xm:sqref>
            </x14:sparkline>
            <x14:sparkline>
              <xm:f>'Largest Life Non-Life companies'!F362:O362</xm:f>
              <xm:sqref>C362</xm:sqref>
            </x14:sparkline>
            <x14:sparkline>
              <xm:f>'Largest Life Non-Life companies'!F363:O363</xm:f>
              <xm:sqref>C363</xm:sqref>
            </x14:sparkline>
            <x14:sparkline>
              <xm:f>'Largest Life Non-Life companies'!F364:O364</xm:f>
              <xm:sqref>C364</xm:sqref>
            </x14:sparkline>
            <x14:sparkline>
              <xm:f>'Largest Life Non-Life companies'!F365:O365</xm:f>
              <xm:sqref>C365</xm:sqref>
            </x14:sparkline>
            <x14:sparkline>
              <xm:f>'Largest Life Non-Life companies'!F366:O366</xm:f>
              <xm:sqref>C366</xm:sqref>
            </x14:sparkline>
            <x14:sparkline>
              <xm:f>'Largest Life Non-Life companies'!F367:O367</xm:f>
              <xm:sqref>C367</xm:sqref>
            </x14:sparkline>
            <x14:sparkline>
              <xm:f>'Largest Life Non-Life companies'!F368:O368</xm:f>
              <xm:sqref>C368</xm:sqref>
            </x14:sparkline>
            <x14:sparkline>
              <xm:f>'Largest Life Non-Life companies'!F369:O369</xm:f>
              <xm:sqref>C369</xm:sqref>
            </x14:sparkline>
            <x14:sparkline>
              <xm:f>'Largest Life Non-Life companies'!F370:O370</xm:f>
              <xm:sqref>C370</xm:sqref>
            </x14:sparkline>
            <x14:sparkline>
              <xm:f>'Largest Life Non-Life companies'!F371:O371</xm:f>
              <xm:sqref>C371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companies'!F304:O304</xm:f>
              <xm:sqref>C304</xm:sqref>
            </x14:sparkline>
            <x14:sparkline>
              <xm:f>'Largest Life Non-Life companies'!F305:O305</xm:f>
              <xm:sqref>C305</xm:sqref>
            </x14:sparkline>
            <x14:sparkline>
              <xm:f>'Largest Life Non-Life companies'!F306:O306</xm:f>
              <xm:sqref>C306</xm:sqref>
            </x14:sparkline>
            <x14:sparkline>
              <xm:f>'Largest Life Non-Life companies'!F307:O307</xm:f>
              <xm:sqref>C307</xm:sqref>
            </x14:sparkline>
            <x14:sparkline>
              <xm:f>'Largest Life Non-Life companies'!F308:O308</xm:f>
              <xm:sqref>C308</xm:sqref>
            </x14:sparkline>
            <x14:sparkline>
              <xm:f>'Largest Life Non-Life companies'!F309:O309</xm:f>
              <xm:sqref>C309</xm:sqref>
            </x14:sparkline>
            <x14:sparkline>
              <xm:f>'Largest Life Non-Life companies'!F310:O310</xm:f>
              <xm:sqref>C310</xm:sqref>
            </x14:sparkline>
            <x14:sparkline>
              <xm:f>'Largest Life Non-Life companies'!F311:O311</xm:f>
              <xm:sqref>C311</xm:sqref>
            </x14:sparkline>
            <x14:sparkline>
              <xm:f>'Largest Life Non-Life companies'!F312:O312</xm:f>
              <xm:sqref>C312</xm:sqref>
            </x14:sparkline>
            <x14:sparkline>
              <xm:f>'Largest Life Non-Life companies'!F313:O313</xm:f>
              <xm:sqref>C313</xm:sqref>
            </x14:sparkline>
            <x14:sparkline>
              <xm:f>'Largest Life Non-Life companies'!F314:O314</xm:f>
              <xm:sqref>C314</xm:sqref>
            </x14:sparkline>
            <x14:sparkline>
              <xm:f>'Largest Life Non-Life companies'!F315:O315</xm:f>
              <xm:sqref>C315</xm:sqref>
            </x14:sparkline>
            <x14:sparkline>
              <xm:f>'Largest Life Non-Life companies'!F316:O316</xm:f>
              <xm:sqref>C316</xm:sqref>
            </x14:sparkline>
            <x14:sparkline>
              <xm:f>'Largest Life Non-Life companies'!F317:O317</xm:f>
              <xm:sqref>C317</xm:sqref>
            </x14:sparkline>
            <x14:sparkline>
              <xm:f>'Largest Life Non-Life companies'!F318:O318</xm:f>
              <xm:sqref>C318</xm:sqref>
            </x14:sparkline>
            <x14:sparkline>
              <xm:f>'Largest Life Non-Life companies'!F319:O319</xm:f>
              <xm:sqref>C319</xm:sqref>
            </x14:sparkline>
            <x14:sparkline>
              <xm:f>'Largest Life Non-Life companies'!F320:O320</xm:f>
              <xm:sqref>C320</xm:sqref>
            </x14:sparkline>
            <x14:sparkline>
              <xm:f>'Largest Life Non-Life companies'!F321:O321</xm:f>
              <xm:sqref>C321</xm:sqref>
            </x14:sparkline>
            <x14:sparkline>
              <xm:f>'Largest Life Non-Life companies'!F322:O322</xm:f>
              <xm:sqref>C322</xm:sqref>
            </x14:sparkline>
            <x14:sparkline>
              <xm:f>'Largest Life Non-Life companies'!F323:O323</xm:f>
              <xm:sqref>C323</xm:sqref>
            </x14:sparkline>
            <x14:sparkline>
              <xm:f>'Largest Life Non-Life companies'!F324:O324</xm:f>
              <xm:sqref>C324</xm:sqref>
            </x14:sparkline>
            <x14:sparkline>
              <xm:f>'Largest Life Non-Life companies'!F325:O325</xm:f>
              <xm:sqref>C325</xm:sqref>
            </x14:sparkline>
            <x14:sparkline>
              <xm:f>'Largest Life Non-Life companies'!F326:O326</xm:f>
              <xm:sqref>C326</xm:sqref>
            </x14:sparkline>
            <x14:sparkline>
              <xm:f>'Largest Life Non-Life companies'!F327:O327</xm:f>
              <xm:sqref>C327</xm:sqref>
            </x14:sparkline>
            <x14:sparkline>
              <xm:f>'Largest Life Non-Life companies'!F328:O328</xm:f>
              <xm:sqref>C328</xm:sqref>
            </x14:sparkline>
            <x14:sparkline>
              <xm:f>'Largest Life Non-Life companies'!F329:O329</xm:f>
              <xm:sqref>C329</xm:sqref>
            </x14:sparkline>
            <x14:sparkline>
              <xm:f>'Largest Life Non-Life companies'!F330:O330</xm:f>
              <xm:sqref>C330</xm:sqref>
            </x14:sparkline>
            <x14:sparkline>
              <xm:f>'Largest Life Non-Life companies'!F331:O331</xm:f>
              <xm:sqref>C331</xm:sqref>
            </x14:sparkline>
            <x14:sparkline>
              <xm:f>'Largest Life Non-Life companies'!F332:O332</xm:f>
              <xm:sqref>C332</xm:sqref>
            </x14:sparkline>
            <x14:sparkline>
              <xm:f>'Largest Life Non-Life companies'!F333:O333</xm:f>
              <xm:sqref>C333</xm:sqref>
            </x14:sparkline>
            <x14:sparkline>
              <xm:f>'Largest Life Non-Life companies'!F334:O334</xm:f>
              <xm:sqref>C334</xm:sqref>
            </x14:sparkline>
            <x14:sparkline>
              <xm:f>'Largest Life Non-Life companies'!F335:O335</xm:f>
              <xm:sqref>C335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companies'!F268:O268</xm:f>
              <xm:sqref>C268</xm:sqref>
            </x14:sparkline>
            <x14:sparkline>
              <xm:f>'Largest Life Non-Life companies'!F269:O269</xm:f>
              <xm:sqref>C269</xm:sqref>
            </x14:sparkline>
            <x14:sparkline>
              <xm:f>'Largest Life Non-Life companies'!F270:O270</xm:f>
              <xm:sqref>C270</xm:sqref>
            </x14:sparkline>
            <x14:sparkline>
              <xm:f>'Largest Life Non-Life companies'!F271:O271</xm:f>
              <xm:sqref>C271</xm:sqref>
            </x14:sparkline>
            <x14:sparkline>
              <xm:f>'Largest Life Non-Life companies'!F272:O272</xm:f>
              <xm:sqref>C272</xm:sqref>
            </x14:sparkline>
            <x14:sparkline>
              <xm:f>'Largest Life Non-Life companies'!F273:O273</xm:f>
              <xm:sqref>C273</xm:sqref>
            </x14:sparkline>
            <x14:sparkline>
              <xm:f>'Largest Life Non-Life companies'!F274:O274</xm:f>
              <xm:sqref>C274</xm:sqref>
            </x14:sparkline>
            <x14:sparkline>
              <xm:f>'Largest Life Non-Life companies'!F275:O275</xm:f>
              <xm:sqref>C275</xm:sqref>
            </x14:sparkline>
            <x14:sparkline>
              <xm:f>'Largest Life Non-Life companies'!F276:O276</xm:f>
              <xm:sqref>C276</xm:sqref>
            </x14:sparkline>
            <x14:sparkline>
              <xm:f>'Largest Life Non-Life companies'!F277:O277</xm:f>
              <xm:sqref>C277</xm:sqref>
            </x14:sparkline>
            <x14:sparkline>
              <xm:f>'Largest Life Non-Life companies'!F278:O278</xm:f>
              <xm:sqref>C278</xm:sqref>
            </x14:sparkline>
            <x14:sparkline>
              <xm:f>'Largest Life Non-Life companies'!F279:O279</xm:f>
              <xm:sqref>C279</xm:sqref>
            </x14:sparkline>
            <x14:sparkline>
              <xm:f>'Largest Life Non-Life companies'!F280:O280</xm:f>
              <xm:sqref>C280</xm:sqref>
            </x14:sparkline>
            <x14:sparkline>
              <xm:f>'Largest Life Non-Life companies'!F281:O281</xm:f>
              <xm:sqref>C281</xm:sqref>
            </x14:sparkline>
            <x14:sparkline>
              <xm:f>'Largest Life Non-Life companies'!F282:O282</xm:f>
              <xm:sqref>C282</xm:sqref>
            </x14:sparkline>
            <x14:sparkline>
              <xm:f>'Largest Life Non-Life companies'!F283:O283</xm:f>
              <xm:sqref>C283</xm:sqref>
            </x14:sparkline>
            <x14:sparkline>
              <xm:f>'Largest Life Non-Life companies'!F284:O284</xm:f>
              <xm:sqref>C284</xm:sqref>
            </x14:sparkline>
            <x14:sparkline>
              <xm:f>'Largest Life Non-Life companies'!F285:O285</xm:f>
              <xm:sqref>C285</xm:sqref>
            </x14:sparkline>
            <x14:sparkline>
              <xm:f>'Largest Life Non-Life companies'!F286:O286</xm:f>
              <xm:sqref>C286</xm:sqref>
            </x14:sparkline>
            <x14:sparkline>
              <xm:f>'Largest Life Non-Life companies'!F287:O287</xm:f>
              <xm:sqref>C287</xm:sqref>
            </x14:sparkline>
            <x14:sparkline>
              <xm:f>'Largest Life Non-Life companies'!F288:O288</xm:f>
              <xm:sqref>C288</xm:sqref>
            </x14:sparkline>
            <x14:sparkline>
              <xm:f>'Largest Life Non-Life companies'!F289:O289</xm:f>
              <xm:sqref>C289</xm:sqref>
            </x14:sparkline>
            <x14:sparkline>
              <xm:f>'Largest Life Non-Life companies'!F290:O290</xm:f>
              <xm:sqref>C290</xm:sqref>
            </x14:sparkline>
            <x14:sparkline>
              <xm:f>'Largest Life Non-Life companies'!F291:O291</xm:f>
              <xm:sqref>C291</xm:sqref>
            </x14:sparkline>
            <x14:sparkline>
              <xm:f>'Largest Life Non-Life companies'!F292:O292</xm:f>
              <xm:sqref>C292</xm:sqref>
            </x14:sparkline>
            <x14:sparkline>
              <xm:f>'Largest Life Non-Life companies'!F293:O293</xm:f>
              <xm:sqref>C293</xm:sqref>
            </x14:sparkline>
            <x14:sparkline>
              <xm:f>'Largest Life Non-Life companies'!F294:O294</xm:f>
              <xm:sqref>C294</xm:sqref>
            </x14:sparkline>
            <x14:sparkline>
              <xm:f>'Largest Life Non-Life companies'!F295:O295</xm:f>
              <xm:sqref>C295</xm:sqref>
            </x14:sparkline>
            <x14:sparkline>
              <xm:f>'Largest Life Non-Life companies'!F296:O296</xm:f>
              <xm:sqref>C296</xm:sqref>
            </x14:sparkline>
            <x14:sparkline>
              <xm:f>'Largest Life Non-Life companies'!F297:O297</xm:f>
              <xm:sqref>C297</xm:sqref>
            </x14:sparkline>
            <x14:sparkline>
              <xm:f>'Largest Life Non-Life companies'!F298:O298</xm:f>
              <xm:sqref>C298</xm:sqref>
            </x14:sparkline>
            <x14:sparkline>
              <xm:f>'Largest Life Non-Life companies'!F299:O299</xm:f>
              <xm:sqref>C299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companies'!F232:O232</xm:f>
              <xm:sqref>C232</xm:sqref>
            </x14:sparkline>
            <x14:sparkline>
              <xm:f>'Largest Life Non-Life companies'!F233:O233</xm:f>
              <xm:sqref>C233</xm:sqref>
            </x14:sparkline>
            <x14:sparkline>
              <xm:f>'Largest Life Non-Life companies'!F234:O234</xm:f>
              <xm:sqref>C234</xm:sqref>
            </x14:sparkline>
            <x14:sparkline>
              <xm:f>'Largest Life Non-Life companies'!F235:O235</xm:f>
              <xm:sqref>C235</xm:sqref>
            </x14:sparkline>
            <x14:sparkline>
              <xm:f>'Largest Life Non-Life companies'!F236:O236</xm:f>
              <xm:sqref>C236</xm:sqref>
            </x14:sparkline>
            <x14:sparkline>
              <xm:f>'Largest Life Non-Life companies'!F237:O237</xm:f>
              <xm:sqref>C237</xm:sqref>
            </x14:sparkline>
            <x14:sparkline>
              <xm:f>'Largest Life Non-Life companies'!F238:O238</xm:f>
              <xm:sqref>C238</xm:sqref>
            </x14:sparkline>
            <x14:sparkline>
              <xm:f>'Largest Life Non-Life companies'!F239:O239</xm:f>
              <xm:sqref>C239</xm:sqref>
            </x14:sparkline>
            <x14:sparkline>
              <xm:f>'Largest Life Non-Life companies'!F240:O240</xm:f>
              <xm:sqref>C240</xm:sqref>
            </x14:sparkline>
            <x14:sparkline>
              <xm:f>'Largest Life Non-Life companies'!F241:O241</xm:f>
              <xm:sqref>C241</xm:sqref>
            </x14:sparkline>
            <x14:sparkline>
              <xm:f>'Largest Life Non-Life companies'!F242:O242</xm:f>
              <xm:sqref>C242</xm:sqref>
            </x14:sparkline>
            <x14:sparkline>
              <xm:f>'Largest Life Non-Life companies'!F243:O243</xm:f>
              <xm:sqref>C243</xm:sqref>
            </x14:sparkline>
            <x14:sparkline>
              <xm:f>'Largest Life Non-Life companies'!F244:O244</xm:f>
              <xm:sqref>C244</xm:sqref>
            </x14:sparkline>
            <x14:sparkline>
              <xm:f>'Largest Life Non-Life companies'!F245:O245</xm:f>
              <xm:sqref>C245</xm:sqref>
            </x14:sparkline>
            <x14:sparkline>
              <xm:f>'Largest Life Non-Life companies'!F246:O246</xm:f>
              <xm:sqref>C246</xm:sqref>
            </x14:sparkline>
            <x14:sparkline>
              <xm:f>'Largest Life Non-Life companies'!F247:O247</xm:f>
              <xm:sqref>C247</xm:sqref>
            </x14:sparkline>
            <x14:sparkline>
              <xm:f>'Largest Life Non-Life companies'!F248:O248</xm:f>
              <xm:sqref>C248</xm:sqref>
            </x14:sparkline>
            <x14:sparkline>
              <xm:f>'Largest Life Non-Life companies'!F249:O249</xm:f>
              <xm:sqref>C249</xm:sqref>
            </x14:sparkline>
            <x14:sparkline>
              <xm:f>'Largest Life Non-Life companies'!F250:O250</xm:f>
              <xm:sqref>C250</xm:sqref>
            </x14:sparkline>
            <x14:sparkline>
              <xm:f>'Largest Life Non-Life companies'!F251:O251</xm:f>
              <xm:sqref>C251</xm:sqref>
            </x14:sparkline>
            <x14:sparkline>
              <xm:f>'Largest Life Non-Life companies'!F252:O252</xm:f>
              <xm:sqref>C252</xm:sqref>
            </x14:sparkline>
            <x14:sparkline>
              <xm:f>'Largest Life Non-Life companies'!F253:O253</xm:f>
              <xm:sqref>C253</xm:sqref>
            </x14:sparkline>
            <x14:sparkline>
              <xm:f>'Largest Life Non-Life companies'!F254:O254</xm:f>
              <xm:sqref>C254</xm:sqref>
            </x14:sparkline>
            <x14:sparkline>
              <xm:f>'Largest Life Non-Life companies'!F255:O255</xm:f>
              <xm:sqref>C255</xm:sqref>
            </x14:sparkline>
            <x14:sparkline>
              <xm:f>'Largest Life Non-Life companies'!F256:O256</xm:f>
              <xm:sqref>C256</xm:sqref>
            </x14:sparkline>
            <x14:sparkline>
              <xm:f>'Largest Life Non-Life companies'!F257:O257</xm:f>
              <xm:sqref>C257</xm:sqref>
            </x14:sparkline>
            <x14:sparkline>
              <xm:f>'Largest Life Non-Life companies'!F258:O258</xm:f>
              <xm:sqref>C258</xm:sqref>
            </x14:sparkline>
            <x14:sparkline>
              <xm:f>'Largest Life Non-Life companies'!F259:O259</xm:f>
              <xm:sqref>C259</xm:sqref>
            </x14:sparkline>
            <x14:sparkline>
              <xm:f>'Largest Life Non-Life companies'!F260:O260</xm:f>
              <xm:sqref>C260</xm:sqref>
            </x14:sparkline>
            <x14:sparkline>
              <xm:f>'Largest Life Non-Life companies'!F261:O261</xm:f>
              <xm:sqref>C261</xm:sqref>
            </x14:sparkline>
            <x14:sparkline>
              <xm:f>'Largest Life Non-Life companies'!F262:O262</xm:f>
              <xm:sqref>C262</xm:sqref>
            </x14:sparkline>
            <x14:sparkline>
              <xm:f>'Largest Life Non-Life companies'!F263:O263</xm:f>
              <xm:sqref>C263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companies'!F193:O193</xm:f>
              <xm:sqref>C193</xm:sqref>
            </x14:sparkline>
            <x14:sparkline>
              <xm:f>'Largest Life Non-Life companies'!F194:O194</xm:f>
              <xm:sqref>C194</xm:sqref>
            </x14:sparkline>
            <x14:sparkline>
              <xm:f>'Largest Life Non-Life companies'!F195:O195</xm:f>
              <xm:sqref>C195</xm:sqref>
            </x14:sparkline>
            <x14:sparkline>
              <xm:f>'Largest Life Non-Life companies'!F196:O196</xm:f>
              <xm:sqref>C196</xm:sqref>
            </x14:sparkline>
            <x14:sparkline>
              <xm:f>'Largest Life Non-Life companies'!F197:O197</xm:f>
              <xm:sqref>C197</xm:sqref>
            </x14:sparkline>
            <x14:sparkline>
              <xm:f>'Largest Life Non-Life companies'!F198:O198</xm:f>
              <xm:sqref>C198</xm:sqref>
            </x14:sparkline>
            <x14:sparkline>
              <xm:f>'Largest Life Non-Life companies'!F199:O199</xm:f>
              <xm:sqref>C199</xm:sqref>
            </x14:sparkline>
            <x14:sparkline>
              <xm:f>'Largest Life Non-Life companies'!F200:O200</xm:f>
              <xm:sqref>C200</xm:sqref>
            </x14:sparkline>
            <x14:sparkline>
              <xm:f>'Largest Life Non-Life companies'!F201:O201</xm:f>
              <xm:sqref>C201</xm:sqref>
            </x14:sparkline>
            <x14:sparkline>
              <xm:f>'Largest Life Non-Life companies'!F202:O202</xm:f>
              <xm:sqref>C202</xm:sqref>
            </x14:sparkline>
            <x14:sparkline>
              <xm:f>'Largest Life Non-Life companies'!F203:O203</xm:f>
              <xm:sqref>C203</xm:sqref>
            </x14:sparkline>
            <x14:sparkline>
              <xm:f>'Largest Life Non-Life companies'!F204:O204</xm:f>
              <xm:sqref>C204</xm:sqref>
            </x14:sparkline>
            <x14:sparkline>
              <xm:f>'Largest Life Non-Life companies'!F205:O205</xm:f>
              <xm:sqref>C205</xm:sqref>
            </x14:sparkline>
            <x14:sparkline>
              <xm:f>'Largest Life Non-Life companies'!F206:O206</xm:f>
              <xm:sqref>C206</xm:sqref>
            </x14:sparkline>
            <x14:sparkline>
              <xm:f>'Largest Life Non-Life companies'!F207:O207</xm:f>
              <xm:sqref>C207</xm:sqref>
            </x14:sparkline>
            <x14:sparkline>
              <xm:f>'Largest Life Non-Life companies'!F208:O208</xm:f>
              <xm:sqref>C208</xm:sqref>
            </x14:sparkline>
            <x14:sparkline>
              <xm:f>'Largest Life Non-Life companies'!F209:O209</xm:f>
              <xm:sqref>C209</xm:sqref>
            </x14:sparkline>
            <x14:sparkline>
              <xm:f>'Largest Life Non-Life companies'!F210:O210</xm:f>
              <xm:sqref>C210</xm:sqref>
            </x14:sparkline>
            <x14:sparkline>
              <xm:f>'Largest Life Non-Life companies'!F211:O211</xm:f>
              <xm:sqref>C211</xm:sqref>
            </x14:sparkline>
            <x14:sparkline>
              <xm:f>'Largest Life Non-Life companies'!F212:O212</xm:f>
              <xm:sqref>C212</xm:sqref>
            </x14:sparkline>
            <x14:sparkline>
              <xm:f>'Largest Life Non-Life companies'!F213:O213</xm:f>
              <xm:sqref>C213</xm:sqref>
            </x14:sparkline>
            <x14:sparkline>
              <xm:f>'Largest Life Non-Life companies'!F214:O214</xm:f>
              <xm:sqref>C214</xm:sqref>
            </x14:sparkline>
            <x14:sparkline>
              <xm:f>'Largest Life Non-Life companies'!F215:O215</xm:f>
              <xm:sqref>C215</xm:sqref>
            </x14:sparkline>
            <x14:sparkline>
              <xm:f>'Largest Life Non-Life companies'!F216:O216</xm:f>
              <xm:sqref>C216</xm:sqref>
            </x14:sparkline>
            <x14:sparkline>
              <xm:f>'Largest Life Non-Life companies'!F217:O217</xm:f>
              <xm:sqref>C217</xm:sqref>
            </x14:sparkline>
            <x14:sparkline>
              <xm:f>'Largest Life Non-Life companies'!F218:O218</xm:f>
              <xm:sqref>C218</xm:sqref>
            </x14:sparkline>
            <x14:sparkline>
              <xm:f>'Largest Life Non-Life companies'!F219:O219</xm:f>
              <xm:sqref>C219</xm:sqref>
            </x14:sparkline>
            <x14:sparkline>
              <xm:f>'Largest Life Non-Life companies'!F220:O220</xm:f>
              <xm:sqref>C220</xm:sqref>
            </x14:sparkline>
            <x14:sparkline>
              <xm:f>'Largest Life Non-Life companies'!F221:O221</xm:f>
              <xm:sqref>C221</xm:sqref>
            </x14:sparkline>
            <x14:sparkline>
              <xm:f>'Largest Life Non-Life companies'!F222:O222</xm:f>
              <xm:sqref>C222</xm:sqref>
            </x14:sparkline>
            <x14:sparkline>
              <xm:f>'Largest Life Non-Life companies'!F223:O223</xm:f>
              <xm:sqref>C223</xm:sqref>
            </x14:sparkline>
            <x14:sparkline>
              <xm:f>'Largest Life Non-Life companies'!F224:O224</xm:f>
              <xm:sqref>C224</xm:sqref>
            </x14:sparkline>
            <x14:sparkline>
              <xm:f>'Largest Life Non-Life companies'!F225:O225</xm:f>
              <xm:sqref>C225</xm:sqref>
            </x14:sparkline>
            <x14:sparkline>
              <xm:f>'Largest Life Non-Life companies'!F226:O226</xm:f>
              <xm:sqref>C226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companies'!F154:O154</xm:f>
              <xm:sqref>C154</xm:sqref>
            </x14:sparkline>
            <x14:sparkline>
              <xm:f>'Largest Life Non-Life companies'!F155:O155</xm:f>
              <xm:sqref>C155</xm:sqref>
            </x14:sparkline>
            <x14:sparkline>
              <xm:f>'Largest Life Non-Life companies'!F156:O156</xm:f>
              <xm:sqref>C156</xm:sqref>
            </x14:sparkline>
            <x14:sparkline>
              <xm:f>'Largest Life Non-Life companies'!F157:O157</xm:f>
              <xm:sqref>C157</xm:sqref>
            </x14:sparkline>
            <x14:sparkline>
              <xm:f>'Largest Life Non-Life companies'!F158:O158</xm:f>
              <xm:sqref>C158</xm:sqref>
            </x14:sparkline>
            <x14:sparkline>
              <xm:f>'Largest Life Non-Life companies'!F159:O159</xm:f>
              <xm:sqref>C159</xm:sqref>
            </x14:sparkline>
            <x14:sparkline>
              <xm:f>'Largest Life Non-Life companies'!F160:O160</xm:f>
              <xm:sqref>C160</xm:sqref>
            </x14:sparkline>
            <x14:sparkline>
              <xm:f>'Largest Life Non-Life companies'!F161:O161</xm:f>
              <xm:sqref>C161</xm:sqref>
            </x14:sparkline>
            <x14:sparkline>
              <xm:f>'Largest Life Non-Life companies'!F162:O162</xm:f>
              <xm:sqref>C162</xm:sqref>
            </x14:sparkline>
            <x14:sparkline>
              <xm:f>'Largest Life Non-Life companies'!F163:O163</xm:f>
              <xm:sqref>C163</xm:sqref>
            </x14:sparkline>
            <x14:sparkline>
              <xm:f>'Largest Life Non-Life companies'!F164:O164</xm:f>
              <xm:sqref>C164</xm:sqref>
            </x14:sparkline>
            <x14:sparkline>
              <xm:f>'Largest Life Non-Life companies'!F165:O165</xm:f>
              <xm:sqref>C165</xm:sqref>
            </x14:sparkline>
            <x14:sparkline>
              <xm:f>'Largest Life Non-Life companies'!F166:O166</xm:f>
              <xm:sqref>C166</xm:sqref>
            </x14:sparkline>
            <x14:sparkline>
              <xm:f>'Largest Life Non-Life companies'!F167:O167</xm:f>
              <xm:sqref>C167</xm:sqref>
            </x14:sparkline>
            <x14:sparkline>
              <xm:f>'Largest Life Non-Life companies'!F168:O168</xm:f>
              <xm:sqref>C168</xm:sqref>
            </x14:sparkline>
            <x14:sparkline>
              <xm:f>'Largest Life Non-Life companies'!F169:O169</xm:f>
              <xm:sqref>C169</xm:sqref>
            </x14:sparkline>
            <x14:sparkline>
              <xm:f>'Largest Life Non-Life companies'!F170:O170</xm:f>
              <xm:sqref>C170</xm:sqref>
            </x14:sparkline>
            <x14:sparkline>
              <xm:f>'Largest Life Non-Life companies'!F171:O171</xm:f>
              <xm:sqref>C171</xm:sqref>
            </x14:sparkline>
            <x14:sparkline>
              <xm:f>'Largest Life Non-Life companies'!F172:O172</xm:f>
              <xm:sqref>C172</xm:sqref>
            </x14:sparkline>
            <x14:sparkline>
              <xm:f>'Largest Life Non-Life companies'!F173:O173</xm:f>
              <xm:sqref>C173</xm:sqref>
            </x14:sparkline>
            <x14:sparkline>
              <xm:f>'Largest Life Non-Life companies'!F174:O174</xm:f>
              <xm:sqref>C174</xm:sqref>
            </x14:sparkline>
            <x14:sparkline>
              <xm:f>'Largest Life Non-Life companies'!F175:O175</xm:f>
              <xm:sqref>C175</xm:sqref>
            </x14:sparkline>
            <x14:sparkline>
              <xm:f>'Largest Life Non-Life companies'!F176:O176</xm:f>
              <xm:sqref>C176</xm:sqref>
            </x14:sparkline>
            <x14:sparkline>
              <xm:f>'Largest Life Non-Life companies'!F177:O177</xm:f>
              <xm:sqref>C177</xm:sqref>
            </x14:sparkline>
            <x14:sparkline>
              <xm:f>'Largest Life Non-Life companies'!F178:O178</xm:f>
              <xm:sqref>C178</xm:sqref>
            </x14:sparkline>
            <x14:sparkline>
              <xm:f>'Largest Life Non-Life companies'!F179:O179</xm:f>
              <xm:sqref>C179</xm:sqref>
            </x14:sparkline>
            <x14:sparkline>
              <xm:f>'Largest Life Non-Life companies'!F180:O180</xm:f>
              <xm:sqref>C180</xm:sqref>
            </x14:sparkline>
            <x14:sparkline>
              <xm:f>'Largest Life Non-Life companies'!F181:O181</xm:f>
              <xm:sqref>C181</xm:sqref>
            </x14:sparkline>
            <x14:sparkline>
              <xm:f>'Largest Life Non-Life companies'!F182:O182</xm:f>
              <xm:sqref>C182</xm:sqref>
            </x14:sparkline>
            <x14:sparkline>
              <xm:f>'Largest Life Non-Life companies'!F183:O183</xm:f>
              <xm:sqref>C183</xm:sqref>
            </x14:sparkline>
            <x14:sparkline>
              <xm:f>'Largest Life Non-Life companies'!F184:O184</xm:f>
              <xm:sqref>C184</xm:sqref>
            </x14:sparkline>
            <x14:sparkline>
              <xm:f>'Largest Life Non-Life companies'!F185:O185</xm:f>
              <xm:sqref>C185</xm:sqref>
            </x14:sparkline>
            <x14:sparkline>
              <xm:f>'Largest Life Non-Life companies'!F186:O186</xm:f>
              <xm:sqref>C186</xm:sqref>
            </x14:sparkline>
            <x14:sparkline>
              <xm:f>'Largest Life Non-Life companies'!F187:O187</xm:f>
              <xm:sqref>C187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Non-Life companies'!F115:O115</xm:f>
              <xm:sqref>C115</xm:sqref>
            </x14:sparkline>
            <x14:sparkline>
              <xm:f>'Largest Life Non-Life companies'!F116:O116</xm:f>
              <xm:sqref>C116</xm:sqref>
            </x14:sparkline>
            <x14:sparkline>
              <xm:f>'Largest Life Non-Life companies'!F117:O117</xm:f>
              <xm:sqref>C117</xm:sqref>
            </x14:sparkline>
            <x14:sparkline>
              <xm:f>'Largest Life Non-Life companies'!F118:O118</xm:f>
              <xm:sqref>C118</xm:sqref>
            </x14:sparkline>
            <x14:sparkline>
              <xm:f>'Largest Life Non-Life companies'!F119:O119</xm:f>
              <xm:sqref>C119</xm:sqref>
            </x14:sparkline>
            <x14:sparkline>
              <xm:f>'Largest Life Non-Life companies'!F120:O120</xm:f>
              <xm:sqref>C120</xm:sqref>
            </x14:sparkline>
            <x14:sparkline>
              <xm:f>'Largest Life Non-Life companies'!F121:O121</xm:f>
              <xm:sqref>C121</xm:sqref>
            </x14:sparkline>
            <x14:sparkline>
              <xm:f>'Largest Life Non-Life companies'!F122:O122</xm:f>
              <xm:sqref>C122</xm:sqref>
            </x14:sparkline>
            <x14:sparkline>
              <xm:f>'Largest Life Non-Life companies'!F123:O123</xm:f>
              <xm:sqref>C123</xm:sqref>
            </x14:sparkline>
            <x14:sparkline>
              <xm:f>'Largest Life Non-Life companies'!F124:O124</xm:f>
              <xm:sqref>C124</xm:sqref>
            </x14:sparkline>
            <x14:sparkline>
              <xm:f>'Largest Life Non-Life companies'!F125:O125</xm:f>
              <xm:sqref>C125</xm:sqref>
            </x14:sparkline>
            <x14:sparkline>
              <xm:f>'Largest Life Non-Life companies'!F126:O126</xm:f>
              <xm:sqref>C126</xm:sqref>
            </x14:sparkline>
            <x14:sparkline>
              <xm:f>'Largest Life Non-Life companies'!F127:O127</xm:f>
              <xm:sqref>C127</xm:sqref>
            </x14:sparkline>
            <x14:sparkline>
              <xm:f>'Largest Life Non-Life companies'!F128:O128</xm:f>
              <xm:sqref>C128</xm:sqref>
            </x14:sparkline>
            <x14:sparkline>
              <xm:f>'Largest Life Non-Life companies'!F129:O129</xm:f>
              <xm:sqref>C129</xm:sqref>
            </x14:sparkline>
            <x14:sparkline>
              <xm:f>'Largest Life Non-Life companies'!F130:O130</xm:f>
              <xm:sqref>C130</xm:sqref>
            </x14:sparkline>
            <x14:sparkline>
              <xm:f>'Largest Life Non-Life companies'!F131:O131</xm:f>
              <xm:sqref>C131</xm:sqref>
            </x14:sparkline>
            <x14:sparkline>
              <xm:f>'Largest Life Non-Life companies'!F132:O132</xm:f>
              <xm:sqref>C132</xm:sqref>
            </x14:sparkline>
            <x14:sparkline>
              <xm:f>'Largest Life Non-Life companies'!F133:O133</xm:f>
              <xm:sqref>C133</xm:sqref>
            </x14:sparkline>
            <x14:sparkline>
              <xm:f>'Largest Life Non-Life companies'!F134:O134</xm:f>
              <xm:sqref>C134</xm:sqref>
            </x14:sparkline>
            <x14:sparkline>
              <xm:f>'Largest Life Non-Life companies'!F135:O135</xm:f>
              <xm:sqref>C135</xm:sqref>
            </x14:sparkline>
            <x14:sparkline>
              <xm:f>'Largest Life Non-Life companies'!F136:O136</xm:f>
              <xm:sqref>C136</xm:sqref>
            </x14:sparkline>
            <x14:sparkline>
              <xm:f>'Largest Life Non-Life companies'!F137:O137</xm:f>
              <xm:sqref>C137</xm:sqref>
            </x14:sparkline>
            <x14:sparkline>
              <xm:f>'Largest Life Non-Life companies'!F138:O138</xm:f>
              <xm:sqref>C138</xm:sqref>
            </x14:sparkline>
            <x14:sparkline>
              <xm:f>'Largest Life Non-Life companies'!F139:O139</xm:f>
              <xm:sqref>C139</xm:sqref>
            </x14:sparkline>
            <x14:sparkline>
              <xm:f>'Largest Life Non-Life companies'!F140:O140</xm:f>
              <xm:sqref>C140</xm:sqref>
            </x14:sparkline>
            <x14:sparkline>
              <xm:f>'Largest Life Non-Life companies'!F141:O141</xm:f>
              <xm:sqref>C141</xm:sqref>
            </x14:sparkline>
            <x14:sparkline>
              <xm:f>'Largest Life Non-Life companies'!F142:O142</xm:f>
              <xm:sqref>C142</xm:sqref>
            </x14:sparkline>
            <x14:sparkline>
              <xm:f>'Largest Life Non-Life companies'!F143:O143</xm:f>
              <xm:sqref>C143</xm:sqref>
            </x14:sparkline>
            <x14:sparkline>
              <xm:f>'Largest Life Non-Life companies'!F144:O144</xm:f>
              <xm:sqref>C144</xm:sqref>
            </x14:sparkline>
            <x14:sparkline>
              <xm:f>'Largest Life Non-Life companies'!F145:O145</xm:f>
              <xm:sqref>C145</xm:sqref>
            </x14:sparkline>
            <x14:sparkline>
              <xm:f>'Largest Life Non-Life companies'!F146:O146</xm:f>
              <xm:sqref>C146</xm:sqref>
            </x14:sparkline>
            <x14:sparkline>
              <xm:f>'Largest Life Non-Life companies'!F147:O147</xm:f>
              <xm:sqref>C147</xm:sqref>
            </x14:sparkline>
            <x14:sparkline>
              <xm:f>'Largest Life Non-Life companies'!F148:O148</xm:f>
              <xm:sqref>C148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C1:O586"/>
  <sheetViews>
    <sheetView topLeftCell="A181" zoomScale="90" zoomScaleNormal="90" workbookViewId="0">
      <selection activeCell="F265" sqref="F265"/>
    </sheetView>
  </sheetViews>
  <sheetFormatPr defaultColWidth="9.140625" defaultRowHeight="15" x14ac:dyDescent="0.25"/>
  <cols>
    <col min="1" max="2" width="9.140625" style="3"/>
    <col min="3" max="13" width="15.7109375" style="3" customWidth="1"/>
    <col min="14" max="14" width="15" style="3" customWidth="1"/>
    <col min="15" max="16384" width="9.140625" style="3"/>
  </cols>
  <sheetData>
    <row r="1" spans="3:13" ht="18.75" x14ac:dyDescent="0.25">
      <c r="C1" s="41" t="s">
        <v>32</v>
      </c>
    </row>
    <row r="2" spans="3:13" x14ac:dyDescent="0.25">
      <c r="C2" s="42" t="s">
        <v>62</v>
      </c>
    </row>
    <row r="3" spans="3:13" x14ac:dyDescent="0.25">
      <c r="C3" s="6"/>
    </row>
    <row r="4" spans="3:13" ht="18.75" x14ac:dyDescent="0.25">
      <c r="C4" s="198" t="s">
        <v>90</v>
      </c>
      <c r="D4" s="199"/>
      <c r="E4" s="199"/>
      <c r="F4" s="199"/>
      <c r="G4" s="199"/>
      <c r="H4" s="199"/>
      <c r="I4" s="199"/>
      <c r="J4" s="199"/>
      <c r="K4" s="199"/>
      <c r="L4" s="199"/>
      <c r="M4" s="200" t="s">
        <v>63</v>
      </c>
    </row>
    <row r="5" spans="3:13" x14ac:dyDescent="0.25">
      <c r="C5" s="14">
        <v>93</v>
      </c>
      <c r="D5" s="18">
        <v>2004</v>
      </c>
      <c r="E5" s="18">
        <f t="shared" ref="E5:M5" si="0">D5+1</f>
        <v>2005</v>
      </c>
      <c r="F5" s="18">
        <f t="shared" si="0"/>
        <v>2006</v>
      </c>
      <c r="G5" s="18">
        <f t="shared" si="0"/>
        <v>2007</v>
      </c>
      <c r="H5" s="18">
        <f t="shared" si="0"/>
        <v>2008</v>
      </c>
      <c r="I5" s="18">
        <f t="shared" si="0"/>
        <v>2009</v>
      </c>
      <c r="J5" s="18">
        <f t="shared" si="0"/>
        <v>2010</v>
      </c>
      <c r="K5" s="18">
        <f t="shared" si="0"/>
        <v>2011</v>
      </c>
      <c r="L5" s="18">
        <f t="shared" si="0"/>
        <v>2012</v>
      </c>
      <c r="M5" s="19">
        <f t="shared" si="0"/>
        <v>2013</v>
      </c>
    </row>
    <row r="6" spans="3:13" ht="15" customHeight="1" x14ac:dyDescent="0.25">
      <c r="C6" s="43" t="s">
        <v>0</v>
      </c>
      <c r="D6" s="34" t="s">
        <v>172</v>
      </c>
      <c r="E6" s="34" t="s">
        <v>172</v>
      </c>
      <c r="F6" s="34" t="s">
        <v>172</v>
      </c>
      <c r="G6" s="34" t="s">
        <v>172</v>
      </c>
      <c r="H6" s="34" t="s">
        <v>173</v>
      </c>
      <c r="I6" s="34" t="s">
        <v>173</v>
      </c>
      <c r="J6" s="34" t="s">
        <v>321</v>
      </c>
      <c r="K6" s="34" t="s">
        <v>321</v>
      </c>
      <c r="L6" s="34" t="s">
        <v>321</v>
      </c>
      <c r="M6" s="38">
        <v>0</v>
      </c>
    </row>
    <row r="7" spans="3:13" ht="14.25" customHeight="1" x14ac:dyDescent="0.25">
      <c r="C7" s="43" t="s">
        <v>1</v>
      </c>
      <c r="D7" s="32" t="s">
        <v>175</v>
      </c>
      <c r="E7" s="32" t="s">
        <v>222</v>
      </c>
      <c r="F7" s="32" t="s">
        <v>175</v>
      </c>
      <c r="G7" s="32" t="s">
        <v>175</v>
      </c>
      <c r="H7" s="32" t="s">
        <v>176</v>
      </c>
      <c r="I7" s="32" t="s">
        <v>322</v>
      </c>
      <c r="J7" s="32" t="s">
        <v>322</v>
      </c>
      <c r="K7" s="32" t="s">
        <v>322</v>
      </c>
      <c r="L7" s="32" t="s">
        <v>322</v>
      </c>
      <c r="M7" s="39" t="s">
        <v>177</v>
      </c>
    </row>
    <row r="8" spans="3:13" x14ac:dyDescent="0.25">
      <c r="C8" s="43" t="s">
        <v>30</v>
      </c>
      <c r="D8" s="32" t="s">
        <v>323</v>
      </c>
      <c r="E8" s="32" t="s">
        <v>323</v>
      </c>
      <c r="F8" s="32" t="s">
        <v>170</v>
      </c>
      <c r="G8" s="32" t="s">
        <v>187</v>
      </c>
      <c r="H8" s="32" t="s">
        <v>187</v>
      </c>
      <c r="I8" s="32" t="s">
        <v>187</v>
      </c>
      <c r="J8" s="32" t="s">
        <v>187</v>
      </c>
      <c r="K8" s="32" t="s">
        <v>187</v>
      </c>
      <c r="L8" s="32" t="s">
        <v>187</v>
      </c>
      <c r="M8" s="39">
        <v>0</v>
      </c>
    </row>
    <row r="9" spans="3:13" ht="17.25" customHeight="1" x14ac:dyDescent="0.25">
      <c r="C9" s="43" t="s">
        <v>2</v>
      </c>
      <c r="D9" s="32" t="s">
        <v>324</v>
      </c>
      <c r="E9" s="32" t="s">
        <v>181</v>
      </c>
      <c r="F9" s="32" t="s">
        <v>181</v>
      </c>
      <c r="G9" s="32" t="s">
        <v>181</v>
      </c>
      <c r="H9" s="32" t="s">
        <v>181</v>
      </c>
      <c r="I9" s="32" t="s">
        <v>227</v>
      </c>
      <c r="J9" s="32" t="s">
        <v>227</v>
      </c>
      <c r="K9" s="32" t="s">
        <v>227</v>
      </c>
      <c r="L9" s="32" t="s">
        <v>326</v>
      </c>
      <c r="M9" s="39" t="s">
        <v>236</v>
      </c>
    </row>
    <row r="10" spans="3:13" ht="15" customHeight="1" x14ac:dyDescent="0.25">
      <c r="C10" s="43" t="s">
        <v>3</v>
      </c>
      <c r="D10" s="32" t="s">
        <v>185</v>
      </c>
      <c r="E10" s="32" t="s">
        <v>184</v>
      </c>
      <c r="F10" s="32" t="s">
        <v>184</v>
      </c>
      <c r="G10" s="32" t="s">
        <v>185</v>
      </c>
      <c r="H10" s="32" t="s">
        <v>185</v>
      </c>
      <c r="I10" s="32" t="s">
        <v>185</v>
      </c>
      <c r="J10" s="32" t="s">
        <v>184</v>
      </c>
      <c r="K10" s="32" t="s">
        <v>184</v>
      </c>
      <c r="L10" s="32" t="s">
        <v>185</v>
      </c>
      <c r="M10" s="39">
        <v>0</v>
      </c>
    </row>
    <row r="11" spans="3:13" ht="14.25" customHeight="1" x14ac:dyDescent="0.25">
      <c r="C11" s="43" t="s">
        <v>4</v>
      </c>
      <c r="D11" s="32" t="s">
        <v>186</v>
      </c>
      <c r="E11" s="32" t="s">
        <v>186</v>
      </c>
      <c r="F11" s="32" t="s">
        <v>186</v>
      </c>
      <c r="G11" s="32" t="s">
        <v>186</v>
      </c>
      <c r="H11" s="32" t="s">
        <v>186</v>
      </c>
      <c r="I11" s="32" t="s">
        <v>186</v>
      </c>
      <c r="J11" s="32" t="s">
        <v>186</v>
      </c>
      <c r="K11" s="32" t="s">
        <v>186</v>
      </c>
      <c r="L11" s="32" t="s">
        <v>186</v>
      </c>
      <c r="M11" s="39" t="s">
        <v>173</v>
      </c>
    </row>
    <row r="12" spans="3:13" x14ac:dyDescent="0.25">
      <c r="C12" s="43" t="s">
        <v>5</v>
      </c>
      <c r="D12" s="32" t="s">
        <v>170</v>
      </c>
      <c r="E12" s="32" t="s">
        <v>170</v>
      </c>
      <c r="F12" s="32" t="s">
        <v>170</v>
      </c>
      <c r="G12" s="32" t="s">
        <v>187</v>
      </c>
      <c r="H12" s="32" t="s">
        <v>187</v>
      </c>
      <c r="I12" s="32" t="s">
        <v>187</v>
      </c>
      <c r="J12" s="32" t="s">
        <v>187</v>
      </c>
      <c r="K12" s="32" t="s">
        <v>187</v>
      </c>
      <c r="L12" s="32" t="s">
        <v>187</v>
      </c>
      <c r="M12" s="39" t="s">
        <v>187</v>
      </c>
    </row>
    <row r="13" spans="3:13" ht="17.25" customHeight="1" x14ac:dyDescent="0.25">
      <c r="C13" s="43" t="s">
        <v>6</v>
      </c>
      <c r="D13" s="32" t="s">
        <v>328</v>
      </c>
      <c r="E13" s="32" t="s">
        <v>328</v>
      </c>
      <c r="F13" s="32" t="s">
        <v>328</v>
      </c>
      <c r="G13" s="32" t="s">
        <v>328</v>
      </c>
      <c r="H13" s="32" t="s">
        <v>328</v>
      </c>
      <c r="I13" s="32" t="s">
        <v>328</v>
      </c>
      <c r="J13" s="32" t="s">
        <v>327</v>
      </c>
      <c r="K13" s="32" t="s">
        <v>327</v>
      </c>
      <c r="L13" s="32" t="s">
        <v>327</v>
      </c>
      <c r="M13" s="39">
        <v>0</v>
      </c>
    </row>
    <row r="14" spans="3:13" ht="15.75" customHeight="1" x14ac:dyDescent="0.25">
      <c r="C14" s="43" t="s">
        <v>7</v>
      </c>
      <c r="D14" s="32" t="s">
        <v>232</v>
      </c>
      <c r="E14" s="32" t="s">
        <v>232</v>
      </c>
      <c r="F14" s="32" t="s">
        <v>232</v>
      </c>
      <c r="G14" s="32" t="s">
        <v>232</v>
      </c>
      <c r="H14" s="32" t="s">
        <v>232</v>
      </c>
      <c r="I14" s="32" t="s">
        <v>233</v>
      </c>
      <c r="J14" s="32" t="s">
        <v>234</v>
      </c>
      <c r="K14" s="32" t="s">
        <v>234</v>
      </c>
      <c r="L14" s="32" t="s">
        <v>234</v>
      </c>
      <c r="M14" s="39" t="s">
        <v>234</v>
      </c>
    </row>
    <row r="15" spans="3:13" ht="16.5" customHeight="1" x14ac:dyDescent="0.25">
      <c r="C15" s="43" t="s">
        <v>8</v>
      </c>
      <c r="D15" s="32" t="s">
        <v>191</v>
      </c>
      <c r="E15" s="32" t="s">
        <v>191</v>
      </c>
      <c r="F15" s="32" t="s">
        <v>238</v>
      </c>
      <c r="G15" s="32" t="s">
        <v>191</v>
      </c>
      <c r="H15" s="32" t="s">
        <v>238</v>
      </c>
      <c r="I15" s="32" t="s">
        <v>237</v>
      </c>
      <c r="J15" s="32" t="s">
        <v>239</v>
      </c>
      <c r="K15" s="32" t="s">
        <v>239</v>
      </c>
      <c r="L15" s="32" t="s">
        <v>239</v>
      </c>
      <c r="M15" s="39" t="s">
        <v>239</v>
      </c>
    </row>
    <row r="16" spans="3:13" ht="15" customHeight="1" x14ac:dyDescent="0.25">
      <c r="C16" s="43" t="s">
        <v>9</v>
      </c>
      <c r="D16" s="32" t="s">
        <v>329</v>
      </c>
      <c r="E16" s="32" t="s">
        <v>329</v>
      </c>
      <c r="F16" s="32" t="s">
        <v>329</v>
      </c>
      <c r="G16" s="32" t="s">
        <v>329</v>
      </c>
      <c r="H16" s="32" t="s">
        <v>330</v>
      </c>
      <c r="I16" s="32" t="s">
        <v>329</v>
      </c>
      <c r="J16" s="32" t="s">
        <v>330</v>
      </c>
      <c r="K16" s="32" t="s">
        <v>329</v>
      </c>
      <c r="L16" s="32" t="s">
        <v>329</v>
      </c>
      <c r="M16" s="39" t="s">
        <v>329</v>
      </c>
    </row>
    <row r="17" spans="3:13" x14ac:dyDescent="0.25">
      <c r="C17" s="43" t="s">
        <v>10</v>
      </c>
      <c r="D17" s="32" t="s">
        <v>194</v>
      </c>
      <c r="E17" s="32" t="s">
        <v>194</v>
      </c>
      <c r="F17" s="32" t="s">
        <v>194</v>
      </c>
      <c r="G17" s="32" t="s">
        <v>194</v>
      </c>
      <c r="H17" s="32" t="s">
        <v>194</v>
      </c>
      <c r="I17" s="32" t="s">
        <v>194</v>
      </c>
      <c r="J17" s="32" t="s">
        <v>194</v>
      </c>
      <c r="K17" s="32" t="s">
        <v>194</v>
      </c>
      <c r="L17" s="32" t="s">
        <v>194</v>
      </c>
      <c r="M17" s="39" t="s">
        <v>194</v>
      </c>
    </row>
    <row r="18" spans="3:13" ht="16.5" customHeight="1" x14ac:dyDescent="0.25">
      <c r="C18" s="43" t="s">
        <v>12</v>
      </c>
      <c r="D18" s="32" t="s">
        <v>331</v>
      </c>
      <c r="E18" s="32" t="s">
        <v>332</v>
      </c>
      <c r="F18" s="32" t="s">
        <v>332</v>
      </c>
      <c r="G18" s="32" t="s">
        <v>196</v>
      </c>
      <c r="H18" s="32" t="s">
        <v>196</v>
      </c>
      <c r="I18" s="32" t="s">
        <v>196</v>
      </c>
      <c r="J18" s="32" t="s">
        <v>196</v>
      </c>
      <c r="K18" s="32" t="s">
        <v>196</v>
      </c>
      <c r="L18" s="32" t="s">
        <v>196</v>
      </c>
      <c r="M18" s="39" t="s">
        <v>196</v>
      </c>
    </row>
    <row r="19" spans="3:13" x14ac:dyDescent="0.25">
      <c r="C19" s="43" t="s">
        <v>28</v>
      </c>
      <c r="D19" s="32" t="s">
        <v>197</v>
      </c>
      <c r="E19" s="32" t="s">
        <v>187</v>
      </c>
      <c r="F19" s="32" t="s">
        <v>187</v>
      </c>
      <c r="G19" s="32" t="s">
        <v>187</v>
      </c>
      <c r="H19" s="32" t="s">
        <v>187</v>
      </c>
      <c r="I19" s="32" t="s">
        <v>197</v>
      </c>
      <c r="J19" s="32" t="s">
        <v>187</v>
      </c>
      <c r="K19" s="32" t="s">
        <v>187</v>
      </c>
      <c r="L19" s="32" t="s">
        <v>187</v>
      </c>
      <c r="M19" s="39" t="s">
        <v>187</v>
      </c>
    </row>
    <row r="20" spans="3:13" ht="15.75" customHeight="1" x14ac:dyDescent="0.25">
      <c r="C20" s="43" t="s">
        <v>13</v>
      </c>
      <c r="D20" s="32" t="s">
        <v>255</v>
      </c>
      <c r="E20" s="32" t="s">
        <v>255</v>
      </c>
      <c r="F20" s="32" t="s">
        <v>255</v>
      </c>
      <c r="G20" s="32" t="s">
        <v>255</v>
      </c>
      <c r="H20" s="32" t="s">
        <v>255</v>
      </c>
      <c r="I20" s="32" t="s">
        <v>255</v>
      </c>
      <c r="J20" s="32" t="s">
        <v>255</v>
      </c>
      <c r="K20" s="32" t="s">
        <v>255</v>
      </c>
      <c r="L20" s="32" t="s">
        <v>255</v>
      </c>
      <c r="M20" s="39" t="s">
        <v>255</v>
      </c>
    </row>
    <row r="21" spans="3:13" ht="16.5" customHeight="1" x14ac:dyDescent="0.25">
      <c r="C21" s="43" t="s">
        <v>14</v>
      </c>
      <c r="D21" s="32" t="s">
        <v>335</v>
      </c>
      <c r="E21" s="32" t="s">
        <v>336</v>
      </c>
      <c r="F21" s="32" t="s">
        <v>336</v>
      </c>
      <c r="G21" s="32" t="s">
        <v>335</v>
      </c>
      <c r="H21" s="32" t="s">
        <v>335</v>
      </c>
      <c r="I21" s="32" t="s">
        <v>335</v>
      </c>
      <c r="J21" s="32" t="s">
        <v>335</v>
      </c>
      <c r="K21" s="32" t="s">
        <v>335</v>
      </c>
      <c r="L21" s="32" t="s">
        <v>335</v>
      </c>
      <c r="M21" s="39">
        <v>0</v>
      </c>
    </row>
    <row r="22" spans="3:13" x14ac:dyDescent="0.25">
      <c r="C22" s="43" t="s">
        <v>15</v>
      </c>
      <c r="D22" s="32" t="s">
        <v>337</v>
      </c>
      <c r="E22" s="32" t="s">
        <v>337</v>
      </c>
      <c r="F22" s="32" t="s">
        <v>337</v>
      </c>
      <c r="G22" s="32" t="s">
        <v>337</v>
      </c>
      <c r="H22" s="32" t="s">
        <v>337</v>
      </c>
      <c r="I22" s="32" t="s">
        <v>337</v>
      </c>
      <c r="J22" s="32" t="s">
        <v>337</v>
      </c>
      <c r="K22" s="32" t="s">
        <v>337</v>
      </c>
      <c r="L22" s="32" t="s">
        <v>337</v>
      </c>
      <c r="M22" s="39" t="s">
        <v>337</v>
      </c>
    </row>
    <row r="23" spans="3:13" ht="16.5" customHeight="1" x14ac:dyDescent="0.25">
      <c r="C23" s="43" t="s">
        <v>16</v>
      </c>
      <c r="D23" s="32" t="s">
        <v>200</v>
      </c>
      <c r="E23" s="32" t="s">
        <v>200</v>
      </c>
      <c r="F23" s="32" t="s">
        <v>200</v>
      </c>
      <c r="G23" s="32" t="s">
        <v>200</v>
      </c>
      <c r="H23" s="32" t="s">
        <v>200</v>
      </c>
      <c r="I23" s="32" t="s">
        <v>200</v>
      </c>
      <c r="J23" s="32" t="s">
        <v>200</v>
      </c>
      <c r="K23" s="32" t="s">
        <v>200</v>
      </c>
      <c r="L23" s="32" t="s">
        <v>200</v>
      </c>
      <c r="M23" s="39" t="s">
        <v>200</v>
      </c>
    </row>
    <row r="24" spans="3:13" x14ac:dyDescent="0.25">
      <c r="C24" s="43" t="s">
        <v>29</v>
      </c>
      <c r="D24" s="32" t="s">
        <v>170</v>
      </c>
      <c r="E24" s="32" t="s">
        <v>170</v>
      </c>
      <c r="F24" s="32" t="s">
        <v>170</v>
      </c>
      <c r="G24" s="32" t="s">
        <v>170</v>
      </c>
      <c r="H24" s="32" t="s">
        <v>170</v>
      </c>
      <c r="I24" s="32" t="s">
        <v>170</v>
      </c>
      <c r="J24" s="32" t="s">
        <v>170</v>
      </c>
      <c r="K24" s="32" t="s">
        <v>170</v>
      </c>
      <c r="L24" s="32" t="s">
        <v>170</v>
      </c>
      <c r="M24" s="39">
        <v>0</v>
      </c>
    </row>
    <row r="25" spans="3:13" ht="14.25" customHeight="1" x14ac:dyDescent="0.25">
      <c r="C25" s="43" t="s">
        <v>17</v>
      </c>
      <c r="D25" s="32" t="s">
        <v>170</v>
      </c>
      <c r="E25" s="32" t="s">
        <v>170</v>
      </c>
      <c r="F25" s="32" t="s">
        <v>170</v>
      </c>
      <c r="G25" s="32" t="s">
        <v>170</v>
      </c>
      <c r="H25" s="32" t="s">
        <v>201</v>
      </c>
      <c r="I25" s="32" t="s">
        <v>299</v>
      </c>
      <c r="J25" s="32" t="s">
        <v>201</v>
      </c>
      <c r="K25" s="32" t="s">
        <v>299</v>
      </c>
      <c r="L25" s="32" t="s">
        <v>299</v>
      </c>
      <c r="M25" s="39">
        <v>0</v>
      </c>
    </row>
    <row r="26" spans="3:13" ht="18" customHeight="1" x14ac:dyDescent="0.25">
      <c r="C26" s="43" t="s">
        <v>18</v>
      </c>
      <c r="D26" s="32" t="s">
        <v>339</v>
      </c>
      <c r="E26" s="32" t="s">
        <v>339</v>
      </c>
      <c r="F26" s="32" t="s">
        <v>339</v>
      </c>
      <c r="G26" s="32" t="s">
        <v>340</v>
      </c>
      <c r="H26" s="32" t="s">
        <v>339</v>
      </c>
      <c r="I26" s="32" t="s">
        <v>340</v>
      </c>
      <c r="J26" s="32" t="s">
        <v>170</v>
      </c>
      <c r="K26" s="32" t="s">
        <v>170</v>
      </c>
      <c r="L26" s="32" t="s">
        <v>170</v>
      </c>
      <c r="M26" s="39">
        <v>0</v>
      </c>
    </row>
    <row r="27" spans="3:13" x14ac:dyDescent="0.25">
      <c r="C27" s="43" t="s">
        <v>19</v>
      </c>
      <c r="D27" s="32" t="s">
        <v>170</v>
      </c>
      <c r="E27" s="32" t="s">
        <v>170</v>
      </c>
      <c r="F27" s="32" t="s">
        <v>170</v>
      </c>
      <c r="G27" s="32" t="s">
        <v>170</v>
      </c>
      <c r="H27" s="32" t="s">
        <v>170</v>
      </c>
      <c r="I27" s="32" t="s">
        <v>170</v>
      </c>
      <c r="J27" s="32" t="s">
        <v>170</v>
      </c>
      <c r="K27" s="32" t="s">
        <v>170</v>
      </c>
      <c r="L27" s="32" t="s">
        <v>170</v>
      </c>
      <c r="M27" s="39">
        <v>0</v>
      </c>
    </row>
    <row r="28" spans="3:13" x14ac:dyDescent="0.25">
      <c r="C28" s="43" t="s">
        <v>20</v>
      </c>
      <c r="D28" s="32" t="s">
        <v>255</v>
      </c>
      <c r="E28" s="32" t="s">
        <v>255</v>
      </c>
      <c r="F28" s="32" t="s">
        <v>255</v>
      </c>
      <c r="G28" s="32" t="s">
        <v>255</v>
      </c>
      <c r="H28" s="32" t="s">
        <v>255</v>
      </c>
      <c r="I28" s="32" t="s">
        <v>255</v>
      </c>
      <c r="J28" s="32" t="s">
        <v>255</v>
      </c>
      <c r="K28" s="32" t="s">
        <v>170</v>
      </c>
      <c r="L28" s="32" t="s">
        <v>170</v>
      </c>
      <c r="M28" s="39">
        <v>0</v>
      </c>
    </row>
    <row r="29" spans="3:13" x14ac:dyDescent="0.25">
      <c r="C29" s="43" t="s">
        <v>21</v>
      </c>
      <c r="D29" s="32" t="s">
        <v>341</v>
      </c>
      <c r="E29" s="32" t="s">
        <v>343</v>
      </c>
      <c r="F29" s="32" t="s">
        <v>343</v>
      </c>
      <c r="G29" s="32" t="s">
        <v>343</v>
      </c>
      <c r="H29" s="32" t="s">
        <v>342</v>
      </c>
      <c r="I29" s="32" t="s">
        <v>342</v>
      </c>
      <c r="J29" s="32" t="s">
        <v>342</v>
      </c>
      <c r="K29" s="32" t="s">
        <v>342</v>
      </c>
      <c r="L29" s="32" t="s">
        <v>342</v>
      </c>
      <c r="M29" s="39" t="s">
        <v>342</v>
      </c>
    </row>
    <row r="30" spans="3:13" x14ac:dyDescent="0.25">
      <c r="C30" s="43" t="s">
        <v>22</v>
      </c>
      <c r="D30" s="32" t="s">
        <v>344</v>
      </c>
      <c r="E30" s="32" t="s">
        <v>344</v>
      </c>
      <c r="F30" s="32" t="s">
        <v>344</v>
      </c>
      <c r="G30" s="32" t="s">
        <v>344</v>
      </c>
      <c r="H30" s="32" t="s">
        <v>344</v>
      </c>
      <c r="I30" s="32" t="s">
        <v>344</v>
      </c>
      <c r="J30" s="32" t="s">
        <v>344</v>
      </c>
      <c r="K30" s="32" t="s">
        <v>344</v>
      </c>
      <c r="L30" s="32" t="s">
        <v>345</v>
      </c>
      <c r="M30" s="39">
        <v>0</v>
      </c>
    </row>
    <row r="31" spans="3:13" ht="17.25" customHeight="1" x14ac:dyDescent="0.25">
      <c r="C31" s="43" t="s">
        <v>23</v>
      </c>
      <c r="D31" s="32" t="s">
        <v>209</v>
      </c>
      <c r="E31" s="32" t="s">
        <v>260</v>
      </c>
      <c r="F31" s="32" t="s">
        <v>209</v>
      </c>
      <c r="G31" s="32" t="s">
        <v>209</v>
      </c>
      <c r="H31" s="32" t="s">
        <v>209</v>
      </c>
      <c r="I31" s="32" t="s">
        <v>209</v>
      </c>
      <c r="J31" s="32" t="s">
        <v>209</v>
      </c>
      <c r="K31" s="32" t="s">
        <v>209</v>
      </c>
      <c r="L31" s="32" t="s">
        <v>209</v>
      </c>
      <c r="M31" s="39" t="s">
        <v>239</v>
      </c>
    </row>
    <row r="32" spans="3:13" ht="16.5" customHeight="1" x14ac:dyDescent="0.25">
      <c r="C32" s="43" t="s">
        <v>31</v>
      </c>
      <c r="D32" s="32" t="s">
        <v>346</v>
      </c>
      <c r="E32" s="32" t="s">
        <v>170</v>
      </c>
      <c r="F32" s="32" t="s">
        <v>170</v>
      </c>
      <c r="G32" s="32" t="s">
        <v>170</v>
      </c>
      <c r="H32" s="32" t="s">
        <v>255</v>
      </c>
      <c r="I32" s="32" t="s">
        <v>255</v>
      </c>
      <c r="J32" s="32" t="s">
        <v>255</v>
      </c>
      <c r="K32" s="32" t="s">
        <v>170</v>
      </c>
      <c r="L32" s="32" t="s">
        <v>255</v>
      </c>
      <c r="M32" s="39">
        <v>0</v>
      </c>
    </row>
    <row r="33" spans="3:13" x14ac:dyDescent="0.25">
      <c r="C33" s="43" t="s">
        <v>24</v>
      </c>
      <c r="D33" s="32" t="s">
        <v>267</v>
      </c>
      <c r="E33" s="32" t="s">
        <v>267</v>
      </c>
      <c r="F33" s="32" t="s">
        <v>267</v>
      </c>
      <c r="G33" s="32" t="s">
        <v>267</v>
      </c>
      <c r="H33" s="32" t="s">
        <v>267</v>
      </c>
      <c r="I33" s="32" t="s">
        <v>267</v>
      </c>
      <c r="J33" s="32" t="s">
        <v>308</v>
      </c>
      <c r="K33" s="32" t="s">
        <v>267</v>
      </c>
      <c r="L33" s="32" t="s">
        <v>267</v>
      </c>
      <c r="M33" s="39" t="s">
        <v>267</v>
      </c>
    </row>
    <row r="34" spans="3:13" ht="17.25" customHeight="1" x14ac:dyDescent="0.25">
      <c r="C34" s="43" t="s">
        <v>25</v>
      </c>
      <c r="D34" s="32" t="s">
        <v>212</v>
      </c>
      <c r="E34" s="32" t="s">
        <v>212</v>
      </c>
      <c r="F34" s="32" t="s">
        <v>212</v>
      </c>
      <c r="G34" s="32" t="s">
        <v>212</v>
      </c>
      <c r="H34" s="32" t="s">
        <v>212</v>
      </c>
      <c r="I34" s="32" t="s">
        <v>212</v>
      </c>
      <c r="J34" s="32" t="s">
        <v>212</v>
      </c>
      <c r="K34" s="32" t="s">
        <v>212</v>
      </c>
      <c r="L34" s="32" t="s">
        <v>212</v>
      </c>
      <c r="M34" s="39" t="s">
        <v>649</v>
      </c>
    </row>
    <row r="35" spans="3:13" ht="15.75" customHeight="1" x14ac:dyDescent="0.25">
      <c r="C35" s="43" t="s">
        <v>26</v>
      </c>
      <c r="D35" s="32" t="s">
        <v>347</v>
      </c>
      <c r="E35" s="32" t="s">
        <v>347</v>
      </c>
      <c r="F35" s="32" t="s">
        <v>347</v>
      </c>
      <c r="G35" s="32" t="s">
        <v>347</v>
      </c>
      <c r="H35" s="32" t="s">
        <v>347</v>
      </c>
      <c r="I35" s="32" t="s">
        <v>347</v>
      </c>
      <c r="J35" s="32" t="s">
        <v>347</v>
      </c>
      <c r="K35" s="32" t="s">
        <v>347</v>
      </c>
      <c r="L35" s="32" t="s">
        <v>347</v>
      </c>
      <c r="M35" s="39">
        <v>0</v>
      </c>
    </row>
    <row r="36" spans="3:13" ht="16.5" customHeight="1" x14ac:dyDescent="0.25">
      <c r="C36" s="43" t="s">
        <v>27</v>
      </c>
      <c r="D36" s="32" t="s">
        <v>350</v>
      </c>
      <c r="E36" s="32" t="s">
        <v>350</v>
      </c>
      <c r="F36" s="32" t="s">
        <v>350</v>
      </c>
      <c r="G36" s="32" t="s">
        <v>348</v>
      </c>
      <c r="H36" s="32" t="s">
        <v>348</v>
      </c>
      <c r="I36" s="32" t="s">
        <v>348</v>
      </c>
      <c r="J36" s="32" t="s">
        <v>351</v>
      </c>
      <c r="K36" s="32" t="s">
        <v>351</v>
      </c>
      <c r="L36" s="32" t="s">
        <v>351</v>
      </c>
      <c r="M36" s="39" t="s">
        <v>351</v>
      </c>
    </row>
    <row r="37" spans="3:13" ht="15.75" customHeight="1" x14ac:dyDescent="0.25">
      <c r="C37" s="43" t="s">
        <v>11</v>
      </c>
      <c r="D37" s="37" t="s">
        <v>352</v>
      </c>
      <c r="E37" s="37" t="s">
        <v>352</v>
      </c>
      <c r="F37" s="37" t="s">
        <v>279</v>
      </c>
      <c r="G37" s="37" t="s">
        <v>353</v>
      </c>
      <c r="H37" s="37" t="s">
        <v>219</v>
      </c>
      <c r="I37" s="37" t="s">
        <v>220</v>
      </c>
      <c r="J37" s="37" t="s">
        <v>354</v>
      </c>
      <c r="K37" s="37" t="s">
        <v>354</v>
      </c>
      <c r="L37" s="37" t="s">
        <v>279</v>
      </c>
      <c r="M37" s="40">
        <v>0</v>
      </c>
    </row>
    <row r="38" spans="3:13" x14ac:dyDescent="0.25">
      <c r="C38" s="6"/>
    </row>
    <row r="39" spans="3:13" x14ac:dyDescent="0.25">
      <c r="C39" s="6"/>
    </row>
    <row r="40" spans="3:13" ht="18.75" x14ac:dyDescent="0.25">
      <c r="C40" s="198" t="s">
        <v>33</v>
      </c>
      <c r="D40" s="199"/>
      <c r="E40" s="199"/>
      <c r="F40" s="199"/>
      <c r="G40" s="199"/>
      <c r="H40" s="199"/>
      <c r="I40" s="199"/>
      <c r="J40" s="199"/>
      <c r="K40" s="199"/>
      <c r="L40" s="199"/>
      <c r="M40" s="200"/>
    </row>
    <row r="41" spans="3:13" x14ac:dyDescent="0.25">
      <c r="C41" s="14">
        <v>95</v>
      </c>
      <c r="D41" s="18">
        <v>2004</v>
      </c>
      <c r="E41" s="18">
        <f t="shared" ref="E41:M41" si="1">D41+1</f>
        <v>2005</v>
      </c>
      <c r="F41" s="18">
        <f t="shared" si="1"/>
        <v>2006</v>
      </c>
      <c r="G41" s="18">
        <f t="shared" si="1"/>
        <v>2007</v>
      </c>
      <c r="H41" s="18">
        <f t="shared" si="1"/>
        <v>2008</v>
      </c>
      <c r="I41" s="18">
        <f t="shared" si="1"/>
        <v>2009</v>
      </c>
      <c r="J41" s="18">
        <f t="shared" si="1"/>
        <v>2010</v>
      </c>
      <c r="K41" s="18">
        <f t="shared" si="1"/>
        <v>2011</v>
      </c>
      <c r="L41" s="18">
        <f t="shared" si="1"/>
        <v>2012</v>
      </c>
      <c r="M41" s="19">
        <f t="shared" si="1"/>
        <v>2013</v>
      </c>
    </row>
    <row r="42" spans="3:13" ht="15" customHeight="1" x14ac:dyDescent="0.25">
      <c r="C42" s="43" t="s">
        <v>0</v>
      </c>
      <c r="D42" s="34" t="s">
        <v>171</v>
      </c>
      <c r="E42" s="34" t="s">
        <v>171</v>
      </c>
      <c r="F42" s="34" t="s">
        <v>171</v>
      </c>
      <c r="G42" s="34" t="s">
        <v>171</v>
      </c>
      <c r="H42" s="34" t="s">
        <v>171</v>
      </c>
      <c r="I42" s="34" t="s">
        <v>171</v>
      </c>
      <c r="J42" s="34" t="s">
        <v>171</v>
      </c>
      <c r="K42" s="34" t="s">
        <v>171</v>
      </c>
      <c r="L42" s="34" t="s">
        <v>171</v>
      </c>
      <c r="M42" s="38">
        <v>0</v>
      </c>
    </row>
    <row r="43" spans="3:13" ht="17.25" customHeight="1" x14ac:dyDescent="0.25">
      <c r="C43" s="43" t="s">
        <v>1</v>
      </c>
      <c r="D43" s="32" t="s">
        <v>221</v>
      </c>
      <c r="E43" s="32" t="s">
        <v>175</v>
      </c>
      <c r="F43" s="32" t="s">
        <v>222</v>
      </c>
      <c r="G43" s="32" t="s">
        <v>195</v>
      </c>
      <c r="H43" s="32" t="s">
        <v>222</v>
      </c>
      <c r="I43" s="32" t="s">
        <v>222</v>
      </c>
      <c r="J43" s="32" t="s">
        <v>222</v>
      </c>
      <c r="K43" s="32" t="s">
        <v>222</v>
      </c>
      <c r="L43" s="32" t="s">
        <v>222</v>
      </c>
      <c r="M43" s="39" t="s">
        <v>195</v>
      </c>
    </row>
    <row r="44" spans="3:13" ht="16.5" customHeight="1" x14ac:dyDescent="0.25">
      <c r="C44" s="43" t="s">
        <v>30</v>
      </c>
      <c r="D44" s="32" t="s">
        <v>187</v>
      </c>
      <c r="E44" s="32" t="s">
        <v>187</v>
      </c>
      <c r="F44" s="32" t="s">
        <v>170</v>
      </c>
      <c r="G44" s="32" t="s">
        <v>323</v>
      </c>
      <c r="H44" s="32" t="s">
        <v>280</v>
      </c>
      <c r="I44" s="32" t="s">
        <v>280</v>
      </c>
      <c r="J44" s="32" t="s">
        <v>280</v>
      </c>
      <c r="K44" s="32" t="s">
        <v>280</v>
      </c>
      <c r="L44" s="32" t="s">
        <v>355</v>
      </c>
      <c r="M44" s="39">
        <v>0</v>
      </c>
    </row>
    <row r="45" spans="3:13" ht="15" customHeight="1" x14ac:dyDescent="0.25">
      <c r="C45" s="43" t="s">
        <v>2</v>
      </c>
      <c r="D45" s="32" t="s">
        <v>325</v>
      </c>
      <c r="E45" s="32" t="s">
        <v>325</v>
      </c>
      <c r="F45" s="32" t="s">
        <v>325</v>
      </c>
      <c r="G45" s="32" t="s">
        <v>325</v>
      </c>
      <c r="H45" s="32" t="s">
        <v>227</v>
      </c>
      <c r="I45" s="32" t="s">
        <v>181</v>
      </c>
      <c r="J45" s="32" t="s">
        <v>181</v>
      </c>
      <c r="K45" s="32" t="s">
        <v>181</v>
      </c>
      <c r="L45" s="32" t="s">
        <v>181</v>
      </c>
      <c r="M45" s="39" t="s">
        <v>181</v>
      </c>
    </row>
    <row r="46" spans="3:13" ht="15.75" customHeight="1" x14ac:dyDescent="0.25">
      <c r="C46" s="43" t="s">
        <v>3</v>
      </c>
      <c r="D46" s="32" t="s">
        <v>184</v>
      </c>
      <c r="E46" s="32" t="s">
        <v>185</v>
      </c>
      <c r="F46" s="32" t="s">
        <v>185</v>
      </c>
      <c r="G46" s="32" t="s">
        <v>184</v>
      </c>
      <c r="H46" s="32" t="s">
        <v>184</v>
      </c>
      <c r="I46" s="32" t="s">
        <v>184</v>
      </c>
      <c r="J46" s="32" t="s">
        <v>185</v>
      </c>
      <c r="K46" s="32" t="s">
        <v>185</v>
      </c>
      <c r="L46" s="32" t="s">
        <v>184</v>
      </c>
      <c r="M46" s="39">
        <v>0</v>
      </c>
    </row>
    <row r="47" spans="3:13" ht="15.75" customHeight="1" x14ac:dyDescent="0.25">
      <c r="C47" s="43" t="s">
        <v>4</v>
      </c>
      <c r="D47" s="32" t="s">
        <v>228</v>
      </c>
      <c r="E47" s="32" t="s">
        <v>228</v>
      </c>
      <c r="F47" s="32" t="s">
        <v>228</v>
      </c>
      <c r="G47" s="32" t="s">
        <v>255</v>
      </c>
      <c r="H47" s="32" t="s">
        <v>255</v>
      </c>
      <c r="I47" s="32" t="s">
        <v>228</v>
      </c>
      <c r="J47" s="32" t="s">
        <v>357</v>
      </c>
      <c r="K47" s="32" t="s">
        <v>358</v>
      </c>
      <c r="L47" s="32" t="s">
        <v>358</v>
      </c>
      <c r="M47" s="39" t="s">
        <v>635</v>
      </c>
    </row>
    <row r="48" spans="3:13" ht="17.25" customHeight="1" x14ac:dyDescent="0.25">
      <c r="C48" s="43" t="s">
        <v>5</v>
      </c>
      <c r="D48" s="32" t="s">
        <v>170</v>
      </c>
      <c r="E48" s="32" t="s">
        <v>170</v>
      </c>
      <c r="F48" s="32" t="s">
        <v>170</v>
      </c>
      <c r="G48" s="32" t="s">
        <v>200</v>
      </c>
      <c r="H48" s="32" t="s">
        <v>200</v>
      </c>
      <c r="I48" s="32" t="s">
        <v>200</v>
      </c>
      <c r="J48" s="32" t="s">
        <v>200</v>
      </c>
      <c r="K48" s="32" t="s">
        <v>200</v>
      </c>
      <c r="L48" s="32" t="s">
        <v>200</v>
      </c>
      <c r="M48" s="39" t="s">
        <v>200</v>
      </c>
    </row>
    <row r="49" spans="3:13" ht="20.25" customHeight="1" x14ac:dyDescent="0.25">
      <c r="C49" s="43" t="s">
        <v>6</v>
      </c>
      <c r="D49" s="32" t="s">
        <v>327</v>
      </c>
      <c r="E49" s="32" t="s">
        <v>327</v>
      </c>
      <c r="F49" s="32" t="s">
        <v>327</v>
      </c>
      <c r="G49" s="32" t="s">
        <v>327</v>
      </c>
      <c r="H49" s="32" t="s">
        <v>327</v>
      </c>
      <c r="I49" s="32" t="s">
        <v>327</v>
      </c>
      <c r="J49" s="32" t="s">
        <v>328</v>
      </c>
      <c r="K49" s="32" t="s">
        <v>359</v>
      </c>
      <c r="L49" s="32" t="s">
        <v>359</v>
      </c>
      <c r="M49" s="39">
        <v>0</v>
      </c>
    </row>
    <row r="50" spans="3:13" ht="17.25" customHeight="1" x14ac:dyDescent="0.25">
      <c r="C50" s="43" t="s">
        <v>7</v>
      </c>
      <c r="D50" s="32" t="s">
        <v>361</v>
      </c>
      <c r="E50" s="32" t="s">
        <v>362</v>
      </c>
      <c r="F50" s="32" t="s">
        <v>362</v>
      </c>
      <c r="G50" s="32" t="s">
        <v>286</v>
      </c>
      <c r="H50" s="32" t="s">
        <v>286</v>
      </c>
      <c r="I50" s="32" t="s">
        <v>363</v>
      </c>
      <c r="J50" s="32" t="s">
        <v>287</v>
      </c>
      <c r="K50" s="32" t="s">
        <v>364</v>
      </c>
      <c r="L50" s="32" t="s">
        <v>364</v>
      </c>
      <c r="M50" s="39" t="s">
        <v>364</v>
      </c>
    </row>
    <row r="51" spans="3:13" ht="17.25" customHeight="1" x14ac:dyDescent="0.25">
      <c r="C51" s="43" t="s">
        <v>8</v>
      </c>
      <c r="D51" s="32" t="s">
        <v>365</v>
      </c>
      <c r="E51" s="32" t="s">
        <v>219</v>
      </c>
      <c r="F51" s="32" t="s">
        <v>191</v>
      </c>
      <c r="G51" s="32" t="s">
        <v>219</v>
      </c>
      <c r="H51" s="32" t="s">
        <v>237</v>
      </c>
      <c r="I51" s="32" t="s">
        <v>238</v>
      </c>
      <c r="J51" s="32" t="s">
        <v>237</v>
      </c>
      <c r="K51" s="32" t="s">
        <v>191</v>
      </c>
      <c r="L51" s="32" t="s">
        <v>238</v>
      </c>
      <c r="M51" s="39" t="s">
        <v>238</v>
      </c>
    </row>
    <row r="52" spans="3:13" ht="18" customHeight="1" x14ac:dyDescent="0.25">
      <c r="C52" s="43" t="s">
        <v>9</v>
      </c>
      <c r="D52" s="32" t="s">
        <v>366</v>
      </c>
      <c r="E52" s="32" t="s">
        <v>330</v>
      </c>
      <c r="F52" s="32" t="s">
        <v>330</v>
      </c>
      <c r="G52" s="32" t="s">
        <v>330</v>
      </c>
      <c r="H52" s="32" t="s">
        <v>329</v>
      </c>
      <c r="I52" s="32" t="s">
        <v>330</v>
      </c>
      <c r="J52" s="32" t="s">
        <v>329</v>
      </c>
      <c r="K52" s="32" t="s">
        <v>330</v>
      </c>
      <c r="L52" s="32" t="s">
        <v>330</v>
      </c>
      <c r="M52" s="39" t="s">
        <v>330</v>
      </c>
    </row>
    <row r="53" spans="3:13" ht="18" customHeight="1" x14ac:dyDescent="0.25">
      <c r="C53" s="43" t="s">
        <v>10</v>
      </c>
      <c r="D53" s="32" t="s">
        <v>241</v>
      </c>
      <c r="E53" s="32" t="s">
        <v>241</v>
      </c>
      <c r="F53" s="32" t="s">
        <v>241</v>
      </c>
      <c r="G53" s="32" t="s">
        <v>293</v>
      </c>
      <c r="H53" s="32" t="s">
        <v>293</v>
      </c>
      <c r="I53" s="32" t="s">
        <v>293</v>
      </c>
      <c r="J53" s="32" t="s">
        <v>293</v>
      </c>
      <c r="K53" s="32" t="s">
        <v>293</v>
      </c>
      <c r="L53" s="32" t="s">
        <v>367</v>
      </c>
      <c r="M53" s="39" t="s">
        <v>367</v>
      </c>
    </row>
    <row r="54" spans="3:13" ht="15.75" customHeight="1" x14ac:dyDescent="0.25">
      <c r="C54" s="43" t="s">
        <v>12</v>
      </c>
      <c r="D54" s="32" t="s">
        <v>368</v>
      </c>
      <c r="E54" s="32" t="s">
        <v>196</v>
      </c>
      <c r="F54" s="32" t="s">
        <v>196</v>
      </c>
      <c r="G54" s="32" t="s">
        <v>332</v>
      </c>
      <c r="H54" s="32" t="s">
        <v>243</v>
      </c>
      <c r="I54" s="32" t="s">
        <v>243</v>
      </c>
      <c r="J54" s="32" t="s">
        <v>244</v>
      </c>
      <c r="K54" s="32" t="s">
        <v>244</v>
      </c>
      <c r="L54" s="32" t="s">
        <v>245</v>
      </c>
      <c r="M54" s="39" t="s">
        <v>464</v>
      </c>
    </row>
    <row r="55" spans="3:13" x14ac:dyDescent="0.25">
      <c r="C55" s="43" t="s">
        <v>28</v>
      </c>
      <c r="D55" s="32" t="s">
        <v>334</v>
      </c>
      <c r="E55" s="32" t="s">
        <v>197</v>
      </c>
      <c r="F55" s="32" t="s">
        <v>197</v>
      </c>
      <c r="G55" s="32" t="s">
        <v>197</v>
      </c>
      <c r="H55" s="32" t="s">
        <v>197</v>
      </c>
      <c r="I55" s="32" t="s">
        <v>187</v>
      </c>
      <c r="J55" s="32" t="s">
        <v>197</v>
      </c>
      <c r="K55" s="32" t="s">
        <v>197</v>
      </c>
      <c r="L55" s="32" t="s">
        <v>197</v>
      </c>
      <c r="M55" s="39" t="s">
        <v>197</v>
      </c>
    </row>
    <row r="56" spans="3:13" ht="18" customHeight="1" x14ac:dyDescent="0.25">
      <c r="C56" s="43" t="s">
        <v>13</v>
      </c>
      <c r="D56" s="32" t="s">
        <v>369</v>
      </c>
      <c r="E56" s="32" t="s">
        <v>370</v>
      </c>
      <c r="F56" s="32" t="s">
        <v>370</v>
      </c>
      <c r="G56" s="32" t="s">
        <v>218</v>
      </c>
      <c r="H56" s="32" t="s">
        <v>371</v>
      </c>
      <c r="I56" s="32" t="s">
        <v>371</v>
      </c>
      <c r="J56" s="32" t="s">
        <v>372</v>
      </c>
      <c r="K56" s="32" t="s">
        <v>372</v>
      </c>
      <c r="L56" s="32" t="s">
        <v>372</v>
      </c>
      <c r="M56" s="39" t="s">
        <v>509</v>
      </c>
    </row>
    <row r="57" spans="3:13" ht="17.25" customHeight="1" x14ac:dyDescent="0.25">
      <c r="C57" s="43" t="s">
        <v>14</v>
      </c>
      <c r="D57" s="32" t="s">
        <v>376</v>
      </c>
      <c r="E57" s="32" t="s">
        <v>335</v>
      </c>
      <c r="F57" s="32" t="s">
        <v>335</v>
      </c>
      <c r="G57" s="32" t="s">
        <v>336</v>
      </c>
      <c r="H57" s="32" t="s">
        <v>377</v>
      </c>
      <c r="I57" s="32" t="s">
        <v>378</v>
      </c>
      <c r="J57" s="32" t="s">
        <v>379</v>
      </c>
      <c r="K57" s="32" t="s">
        <v>373</v>
      </c>
      <c r="L57" s="32" t="s">
        <v>373</v>
      </c>
      <c r="M57" s="39">
        <v>0</v>
      </c>
    </row>
    <row r="58" spans="3:13" x14ac:dyDescent="0.25">
      <c r="C58" s="43" t="s">
        <v>15</v>
      </c>
      <c r="D58" s="32" t="s">
        <v>381</v>
      </c>
      <c r="E58" s="32" t="s">
        <v>381</v>
      </c>
      <c r="F58" s="32" t="s">
        <v>381</v>
      </c>
      <c r="G58" s="32" t="s">
        <v>381</v>
      </c>
      <c r="H58" s="32" t="s">
        <v>382</v>
      </c>
      <c r="I58" s="32" t="s">
        <v>382</v>
      </c>
      <c r="J58" s="32" t="s">
        <v>382</v>
      </c>
      <c r="K58" s="32" t="s">
        <v>382</v>
      </c>
      <c r="L58" s="32" t="s">
        <v>382</v>
      </c>
      <c r="M58" s="39" t="s">
        <v>382</v>
      </c>
    </row>
    <row r="59" spans="3:13" ht="17.25" customHeight="1" x14ac:dyDescent="0.25">
      <c r="C59" s="43" t="s">
        <v>16</v>
      </c>
      <c r="D59" s="32" t="s">
        <v>187</v>
      </c>
      <c r="E59" s="32" t="s">
        <v>187</v>
      </c>
      <c r="F59" s="32" t="s">
        <v>187</v>
      </c>
      <c r="G59" s="32" t="s">
        <v>187</v>
      </c>
      <c r="H59" s="32" t="s">
        <v>298</v>
      </c>
      <c r="I59" s="32" t="s">
        <v>383</v>
      </c>
      <c r="J59" s="32" t="s">
        <v>298</v>
      </c>
      <c r="K59" s="32" t="s">
        <v>250</v>
      </c>
      <c r="L59" s="32" t="s">
        <v>298</v>
      </c>
      <c r="M59" s="39" t="s">
        <v>298</v>
      </c>
    </row>
    <row r="60" spans="3:13" x14ac:dyDescent="0.25">
      <c r="C60" s="43" t="s">
        <v>29</v>
      </c>
      <c r="D60" s="32" t="s">
        <v>170</v>
      </c>
      <c r="E60" s="32" t="s">
        <v>170</v>
      </c>
      <c r="F60" s="32" t="s">
        <v>170</v>
      </c>
      <c r="G60" s="32" t="s">
        <v>170</v>
      </c>
      <c r="H60" s="32" t="s">
        <v>170</v>
      </c>
      <c r="I60" s="32" t="s">
        <v>170</v>
      </c>
      <c r="J60" s="32" t="s">
        <v>170</v>
      </c>
      <c r="K60" s="32" t="s">
        <v>170</v>
      </c>
      <c r="L60" s="32" t="s">
        <v>170</v>
      </c>
      <c r="M60" s="39">
        <v>0</v>
      </c>
    </row>
    <row r="61" spans="3:13" ht="16.5" customHeight="1" x14ac:dyDescent="0.25">
      <c r="C61" s="43" t="s">
        <v>17</v>
      </c>
      <c r="D61" s="32" t="s">
        <v>170</v>
      </c>
      <c r="E61" s="32" t="s">
        <v>170</v>
      </c>
      <c r="F61" s="32" t="s">
        <v>170</v>
      </c>
      <c r="G61" s="32" t="s">
        <v>170</v>
      </c>
      <c r="H61" s="32" t="s">
        <v>385</v>
      </c>
      <c r="I61" s="32" t="s">
        <v>201</v>
      </c>
      <c r="J61" s="32" t="s">
        <v>386</v>
      </c>
      <c r="K61" s="32" t="s">
        <v>252</v>
      </c>
      <c r="L61" s="32" t="s">
        <v>201</v>
      </c>
      <c r="M61" s="39">
        <v>0</v>
      </c>
    </row>
    <row r="62" spans="3:13" ht="18" customHeight="1" x14ac:dyDescent="0.25">
      <c r="C62" s="43" t="s">
        <v>18</v>
      </c>
      <c r="D62" s="32" t="s">
        <v>387</v>
      </c>
      <c r="E62" s="32" t="s">
        <v>340</v>
      </c>
      <c r="F62" s="32" t="s">
        <v>388</v>
      </c>
      <c r="G62" s="32" t="s">
        <v>363</v>
      </c>
      <c r="H62" s="32" t="s">
        <v>340</v>
      </c>
      <c r="I62" s="32" t="s">
        <v>339</v>
      </c>
      <c r="J62" s="32" t="s">
        <v>170</v>
      </c>
      <c r="K62" s="32" t="s">
        <v>170</v>
      </c>
      <c r="L62" s="32" t="s">
        <v>170</v>
      </c>
      <c r="M62" s="39">
        <v>0</v>
      </c>
    </row>
    <row r="63" spans="3:13" x14ac:dyDescent="0.25">
      <c r="C63" s="43" t="s">
        <v>19</v>
      </c>
      <c r="D63" s="32" t="s">
        <v>170</v>
      </c>
      <c r="E63" s="32" t="s">
        <v>170</v>
      </c>
      <c r="F63" s="32" t="s">
        <v>170</v>
      </c>
      <c r="G63" s="32" t="s">
        <v>170</v>
      </c>
      <c r="H63" s="32" t="s">
        <v>170</v>
      </c>
      <c r="I63" s="32" t="s">
        <v>170</v>
      </c>
      <c r="J63" s="32" t="s">
        <v>170</v>
      </c>
      <c r="K63" s="32" t="s">
        <v>170</v>
      </c>
      <c r="L63" s="32" t="s">
        <v>170</v>
      </c>
      <c r="M63" s="39">
        <v>0</v>
      </c>
    </row>
    <row r="64" spans="3:13" x14ac:dyDescent="0.25">
      <c r="C64" s="43" t="s">
        <v>20</v>
      </c>
      <c r="D64" s="32" t="s">
        <v>390</v>
      </c>
      <c r="E64" s="32" t="s">
        <v>205</v>
      </c>
      <c r="F64" s="32" t="s">
        <v>205</v>
      </c>
      <c r="G64" s="32" t="s">
        <v>391</v>
      </c>
      <c r="H64" s="32" t="s">
        <v>392</v>
      </c>
      <c r="I64" s="32" t="s">
        <v>205</v>
      </c>
      <c r="J64" s="32" t="s">
        <v>369</v>
      </c>
      <c r="K64" s="32" t="s">
        <v>170</v>
      </c>
      <c r="L64" s="32" t="s">
        <v>170</v>
      </c>
      <c r="M64" s="39">
        <v>0</v>
      </c>
    </row>
    <row r="65" spans="3:13" ht="16.5" customHeight="1" x14ac:dyDescent="0.25">
      <c r="C65" s="43" t="s">
        <v>21</v>
      </c>
      <c r="D65" s="32" t="s">
        <v>343</v>
      </c>
      <c r="E65" s="32" t="s">
        <v>341</v>
      </c>
      <c r="F65" s="32" t="s">
        <v>342</v>
      </c>
      <c r="G65" s="32" t="s">
        <v>342</v>
      </c>
      <c r="H65" s="32" t="s">
        <v>343</v>
      </c>
      <c r="I65" s="32" t="s">
        <v>343</v>
      </c>
      <c r="J65" s="32" t="s">
        <v>343</v>
      </c>
      <c r="K65" s="32" t="s">
        <v>393</v>
      </c>
      <c r="L65" s="32" t="s">
        <v>393</v>
      </c>
      <c r="M65" s="39" t="s">
        <v>393</v>
      </c>
    </row>
    <row r="66" spans="3:13" ht="17.25" customHeight="1" x14ac:dyDescent="0.25">
      <c r="C66" s="43" t="s">
        <v>22</v>
      </c>
      <c r="D66" s="32" t="s">
        <v>301</v>
      </c>
      <c r="E66" s="32" t="s">
        <v>301</v>
      </c>
      <c r="F66" s="32" t="s">
        <v>301</v>
      </c>
      <c r="G66" s="32" t="s">
        <v>301</v>
      </c>
      <c r="H66" s="32" t="s">
        <v>218</v>
      </c>
      <c r="I66" s="32" t="s">
        <v>394</v>
      </c>
      <c r="J66" s="32" t="s">
        <v>394</v>
      </c>
      <c r="K66" s="32" t="s">
        <v>395</v>
      </c>
      <c r="L66" s="32" t="s">
        <v>173</v>
      </c>
      <c r="M66" s="39">
        <v>0</v>
      </c>
    </row>
    <row r="67" spans="3:13" ht="16.5" customHeight="1" x14ac:dyDescent="0.25">
      <c r="C67" s="43" t="s">
        <v>23</v>
      </c>
      <c r="D67" s="32" t="s">
        <v>259</v>
      </c>
      <c r="E67" s="32" t="s">
        <v>259</v>
      </c>
      <c r="F67" s="32" t="s">
        <v>259</v>
      </c>
      <c r="G67" s="32" t="s">
        <v>259</v>
      </c>
      <c r="H67" s="32" t="s">
        <v>261</v>
      </c>
      <c r="I67" s="32" t="s">
        <v>261</v>
      </c>
      <c r="J67" s="32" t="s">
        <v>261</v>
      </c>
      <c r="K67" s="32" t="s">
        <v>305</v>
      </c>
      <c r="L67" s="32" t="s">
        <v>261</v>
      </c>
      <c r="M67" s="39" t="s">
        <v>261</v>
      </c>
    </row>
    <row r="68" spans="3:13" x14ac:dyDescent="0.25">
      <c r="C68" s="43" t="s">
        <v>31</v>
      </c>
      <c r="D68" s="32" t="s">
        <v>396</v>
      </c>
      <c r="E68" s="32" t="s">
        <v>170</v>
      </c>
      <c r="F68" s="32" t="s">
        <v>170</v>
      </c>
      <c r="G68" s="32" t="s">
        <v>170</v>
      </c>
      <c r="H68" s="32" t="s">
        <v>397</v>
      </c>
      <c r="I68" s="32" t="s">
        <v>173</v>
      </c>
      <c r="J68" s="32" t="s">
        <v>173</v>
      </c>
      <c r="K68" s="32" t="s">
        <v>170</v>
      </c>
      <c r="L68" s="32" t="s">
        <v>173</v>
      </c>
      <c r="M68" s="39">
        <v>0</v>
      </c>
    </row>
    <row r="69" spans="3:13" x14ac:dyDescent="0.25">
      <c r="C69" s="43" t="s">
        <v>24</v>
      </c>
      <c r="D69" s="32" t="s">
        <v>308</v>
      </c>
      <c r="E69" s="32" t="s">
        <v>399</v>
      </c>
      <c r="F69" s="32" t="s">
        <v>399</v>
      </c>
      <c r="G69" s="32" t="s">
        <v>398</v>
      </c>
      <c r="H69" s="32" t="s">
        <v>399</v>
      </c>
      <c r="I69" s="32" t="s">
        <v>399</v>
      </c>
      <c r="J69" s="32" t="s">
        <v>267</v>
      </c>
      <c r="K69" s="32" t="s">
        <v>308</v>
      </c>
      <c r="L69" s="32" t="s">
        <v>211</v>
      </c>
      <c r="M69" s="39" t="s">
        <v>211</v>
      </c>
    </row>
    <row r="70" spans="3:13" ht="15" customHeight="1" x14ac:dyDescent="0.25">
      <c r="C70" s="43" t="s">
        <v>25</v>
      </c>
      <c r="D70" s="32" t="s">
        <v>400</v>
      </c>
      <c r="E70" s="32" t="s">
        <v>400</v>
      </c>
      <c r="F70" s="32" t="s">
        <v>400</v>
      </c>
      <c r="G70" s="32" t="s">
        <v>400</v>
      </c>
      <c r="H70" s="32" t="s">
        <v>400</v>
      </c>
      <c r="I70" s="32" t="s">
        <v>400</v>
      </c>
      <c r="J70" s="32" t="s">
        <v>400</v>
      </c>
      <c r="K70" s="32" t="s">
        <v>401</v>
      </c>
      <c r="L70" s="32" t="s">
        <v>401</v>
      </c>
      <c r="M70" s="39" t="s">
        <v>652</v>
      </c>
    </row>
    <row r="71" spans="3:13" ht="16.5" customHeight="1" x14ac:dyDescent="0.25">
      <c r="C71" s="43" t="s">
        <v>26</v>
      </c>
      <c r="D71" s="32" t="s">
        <v>402</v>
      </c>
      <c r="E71" s="32" t="s">
        <v>402</v>
      </c>
      <c r="F71" s="32" t="s">
        <v>228</v>
      </c>
      <c r="G71" s="32" t="s">
        <v>228</v>
      </c>
      <c r="H71" s="32" t="s">
        <v>228</v>
      </c>
      <c r="I71" s="32" t="s">
        <v>228</v>
      </c>
      <c r="J71" s="32" t="s">
        <v>228</v>
      </c>
      <c r="K71" s="32" t="s">
        <v>228</v>
      </c>
      <c r="L71" s="32" t="s">
        <v>228</v>
      </c>
      <c r="M71" s="39">
        <v>0</v>
      </c>
    </row>
    <row r="72" spans="3:13" ht="16.5" customHeight="1" x14ac:dyDescent="0.25">
      <c r="C72" s="43" t="s">
        <v>27</v>
      </c>
      <c r="D72" s="32" t="s">
        <v>404</v>
      </c>
      <c r="E72" s="32" t="s">
        <v>404</v>
      </c>
      <c r="F72" s="32" t="s">
        <v>405</v>
      </c>
      <c r="G72" s="32" t="s">
        <v>406</v>
      </c>
      <c r="H72" s="32" t="s">
        <v>406</v>
      </c>
      <c r="I72" s="32" t="s">
        <v>406</v>
      </c>
      <c r="J72" s="32" t="s">
        <v>348</v>
      </c>
      <c r="K72" s="32" t="s">
        <v>348</v>
      </c>
      <c r="L72" s="32" t="s">
        <v>348</v>
      </c>
      <c r="M72" s="39" t="s">
        <v>349</v>
      </c>
    </row>
    <row r="73" spans="3:13" x14ac:dyDescent="0.25">
      <c r="C73" s="43" t="s">
        <v>11</v>
      </c>
      <c r="D73" s="37" t="s">
        <v>319</v>
      </c>
      <c r="E73" s="37" t="s">
        <v>319</v>
      </c>
      <c r="F73" s="37" t="s">
        <v>219</v>
      </c>
      <c r="G73" s="37" t="s">
        <v>279</v>
      </c>
      <c r="H73" s="37" t="s">
        <v>279</v>
      </c>
      <c r="I73" s="37" t="s">
        <v>318</v>
      </c>
      <c r="J73" s="37" t="s">
        <v>279</v>
      </c>
      <c r="K73" s="37" t="s">
        <v>279</v>
      </c>
      <c r="L73" s="37" t="s">
        <v>354</v>
      </c>
      <c r="M73" s="40">
        <v>0</v>
      </c>
    </row>
    <row r="74" spans="3:13" x14ac:dyDescent="0.25">
      <c r="C74" s="6"/>
    </row>
    <row r="75" spans="3:13" x14ac:dyDescent="0.25">
      <c r="C75" s="6"/>
    </row>
    <row r="76" spans="3:13" ht="18.75" x14ac:dyDescent="0.25">
      <c r="C76" s="198" t="s">
        <v>34</v>
      </c>
      <c r="D76" s="199"/>
      <c r="E76" s="199"/>
      <c r="F76" s="199"/>
      <c r="G76" s="199"/>
      <c r="H76" s="199"/>
      <c r="I76" s="199"/>
      <c r="J76" s="199"/>
      <c r="K76" s="199"/>
      <c r="L76" s="199"/>
      <c r="M76" s="200"/>
    </row>
    <row r="77" spans="3:13" x14ac:dyDescent="0.25">
      <c r="C77" s="14">
        <v>97</v>
      </c>
      <c r="D77" s="18">
        <v>2004</v>
      </c>
      <c r="E77" s="18">
        <f t="shared" ref="E77:M77" si="2">D77+1</f>
        <v>2005</v>
      </c>
      <c r="F77" s="18">
        <f t="shared" si="2"/>
        <v>2006</v>
      </c>
      <c r="G77" s="18">
        <f t="shared" si="2"/>
        <v>2007</v>
      </c>
      <c r="H77" s="18">
        <f t="shared" si="2"/>
        <v>2008</v>
      </c>
      <c r="I77" s="18">
        <f t="shared" si="2"/>
        <v>2009</v>
      </c>
      <c r="J77" s="18">
        <f t="shared" si="2"/>
        <v>2010</v>
      </c>
      <c r="K77" s="18">
        <f t="shared" si="2"/>
        <v>2011</v>
      </c>
      <c r="L77" s="18">
        <f t="shared" si="2"/>
        <v>2012</v>
      </c>
      <c r="M77" s="19">
        <f t="shared" si="2"/>
        <v>2013</v>
      </c>
    </row>
    <row r="78" spans="3:13" ht="16.5" customHeight="1" x14ac:dyDescent="0.25">
      <c r="C78" s="43" t="s">
        <v>0</v>
      </c>
      <c r="D78" s="34" t="s">
        <v>200</v>
      </c>
      <c r="E78" s="34" t="s">
        <v>200</v>
      </c>
      <c r="F78" s="34" t="s">
        <v>200</v>
      </c>
      <c r="G78" s="34" t="s">
        <v>200</v>
      </c>
      <c r="H78" s="34" t="s">
        <v>200</v>
      </c>
      <c r="I78" s="34" t="s">
        <v>407</v>
      </c>
      <c r="J78" s="34" t="s">
        <v>200</v>
      </c>
      <c r="K78" s="34" t="s">
        <v>200</v>
      </c>
      <c r="L78" s="34" t="s">
        <v>200</v>
      </c>
      <c r="M78" s="38">
        <v>0</v>
      </c>
    </row>
    <row r="79" spans="3:13" ht="16.5" customHeight="1" x14ac:dyDescent="0.25">
      <c r="C79" s="43" t="s">
        <v>1</v>
      </c>
      <c r="D79" s="32" t="s">
        <v>222</v>
      </c>
      <c r="E79" s="32" t="s">
        <v>221</v>
      </c>
      <c r="F79" s="32" t="s">
        <v>195</v>
      </c>
      <c r="G79" s="32" t="s">
        <v>221</v>
      </c>
      <c r="H79" s="32" t="s">
        <v>195</v>
      </c>
      <c r="I79" s="32" t="s">
        <v>195</v>
      </c>
      <c r="J79" s="32" t="s">
        <v>195</v>
      </c>
      <c r="K79" s="32" t="s">
        <v>195</v>
      </c>
      <c r="L79" s="32" t="s">
        <v>195</v>
      </c>
      <c r="M79" s="39" t="s">
        <v>222</v>
      </c>
    </row>
    <row r="80" spans="3:13" ht="15.75" customHeight="1" x14ac:dyDescent="0.25">
      <c r="C80" s="43" t="s">
        <v>30</v>
      </c>
      <c r="D80" s="32" t="s">
        <v>409</v>
      </c>
      <c r="E80" s="32" t="s">
        <v>410</v>
      </c>
      <c r="F80" s="32" t="s">
        <v>170</v>
      </c>
      <c r="G80" s="32" t="s">
        <v>171</v>
      </c>
      <c r="H80" s="32" t="s">
        <v>171</v>
      </c>
      <c r="I80" s="32" t="s">
        <v>225</v>
      </c>
      <c r="J80" s="32" t="s">
        <v>225</v>
      </c>
      <c r="K80" s="32" t="s">
        <v>225</v>
      </c>
      <c r="L80" s="32" t="s">
        <v>225</v>
      </c>
      <c r="M80" s="39">
        <v>0</v>
      </c>
    </row>
    <row r="81" spans="3:13" ht="16.5" customHeight="1" x14ac:dyDescent="0.25">
      <c r="C81" s="43" t="s">
        <v>2</v>
      </c>
      <c r="D81" s="32" t="s">
        <v>281</v>
      </c>
      <c r="E81" s="32" t="s">
        <v>281</v>
      </c>
      <c r="F81" s="32" t="s">
        <v>411</v>
      </c>
      <c r="G81" s="32" t="s">
        <v>412</v>
      </c>
      <c r="H81" s="32" t="s">
        <v>412</v>
      </c>
      <c r="I81" s="32" t="s">
        <v>413</v>
      </c>
      <c r="J81" s="32" t="s">
        <v>413</v>
      </c>
      <c r="K81" s="32" t="s">
        <v>413</v>
      </c>
      <c r="L81" s="32" t="s">
        <v>413</v>
      </c>
      <c r="M81" s="39" t="s">
        <v>493</v>
      </c>
    </row>
    <row r="82" spans="3:13" ht="18" customHeight="1" x14ac:dyDescent="0.25">
      <c r="C82" s="43" t="s">
        <v>3</v>
      </c>
      <c r="D82" s="32" t="s">
        <v>414</v>
      </c>
      <c r="E82" s="32" t="s">
        <v>283</v>
      </c>
      <c r="F82" s="32" t="s">
        <v>283</v>
      </c>
      <c r="G82" s="32" t="s">
        <v>283</v>
      </c>
      <c r="H82" s="32" t="s">
        <v>283</v>
      </c>
      <c r="I82" s="32" t="s">
        <v>283</v>
      </c>
      <c r="J82" s="32" t="s">
        <v>283</v>
      </c>
      <c r="K82" s="32" t="s">
        <v>283</v>
      </c>
      <c r="L82" s="32" t="s">
        <v>283</v>
      </c>
      <c r="M82" s="39">
        <v>0</v>
      </c>
    </row>
    <row r="83" spans="3:13" ht="15.75" customHeight="1" x14ac:dyDescent="0.25">
      <c r="C83" s="43" t="s">
        <v>4</v>
      </c>
      <c r="D83" s="32" t="s">
        <v>356</v>
      </c>
      <c r="E83" s="32" t="s">
        <v>356</v>
      </c>
      <c r="F83" s="32" t="s">
        <v>356</v>
      </c>
      <c r="G83" s="32" t="s">
        <v>228</v>
      </c>
      <c r="H83" s="32" t="s">
        <v>228</v>
      </c>
      <c r="I83" s="32" t="s">
        <v>358</v>
      </c>
      <c r="J83" s="32" t="s">
        <v>358</v>
      </c>
      <c r="K83" s="32" t="s">
        <v>228</v>
      </c>
      <c r="L83" s="32" t="s">
        <v>284</v>
      </c>
      <c r="M83" s="39" t="s">
        <v>636</v>
      </c>
    </row>
    <row r="84" spans="3:13" ht="15" customHeight="1" x14ac:dyDescent="0.25">
      <c r="C84" s="43" t="s">
        <v>5</v>
      </c>
      <c r="D84" s="32" t="s">
        <v>170</v>
      </c>
      <c r="E84" s="32" t="s">
        <v>170</v>
      </c>
      <c r="F84" s="32" t="s">
        <v>170</v>
      </c>
      <c r="G84" s="32" t="s">
        <v>229</v>
      </c>
      <c r="H84" s="32" t="s">
        <v>229</v>
      </c>
      <c r="I84" s="32" t="s">
        <v>229</v>
      </c>
      <c r="J84" s="32" t="s">
        <v>229</v>
      </c>
      <c r="K84" s="32" t="s">
        <v>229</v>
      </c>
      <c r="L84" s="32" t="s">
        <v>229</v>
      </c>
      <c r="M84" s="39" t="s">
        <v>453</v>
      </c>
    </row>
    <row r="85" spans="3:13" ht="15.75" customHeight="1" x14ac:dyDescent="0.25">
      <c r="C85" s="43" t="s">
        <v>6</v>
      </c>
      <c r="D85" s="32" t="s">
        <v>416</v>
      </c>
      <c r="E85" s="32" t="s">
        <v>417</v>
      </c>
      <c r="F85" s="32" t="s">
        <v>417</v>
      </c>
      <c r="G85" s="32" t="s">
        <v>416</v>
      </c>
      <c r="H85" s="32" t="s">
        <v>416</v>
      </c>
      <c r="I85" s="32" t="s">
        <v>418</v>
      </c>
      <c r="J85" s="32" t="s">
        <v>419</v>
      </c>
      <c r="K85" s="32" t="s">
        <v>420</v>
      </c>
      <c r="L85" s="32" t="s">
        <v>420</v>
      </c>
      <c r="M85" s="39">
        <v>0</v>
      </c>
    </row>
    <row r="86" spans="3:13" ht="15.75" customHeight="1" x14ac:dyDescent="0.25">
      <c r="C86" s="43" t="s">
        <v>7</v>
      </c>
      <c r="D86" s="32" t="s">
        <v>286</v>
      </c>
      <c r="E86" s="32" t="s">
        <v>286</v>
      </c>
      <c r="F86" s="32" t="s">
        <v>286</v>
      </c>
      <c r="G86" s="32" t="s">
        <v>421</v>
      </c>
      <c r="H86" s="32" t="s">
        <v>421</v>
      </c>
      <c r="I86" s="32" t="s">
        <v>421</v>
      </c>
      <c r="J86" s="32" t="s">
        <v>364</v>
      </c>
      <c r="K86" s="32" t="s">
        <v>287</v>
      </c>
      <c r="L86" s="32" t="s">
        <v>287</v>
      </c>
      <c r="M86" s="39" t="s">
        <v>457</v>
      </c>
    </row>
    <row r="87" spans="3:13" ht="15" customHeight="1" x14ac:dyDescent="0.25">
      <c r="C87" s="43" t="s">
        <v>8</v>
      </c>
      <c r="D87" s="32" t="s">
        <v>219</v>
      </c>
      <c r="E87" s="32" t="s">
        <v>365</v>
      </c>
      <c r="F87" s="32" t="s">
        <v>219</v>
      </c>
      <c r="G87" s="32" t="s">
        <v>237</v>
      </c>
      <c r="H87" s="32" t="s">
        <v>191</v>
      </c>
      <c r="I87" s="32" t="s">
        <v>239</v>
      </c>
      <c r="J87" s="32" t="s">
        <v>191</v>
      </c>
      <c r="K87" s="32" t="s">
        <v>238</v>
      </c>
      <c r="L87" s="32" t="s">
        <v>191</v>
      </c>
      <c r="M87" s="39" t="s">
        <v>191</v>
      </c>
    </row>
    <row r="88" spans="3:13" ht="15.75" customHeight="1" x14ac:dyDescent="0.25">
      <c r="C88" s="43" t="s">
        <v>9</v>
      </c>
      <c r="D88" s="32" t="s">
        <v>291</v>
      </c>
      <c r="E88" s="32" t="s">
        <v>291</v>
      </c>
      <c r="F88" s="32" t="s">
        <v>291</v>
      </c>
      <c r="G88" s="32" t="s">
        <v>291</v>
      </c>
      <c r="H88" s="32" t="s">
        <v>291</v>
      </c>
      <c r="I88" s="32" t="s">
        <v>291</v>
      </c>
      <c r="J88" s="32" t="s">
        <v>291</v>
      </c>
      <c r="K88" s="32" t="s">
        <v>291</v>
      </c>
      <c r="L88" s="32" t="s">
        <v>291</v>
      </c>
      <c r="M88" s="39" t="s">
        <v>460</v>
      </c>
    </row>
    <row r="89" spans="3:13" ht="15" customHeight="1" x14ac:dyDescent="0.25">
      <c r="C89" s="43" t="s">
        <v>10</v>
      </c>
      <c r="D89" s="32" t="s">
        <v>195</v>
      </c>
      <c r="E89" s="32" t="s">
        <v>195</v>
      </c>
      <c r="F89" s="32" t="s">
        <v>195</v>
      </c>
      <c r="G89" s="32" t="s">
        <v>195</v>
      </c>
      <c r="H89" s="32" t="s">
        <v>195</v>
      </c>
      <c r="I89" s="32" t="s">
        <v>195</v>
      </c>
      <c r="J89" s="32" t="s">
        <v>422</v>
      </c>
      <c r="K89" s="32" t="s">
        <v>195</v>
      </c>
      <c r="L89" s="32" t="s">
        <v>422</v>
      </c>
      <c r="M89" s="39" t="s">
        <v>195</v>
      </c>
    </row>
    <row r="90" spans="3:13" ht="17.25" customHeight="1" x14ac:dyDescent="0.25">
      <c r="C90" s="43" t="s">
        <v>12</v>
      </c>
      <c r="D90" s="32" t="s">
        <v>196</v>
      </c>
      <c r="E90" s="32" t="s">
        <v>331</v>
      </c>
      <c r="F90" s="32" t="s">
        <v>331</v>
      </c>
      <c r="G90" s="32" t="s">
        <v>331</v>
      </c>
      <c r="H90" s="32" t="s">
        <v>331</v>
      </c>
      <c r="I90" s="32" t="s">
        <v>331</v>
      </c>
      <c r="J90" s="32" t="s">
        <v>245</v>
      </c>
      <c r="K90" s="32" t="s">
        <v>245</v>
      </c>
      <c r="L90" s="32" t="s">
        <v>244</v>
      </c>
      <c r="M90" s="39" t="s">
        <v>245</v>
      </c>
    </row>
    <row r="91" spans="3:13" x14ac:dyDescent="0.25">
      <c r="C91" s="43" t="s">
        <v>28</v>
      </c>
      <c r="D91" s="32" t="s">
        <v>333</v>
      </c>
      <c r="E91" s="32" t="s">
        <v>334</v>
      </c>
      <c r="F91" s="32" t="s">
        <v>334</v>
      </c>
      <c r="G91" s="32" t="s">
        <v>423</v>
      </c>
      <c r="H91" s="32" t="s">
        <v>423</v>
      </c>
      <c r="I91" s="32" t="s">
        <v>423</v>
      </c>
      <c r="J91" s="32" t="s">
        <v>423</v>
      </c>
      <c r="K91" s="32" t="s">
        <v>423</v>
      </c>
      <c r="L91" s="32" t="s">
        <v>423</v>
      </c>
      <c r="M91" s="39" t="s">
        <v>642</v>
      </c>
    </row>
    <row r="92" spans="3:13" ht="16.5" customHeight="1" x14ac:dyDescent="0.25">
      <c r="C92" s="43" t="s">
        <v>13</v>
      </c>
      <c r="D92" s="32" t="s">
        <v>371</v>
      </c>
      <c r="E92" s="32" t="s">
        <v>369</v>
      </c>
      <c r="F92" s="32" t="s">
        <v>371</v>
      </c>
      <c r="G92" s="32" t="s">
        <v>371</v>
      </c>
      <c r="H92" s="32" t="s">
        <v>369</v>
      </c>
      <c r="I92" s="32" t="s">
        <v>424</v>
      </c>
      <c r="J92" s="32" t="s">
        <v>425</v>
      </c>
      <c r="K92" s="32" t="s">
        <v>425</v>
      </c>
      <c r="L92" s="32" t="s">
        <v>425</v>
      </c>
      <c r="M92" s="39" t="s">
        <v>187</v>
      </c>
    </row>
    <row r="93" spans="3:13" ht="17.25" customHeight="1" x14ac:dyDescent="0.25">
      <c r="C93" s="43" t="s">
        <v>14</v>
      </c>
      <c r="D93" s="32" t="s">
        <v>426</v>
      </c>
      <c r="E93" s="32" t="s">
        <v>426</v>
      </c>
      <c r="F93" s="32" t="s">
        <v>426</v>
      </c>
      <c r="G93" s="32" t="s">
        <v>426</v>
      </c>
      <c r="H93" s="32" t="s">
        <v>427</v>
      </c>
      <c r="I93" s="32" t="s">
        <v>379</v>
      </c>
      <c r="J93" s="32" t="s">
        <v>373</v>
      </c>
      <c r="K93" s="32" t="s">
        <v>218</v>
      </c>
      <c r="L93" s="32" t="s">
        <v>379</v>
      </c>
      <c r="M93" s="39">
        <v>0</v>
      </c>
    </row>
    <row r="94" spans="3:13" x14ac:dyDescent="0.25">
      <c r="C94" s="43" t="s">
        <v>15</v>
      </c>
      <c r="D94" s="32" t="s">
        <v>380</v>
      </c>
      <c r="E94" s="32" t="s">
        <v>380</v>
      </c>
      <c r="F94" s="32" t="s">
        <v>380</v>
      </c>
      <c r="G94" s="32" t="s">
        <v>380</v>
      </c>
      <c r="H94" s="32" t="s">
        <v>428</v>
      </c>
      <c r="I94" s="32" t="s">
        <v>428</v>
      </c>
      <c r="J94" s="32" t="s">
        <v>428</v>
      </c>
      <c r="K94" s="32" t="s">
        <v>428</v>
      </c>
      <c r="L94" s="32" t="s">
        <v>428</v>
      </c>
      <c r="M94" s="39" t="s">
        <v>428</v>
      </c>
    </row>
    <row r="95" spans="3:13" ht="15" customHeight="1" x14ac:dyDescent="0.25">
      <c r="C95" s="43" t="s">
        <v>16</v>
      </c>
      <c r="D95" s="32" t="s">
        <v>429</v>
      </c>
      <c r="E95" s="32" t="s">
        <v>251</v>
      </c>
      <c r="F95" s="32" t="s">
        <v>251</v>
      </c>
      <c r="G95" s="32" t="s">
        <v>298</v>
      </c>
      <c r="H95" s="32" t="s">
        <v>187</v>
      </c>
      <c r="I95" s="32" t="s">
        <v>187</v>
      </c>
      <c r="J95" s="32" t="s">
        <v>383</v>
      </c>
      <c r="K95" s="32" t="s">
        <v>298</v>
      </c>
      <c r="L95" s="32" t="s">
        <v>430</v>
      </c>
      <c r="M95" s="39" t="s">
        <v>430</v>
      </c>
    </row>
    <row r="96" spans="3:13" x14ac:dyDescent="0.25">
      <c r="C96" s="43" t="s">
        <v>29</v>
      </c>
      <c r="D96" s="32" t="s">
        <v>170</v>
      </c>
      <c r="E96" s="32" t="s">
        <v>170</v>
      </c>
      <c r="F96" s="32" t="s">
        <v>170</v>
      </c>
      <c r="G96" s="32" t="s">
        <v>170</v>
      </c>
      <c r="H96" s="32" t="s">
        <v>170</v>
      </c>
      <c r="I96" s="32" t="s">
        <v>170</v>
      </c>
      <c r="J96" s="32" t="s">
        <v>170</v>
      </c>
      <c r="K96" s="32" t="s">
        <v>170</v>
      </c>
      <c r="L96" s="32" t="s">
        <v>170</v>
      </c>
      <c r="M96" s="39">
        <v>0</v>
      </c>
    </row>
    <row r="97" spans="3:13" ht="14.25" customHeight="1" x14ac:dyDescent="0.25">
      <c r="C97" s="43" t="s">
        <v>17</v>
      </c>
      <c r="D97" s="32" t="s">
        <v>170</v>
      </c>
      <c r="E97" s="32" t="s">
        <v>170</v>
      </c>
      <c r="F97" s="32" t="s">
        <v>170</v>
      </c>
      <c r="G97" s="32" t="s">
        <v>170</v>
      </c>
      <c r="H97" s="32" t="s">
        <v>252</v>
      </c>
      <c r="I97" s="32" t="s">
        <v>386</v>
      </c>
      <c r="J97" s="32" t="s">
        <v>431</v>
      </c>
      <c r="K97" s="32" t="s">
        <v>386</v>
      </c>
      <c r="L97" s="32" t="s">
        <v>252</v>
      </c>
      <c r="M97" s="39">
        <v>0</v>
      </c>
    </row>
    <row r="98" spans="3:13" ht="15" customHeight="1" x14ac:dyDescent="0.25">
      <c r="C98" s="43" t="s">
        <v>18</v>
      </c>
      <c r="D98" s="32" t="s">
        <v>432</v>
      </c>
      <c r="E98" s="32" t="s">
        <v>388</v>
      </c>
      <c r="F98" s="32" t="s">
        <v>340</v>
      </c>
      <c r="G98" s="32" t="s">
        <v>339</v>
      </c>
      <c r="H98" s="32" t="s">
        <v>232</v>
      </c>
      <c r="I98" s="32" t="s">
        <v>233</v>
      </c>
      <c r="J98" s="32" t="s">
        <v>170</v>
      </c>
      <c r="K98" s="32" t="s">
        <v>170</v>
      </c>
      <c r="L98" s="32" t="s">
        <v>170</v>
      </c>
      <c r="M98" s="39">
        <v>0</v>
      </c>
    </row>
    <row r="99" spans="3:13" x14ac:dyDescent="0.25">
      <c r="C99" s="43" t="s">
        <v>19</v>
      </c>
      <c r="D99" s="32" t="s">
        <v>170</v>
      </c>
      <c r="E99" s="32" t="s">
        <v>170</v>
      </c>
      <c r="F99" s="32" t="s">
        <v>170</v>
      </c>
      <c r="G99" s="32" t="s">
        <v>170</v>
      </c>
      <c r="H99" s="32" t="s">
        <v>170</v>
      </c>
      <c r="I99" s="32" t="s">
        <v>170</v>
      </c>
      <c r="J99" s="32" t="s">
        <v>170</v>
      </c>
      <c r="K99" s="32" t="s">
        <v>170</v>
      </c>
      <c r="L99" s="32" t="s">
        <v>170</v>
      </c>
      <c r="M99" s="39">
        <v>0</v>
      </c>
    </row>
    <row r="100" spans="3:13" x14ac:dyDescent="0.25">
      <c r="C100" s="43" t="s">
        <v>20</v>
      </c>
      <c r="D100" s="32" t="s">
        <v>369</v>
      </c>
      <c r="E100" s="32" t="s">
        <v>369</v>
      </c>
      <c r="F100" s="32" t="s">
        <v>175</v>
      </c>
      <c r="G100" s="32" t="s">
        <v>205</v>
      </c>
      <c r="H100" s="32" t="s">
        <v>391</v>
      </c>
      <c r="I100" s="32" t="s">
        <v>391</v>
      </c>
      <c r="J100" s="32" t="s">
        <v>391</v>
      </c>
      <c r="K100" s="32" t="s">
        <v>170</v>
      </c>
      <c r="L100" s="32" t="s">
        <v>170</v>
      </c>
      <c r="M100" s="39">
        <v>0</v>
      </c>
    </row>
    <row r="101" spans="3:13" x14ac:dyDescent="0.25">
      <c r="C101" s="43" t="s">
        <v>21</v>
      </c>
      <c r="D101" s="32" t="s">
        <v>342</v>
      </c>
      <c r="E101" s="32" t="s">
        <v>342</v>
      </c>
      <c r="F101" s="32" t="s">
        <v>341</v>
      </c>
      <c r="G101" s="32" t="s">
        <v>341</v>
      </c>
      <c r="H101" s="32" t="s">
        <v>341</v>
      </c>
      <c r="I101" s="32" t="s">
        <v>341</v>
      </c>
      <c r="J101" s="32" t="s">
        <v>341</v>
      </c>
      <c r="K101" s="32" t="s">
        <v>341</v>
      </c>
      <c r="L101" s="32" t="s">
        <v>341</v>
      </c>
      <c r="M101" s="39" t="s">
        <v>341</v>
      </c>
    </row>
    <row r="102" spans="3:13" ht="16.5" customHeight="1" x14ac:dyDescent="0.25">
      <c r="C102" s="43" t="s">
        <v>22</v>
      </c>
      <c r="D102" s="32" t="s">
        <v>433</v>
      </c>
      <c r="E102" s="32" t="s">
        <v>433</v>
      </c>
      <c r="F102" s="32" t="s">
        <v>424</v>
      </c>
      <c r="G102" s="32" t="s">
        <v>424</v>
      </c>
      <c r="H102" s="32" t="s">
        <v>255</v>
      </c>
      <c r="I102" s="32" t="s">
        <v>434</v>
      </c>
      <c r="J102" s="32" t="s">
        <v>434</v>
      </c>
      <c r="K102" s="32" t="s">
        <v>434</v>
      </c>
      <c r="L102" s="32" t="s">
        <v>435</v>
      </c>
      <c r="M102" s="39">
        <v>0</v>
      </c>
    </row>
    <row r="103" spans="3:13" ht="16.5" customHeight="1" x14ac:dyDescent="0.25">
      <c r="C103" s="43" t="s">
        <v>23</v>
      </c>
      <c r="D103" s="32" t="s">
        <v>260</v>
      </c>
      <c r="E103" s="32" t="s">
        <v>209</v>
      </c>
      <c r="F103" s="32" t="s">
        <v>305</v>
      </c>
      <c r="G103" s="32" t="s">
        <v>261</v>
      </c>
      <c r="H103" s="32" t="s">
        <v>259</v>
      </c>
      <c r="I103" s="32" t="s">
        <v>262</v>
      </c>
      <c r="J103" s="32" t="s">
        <v>262</v>
      </c>
      <c r="K103" s="32" t="s">
        <v>262</v>
      </c>
      <c r="L103" s="32" t="s">
        <v>262</v>
      </c>
      <c r="M103" s="39" t="s">
        <v>262</v>
      </c>
    </row>
    <row r="104" spans="3:13" ht="17.25" customHeight="1" x14ac:dyDescent="0.25">
      <c r="C104" s="43" t="s">
        <v>31</v>
      </c>
      <c r="D104" s="32" t="s">
        <v>397</v>
      </c>
      <c r="E104" s="32" t="s">
        <v>170</v>
      </c>
      <c r="F104" s="32" t="s">
        <v>170</v>
      </c>
      <c r="G104" s="32" t="s">
        <v>170</v>
      </c>
      <c r="H104" s="32" t="s">
        <v>436</v>
      </c>
      <c r="I104" s="32" t="s">
        <v>437</v>
      </c>
      <c r="J104" s="32" t="s">
        <v>437</v>
      </c>
      <c r="K104" s="32" t="s">
        <v>170</v>
      </c>
      <c r="L104" s="32" t="s">
        <v>437</v>
      </c>
      <c r="M104" s="39">
        <v>0</v>
      </c>
    </row>
    <row r="105" spans="3:13" ht="19.5" customHeight="1" x14ac:dyDescent="0.25">
      <c r="C105" s="43" t="s">
        <v>24</v>
      </c>
      <c r="D105" s="32" t="s">
        <v>211</v>
      </c>
      <c r="E105" s="32" t="s">
        <v>308</v>
      </c>
      <c r="F105" s="32" t="s">
        <v>308</v>
      </c>
      <c r="G105" s="32" t="s">
        <v>308</v>
      </c>
      <c r="H105" s="32" t="s">
        <v>211</v>
      </c>
      <c r="I105" s="32" t="s">
        <v>211</v>
      </c>
      <c r="J105" s="32" t="s">
        <v>399</v>
      </c>
      <c r="K105" s="32" t="s">
        <v>211</v>
      </c>
      <c r="L105" s="32" t="s">
        <v>308</v>
      </c>
      <c r="M105" s="39" t="s">
        <v>308</v>
      </c>
    </row>
    <row r="106" spans="3:13" ht="18" customHeight="1" x14ac:dyDescent="0.25">
      <c r="C106" s="43" t="s">
        <v>25</v>
      </c>
      <c r="D106" s="32" t="s">
        <v>270</v>
      </c>
      <c r="E106" s="32" t="s">
        <v>270</v>
      </c>
      <c r="F106" s="32" t="s">
        <v>270</v>
      </c>
      <c r="G106" s="32" t="s">
        <v>270</v>
      </c>
      <c r="H106" s="32" t="s">
        <v>438</v>
      </c>
      <c r="I106" s="32" t="s">
        <v>438</v>
      </c>
      <c r="J106" s="32" t="s">
        <v>270</v>
      </c>
      <c r="K106" s="32" t="s">
        <v>270</v>
      </c>
      <c r="L106" s="32" t="s">
        <v>270</v>
      </c>
      <c r="M106" s="39" t="s">
        <v>653</v>
      </c>
    </row>
    <row r="107" spans="3:13" ht="15.75" customHeight="1" x14ac:dyDescent="0.25">
      <c r="C107" s="43" t="s">
        <v>26</v>
      </c>
      <c r="D107" s="32" t="s">
        <v>228</v>
      </c>
      <c r="E107" s="32" t="s">
        <v>228</v>
      </c>
      <c r="F107" s="32" t="s">
        <v>402</v>
      </c>
      <c r="G107" s="32" t="s">
        <v>402</v>
      </c>
      <c r="H107" s="32" t="s">
        <v>402</v>
      </c>
      <c r="I107" s="32" t="s">
        <v>402</v>
      </c>
      <c r="J107" s="32" t="s">
        <v>402</v>
      </c>
      <c r="K107" s="32" t="s">
        <v>402</v>
      </c>
      <c r="L107" s="32" t="s">
        <v>402</v>
      </c>
      <c r="M107" s="39">
        <v>0</v>
      </c>
    </row>
    <row r="108" spans="3:13" ht="15" customHeight="1" x14ac:dyDescent="0.25">
      <c r="C108" s="43" t="s">
        <v>27</v>
      </c>
      <c r="D108" s="32" t="s">
        <v>439</v>
      </c>
      <c r="E108" s="32" t="s">
        <v>439</v>
      </c>
      <c r="F108" s="32" t="s">
        <v>404</v>
      </c>
      <c r="G108" s="32" t="s">
        <v>440</v>
      </c>
      <c r="H108" s="32" t="s">
        <v>441</v>
      </c>
      <c r="I108" s="32" t="s">
        <v>440</v>
      </c>
      <c r="J108" s="32" t="s">
        <v>440</v>
      </c>
      <c r="K108" s="32" t="s">
        <v>440</v>
      </c>
      <c r="L108" s="32" t="s">
        <v>440</v>
      </c>
      <c r="M108" s="39" t="s">
        <v>440</v>
      </c>
    </row>
    <row r="109" spans="3:13" ht="15.75" customHeight="1" x14ac:dyDescent="0.25">
      <c r="C109" s="43" t="s">
        <v>11</v>
      </c>
      <c r="D109" s="37" t="s">
        <v>279</v>
      </c>
      <c r="E109" s="37" t="s">
        <v>442</v>
      </c>
      <c r="F109" s="37" t="s">
        <v>195</v>
      </c>
      <c r="G109" s="37" t="s">
        <v>278</v>
      </c>
      <c r="H109" s="37" t="s">
        <v>353</v>
      </c>
      <c r="I109" s="37" t="s">
        <v>279</v>
      </c>
      <c r="J109" s="37" t="s">
        <v>220</v>
      </c>
      <c r="K109" s="37" t="s">
        <v>220</v>
      </c>
      <c r="L109" s="37" t="s">
        <v>319</v>
      </c>
      <c r="M109" s="40">
        <v>0</v>
      </c>
    </row>
    <row r="110" spans="3:13" x14ac:dyDescent="0.25">
      <c r="C110" s="6"/>
    </row>
    <row r="111" spans="3:13" x14ac:dyDescent="0.25">
      <c r="C111" s="6"/>
    </row>
    <row r="112" spans="3:13" ht="18.75" x14ac:dyDescent="0.25">
      <c r="C112" s="198" t="s">
        <v>35</v>
      </c>
      <c r="D112" s="199"/>
      <c r="E112" s="199"/>
      <c r="F112" s="199"/>
      <c r="G112" s="199"/>
      <c r="H112" s="199"/>
      <c r="I112" s="199"/>
      <c r="J112" s="199"/>
      <c r="K112" s="199"/>
      <c r="L112" s="199"/>
      <c r="M112" s="200"/>
    </row>
    <row r="113" spans="3:13" x14ac:dyDescent="0.25">
      <c r="C113" s="14">
        <v>99</v>
      </c>
      <c r="D113" s="18">
        <v>2004</v>
      </c>
      <c r="E113" s="18">
        <f t="shared" ref="E113:M113" si="3">D113+1</f>
        <v>2005</v>
      </c>
      <c r="F113" s="18">
        <f t="shared" si="3"/>
        <v>2006</v>
      </c>
      <c r="G113" s="18">
        <f t="shared" si="3"/>
        <v>2007</v>
      </c>
      <c r="H113" s="18">
        <f t="shared" si="3"/>
        <v>2008</v>
      </c>
      <c r="I113" s="18">
        <f t="shared" si="3"/>
        <v>2009</v>
      </c>
      <c r="J113" s="18">
        <f t="shared" si="3"/>
        <v>2010</v>
      </c>
      <c r="K113" s="18">
        <f t="shared" si="3"/>
        <v>2011</v>
      </c>
      <c r="L113" s="18">
        <f t="shared" si="3"/>
        <v>2012</v>
      </c>
      <c r="M113" s="19">
        <f t="shared" si="3"/>
        <v>2013</v>
      </c>
    </row>
    <row r="114" spans="3:13" ht="16.5" customHeight="1" x14ac:dyDescent="0.25">
      <c r="C114" s="43" t="s">
        <v>0</v>
      </c>
      <c r="D114" s="34" t="s">
        <v>443</v>
      </c>
      <c r="E114" s="34" t="s">
        <v>443</v>
      </c>
      <c r="F114" s="34" t="s">
        <v>443</v>
      </c>
      <c r="G114" s="34" t="s">
        <v>443</v>
      </c>
      <c r="H114" s="34" t="s">
        <v>443</v>
      </c>
      <c r="I114" s="34" t="s">
        <v>200</v>
      </c>
      <c r="J114" s="34" t="s">
        <v>444</v>
      </c>
      <c r="K114" s="34" t="s">
        <v>444</v>
      </c>
      <c r="L114" s="34" t="s">
        <v>444</v>
      </c>
      <c r="M114" s="38">
        <v>0</v>
      </c>
    </row>
    <row r="115" spans="3:13" ht="16.5" customHeight="1" x14ac:dyDescent="0.25">
      <c r="C115" s="43" t="s">
        <v>1</v>
      </c>
      <c r="D115" s="32" t="s">
        <v>195</v>
      </c>
      <c r="E115" s="32" t="s">
        <v>195</v>
      </c>
      <c r="F115" s="32" t="s">
        <v>221</v>
      </c>
      <c r="G115" s="32" t="s">
        <v>445</v>
      </c>
      <c r="H115" s="32" t="s">
        <v>221</v>
      </c>
      <c r="I115" s="32" t="s">
        <v>221</v>
      </c>
      <c r="J115" s="32" t="s">
        <v>408</v>
      </c>
      <c r="K115" s="32" t="s">
        <v>446</v>
      </c>
      <c r="L115" s="32" t="s">
        <v>446</v>
      </c>
      <c r="M115" s="39" t="s">
        <v>221</v>
      </c>
    </row>
    <row r="116" spans="3:13" ht="15.75" customHeight="1" x14ac:dyDescent="0.25">
      <c r="C116" s="43" t="s">
        <v>30</v>
      </c>
      <c r="D116" s="32" t="s">
        <v>410</v>
      </c>
      <c r="E116" s="32" t="s">
        <v>447</v>
      </c>
      <c r="F116" s="32" t="s">
        <v>170</v>
      </c>
      <c r="G116" s="32" t="s">
        <v>448</v>
      </c>
      <c r="H116" s="32" t="s">
        <v>278</v>
      </c>
      <c r="I116" s="32" t="s">
        <v>437</v>
      </c>
      <c r="J116" s="32" t="s">
        <v>449</v>
      </c>
      <c r="K116" s="32" t="s">
        <v>450</v>
      </c>
      <c r="L116" s="32" t="s">
        <v>222</v>
      </c>
      <c r="M116" s="39">
        <v>0</v>
      </c>
    </row>
    <row r="117" spans="3:13" ht="14.25" customHeight="1" x14ac:dyDescent="0.25">
      <c r="C117" s="43" t="s">
        <v>2</v>
      </c>
      <c r="D117" s="32" t="s">
        <v>412</v>
      </c>
      <c r="E117" s="32" t="s">
        <v>412</v>
      </c>
      <c r="F117" s="32" t="s">
        <v>281</v>
      </c>
      <c r="G117" s="32" t="s">
        <v>413</v>
      </c>
      <c r="H117" s="32" t="s">
        <v>281</v>
      </c>
      <c r="I117" s="32" t="s">
        <v>412</v>
      </c>
      <c r="J117" s="32" t="s">
        <v>412</v>
      </c>
      <c r="K117" s="45" t="s">
        <v>412</v>
      </c>
      <c r="L117" s="45" t="s">
        <v>412</v>
      </c>
      <c r="M117" s="39" t="s">
        <v>633</v>
      </c>
    </row>
    <row r="118" spans="3:13" ht="16.5" customHeight="1" x14ac:dyDescent="0.25">
      <c r="C118" s="43" t="s">
        <v>3</v>
      </c>
      <c r="D118" s="32" t="s">
        <v>451</v>
      </c>
      <c r="E118" s="32" t="s">
        <v>451</v>
      </c>
      <c r="F118" s="32" t="s">
        <v>451</v>
      </c>
      <c r="G118" s="32" t="s">
        <v>451</v>
      </c>
      <c r="H118" s="32" t="s">
        <v>451</v>
      </c>
      <c r="I118" s="32" t="s">
        <v>451</v>
      </c>
      <c r="J118" s="32" t="s">
        <v>451</v>
      </c>
      <c r="K118" s="32" t="s">
        <v>451</v>
      </c>
      <c r="L118" s="32" t="s">
        <v>451</v>
      </c>
      <c r="M118" s="39">
        <v>0</v>
      </c>
    </row>
    <row r="119" spans="3:13" ht="14.25" customHeight="1" x14ac:dyDescent="0.25">
      <c r="C119" s="43" t="s">
        <v>4</v>
      </c>
      <c r="D119" s="32" t="s">
        <v>284</v>
      </c>
      <c r="E119" s="32" t="s">
        <v>284</v>
      </c>
      <c r="F119" s="32" t="s">
        <v>284</v>
      </c>
      <c r="G119" s="32" t="s">
        <v>358</v>
      </c>
      <c r="H119" s="32" t="s">
        <v>358</v>
      </c>
      <c r="I119" s="32" t="s">
        <v>255</v>
      </c>
      <c r="J119" s="32" t="s">
        <v>228</v>
      </c>
      <c r="K119" s="32" t="s">
        <v>284</v>
      </c>
      <c r="L119" s="32" t="s">
        <v>228</v>
      </c>
      <c r="M119" s="39" t="s">
        <v>637</v>
      </c>
    </row>
    <row r="120" spans="3:13" ht="15.75" customHeight="1" x14ac:dyDescent="0.25">
      <c r="C120" s="43" t="s">
        <v>5</v>
      </c>
      <c r="D120" s="32" t="s">
        <v>170</v>
      </c>
      <c r="E120" s="32" t="s">
        <v>170</v>
      </c>
      <c r="F120" s="32" t="s">
        <v>170</v>
      </c>
      <c r="G120" s="32" t="s">
        <v>452</v>
      </c>
      <c r="H120" s="32" t="s">
        <v>452</v>
      </c>
      <c r="I120" s="32" t="s">
        <v>452</v>
      </c>
      <c r="J120" s="45" t="s">
        <v>452</v>
      </c>
      <c r="K120" s="45" t="s">
        <v>452</v>
      </c>
      <c r="L120" s="32" t="s">
        <v>453</v>
      </c>
      <c r="M120" s="39" t="s">
        <v>452</v>
      </c>
    </row>
    <row r="121" spans="3:13" ht="16.5" customHeight="1" x14ac:dyDescent="0.25">
      <c r="C121" s="43" t="s">
        <v>6</v>
      </c>
      <c r="D121" s="32" t="s">
        <v>454</v>
      </c>
      <c r="E121" s="32" t="s">
        <v>416</v>
      </c>
      <c r="F121" s="32" t="s">
        <v>416</v>
      </c>
      <c r="G121" s="32" t="s">
        <v>417</v>
      </c>
      <c r="H121" s="32" t="s">
        <v>417</v>
      </c>
      <c r="I121" s="32" t="s">
        <v>416</v>
      </c>
      <c r="J121" s="32" t="s">
        <v>455</v>
      </c>
      <c r="K121" s="32" t="s">
        <v>419</v>
      </c>
      <c r="L121" s="32" t="s">
        <v>419</v>
      </c>
      <c r="M121" s="39">
        <v>0</v>
      </c>
    </row>
    <row r="122" spans="3:13" ht="15" customHeight="1" x14ac:dyDescent="0.25">
      <c r="C122" s="43" t="s">
        <v>7</v>
      </c>
      <c r="D122" s="45" t="s">
        <v>360</v>
      </c>
      <c r="E122" s="45" t="s">
        <v>360</v>
      </c>
      <c r="F122" s="45" t="s">
        <v>360</v>
      </c>
      <c r="G122" s="32" t="s">
        <v>360</v>
      </c>
      <c r="H122" s="32" t="s">
        <v>360</v>
      </c>
      <c r="I122" s="45" t="s">
        <v>457</v>
      </c>
      <c r="J122" s="45" t="s">
        <v>457</v>
      </c>
      <c r="K122" s="45" t="s">
        <v>457</v>
      </c>
      <c r="L122" s="45" t="s">
        <v>457</v>
      </c>
      <c r="M122" s="46" t="s">
        <v>287</v>
      </c>
    </row>
    <row r="123" spans="3:13" ht="15.75" customHeight="1" x14ac:dyDescent="0.25">
      <c r="C123" s="43" t="s">
        <v>8</v>
      </c>
      <c r="D123" s="32" t="s">
        <v>458</v>
      </c>
      <c r="E123" s="32" t="s">
        <v>458</v>
      </c>
      <c r="F123" s="32" t="s">
        <v>459</v>
      </c>
      <c r="G123" s="32" t="s">
        <v>365</v>
      </c>
      <c r="H123" s="32" t="s">
        <v>219</v>
      </c>
      <c r="I123" s="32" t="s">
        <v>191</v>
      </c>
      <c r="J123" s="32" t="s">
        <v>238</v>
      </c>
      <c r="K123" s="32" t="s">
        <v>237</v>
      </c>
      <c r="L123" s="32" t="s">
        <v>458</v>
      </c>
      <c r="M123" s="39" t="s">
        <v>458</v>
      </c>
    </row>
    <row r="124" spans="3:13" ht="15.75" customHeight="1" x14ac:dyDescent="0.25">
      <c r="C124" s="43" t="s">
        <v>9</v>
      </c>
      <c r="D124" s="32" t="s">
        <v>460</v>
      </c>
      <c r="E124" s="32" t="s">
        <v>460</v>
      </c>
      <c r="F124" s="32" t="s">
        <v>461</v>
      </c>
      <c r="G124" s="32" t="s">
        <v>461</v>
      </c>
      <c r="H124" s="32" t="s">
        <v>461</v>
      </c>
      <c r="I124" s="32" t="s">
        <v>461</v>
      </c>
      <c r="J124" s="32" t="s">
        <v>461</v>
      </c>
      <c r="K124" s="32" t="s">
        <v>461</v>
      </c>
      <c r="L124" s="32" t="s">
        <v>461</v>
      </c>
      <c r="M124" s="39" t="s">
        <v>291</v>
      </c>
    </row>
    <row r="125" spans="3:13" ht="16.5" customHeight="1" x14ac:dyDescent="0.25">
      <c r="C125" s="43" t="s">
        <v>10</v>
      </c>
      <c r="D125" s="32" t="s">
        <v>200</v>
      </c>
      <c r="E125" s="32" t="s">
        <v>200</v>
      </c>
      <c r="F125" s="32" t="s">
        <v>422</v>
      </c>
      <c r="G125" s="32" t="s">
        <v>422</v>
      </c>
      <c r="H125" s="32" t="s">
        <v>422</v>
      </c>
      <c r="I125" s="32" t="s">
        <v>422</v>
      </c>
      <c r="J125" s="32" t="s">
        <v>195</v>
      </c>
      <c r="K125" s="32" t="s">
        <v>422</v>
      </c>
      <c r="L125" s="32" t="s">
        <v>195</v>
      </c>
      <c r="M125" s="39" t="s">
        <v>422</v>
      </c>
    </row>
    <row r="126" spans="3:13" ht="17.25" customHeight="1" x14ac:dyDescent="0.25">
      <c r="C126" s="43" t="s">
        <v>12</v>
      </c>
      <c r="D126" s="32" t="s">
        <v>243</v>
      </c>
      <c r="E126" s="32" t="s">
        <v>243</v>
      </c>
      <c r="F126" s="32" t="s">
        <v>243</v>
      </c>
      <c r="G126" s="32" t="s">
        <v>243</v>
      </c>
      <c r="H126" s="32" t="s">
        <v>245</v>
      </c>
      <c r="I126" s="32" t="s">
        <v>462</v>
      </c>
      <c r="J126" s="32" t="s">
        <v>463</v>
      </c>
      <c r="K126" s="32" t="s">
        <v>463</v>
      </c>
      <c r="L126" s="32" t="s">
        <v>464</v>
      </c>
      <c r="M126" s="39" t="s">
        <v>641</v>
      </c>
    </row>
    <row r="127" spans="3:13" x14ac:dyDescent="0.25">
      <c r="C127" s="43" t="s">
        <v>28</v>
      </c>
      <c r="D127" s="32" t="s">
        <v>187</v>
      </c>
      <c r="E127" s="32" t="s">
        <v>333</v>
      </c>
      <c r="F127" s="32" t="s">
        <v>423</v>
      </c>
      <c r="G127" s="32" t="s">
        <v>334</v>
      </c>
      <c r="H127" s="32" t="s">
        <v>334</v>
      </c>
      <c r="I127" s="32" t="s">
        <v>334</v>
      </c>
      <c r="J127" s="32" t="s">
        <v>334</v>
      </c>
      <c r="K127" s="32" t="s">
        <v>334</v>
      </c>
      <c r="L127" s="32" t="s">
        <v>334</v>
      </c>
      <c r="M127" s="39" t="s">
        <v>334</v>
      </c>
    </row>
    <row r="128" spans="3:13" ht="17.25" customHeight="1" x14ac:dyDescent="0.25">
      <c r="C128" s="43" t="s">
        <v>13</v>
      </c>
      <c r="D128" s="32" t="s">
        <v>370</v>
      </c>
      <c r="E128" s="32" t="s">
        <v>371</v>
      </c>
      <c r="F128" s="32" t="s">
        <v>369</v>
      </c>
      <c r="G128" s="32" t="s">
        <v>370</v>
      </c>
      <c r="H128" s="32" t="s">
        <v>372</v>
      </c>
      <c r="I128" s="32" t="s">
        <v>425</v>
      </c>
      <c r="J128" s="32" t="s">
        <v>371</v>
      </c>
      <c r="K128" s="32" t="s">
        <v>371</v>
      </c>
      <c r="L128" s="32" t="s">
        <v>371</v>
      </c>
      <c r="M128" s="39" t="s">
        <v>643</v>
      </c>
    </row>
    <row r="129" spans="3:13" ht="15.75" customHeight="1" x14ac:dyDescent="0.25">
      <c r="C129" s="43" t="s">
        <v>14</v>
      </c>
      <c r="D129" s="32" t="s">
        <v>375</v>
      </c>
      <c r="E129" s="32" t="s">
        <v>375</v>
      </c>
      <c r="F129" s="32" t="s">
        <v>465</v>
      </c>
      <c r="G129" s="32" t="s">
        <v>465</v>
      </c>
      <c r="H129" s="32" t="s">
        <v>379</v>
      </c>
      <c r="I129" s="32" t="s">
        <v>427</v>
      </c>
      <c r="J129" s="32" t="s">
        <v>170</v>
      </c>
      <c r="K129" s="32" t="s">
        <v>237</v>
      </c>
      <c r="L129" s="32" t="s">
        <v>219</v>
      </c>
      <c r="M129" s="39">
        <v>0</v>
      </c>
    </row>
    <row r="130" spans="3:13" ht="17.25" customHeight="1" x14ac:dyDescent="0.25">
      <c r="C130" s="43" t="s">
        <v>15</v>
      </c>
      <c r="D130" s="32" t="s">
        <v>466</v>
      </c>
      <c r="E130" s="32" t="s">
        <v>466</v>
      </c>
      <c r="F130" s="32" t="s">
        <v>466</v>
      </c>
      <c r="G130" s="32" t="s">
        <v>467</v>
      </c>
      <c r="H130" s="32" t="s">
        <v>467</v>
      </c>
      <c r="I130" s="32" t="s">
        <v>467</v>
      </c>
      <c r="J130" s="32" t="s">
        <v>467</v>
      </c>
      <c r="K130" s="32" t="s">
        <v>467</v>
      </c>
      <c r="L130" s="32" t="s">
        <v>467</v>
      </c>
      <c r="M130" s="39" t="s">
        <v>467</v>
      </c>
    </row>
    <row r="131" spans="3:13" ht="15" customHeight="1" x14ac:dyDescent="0.25">
      <c r="C131" s="43" t="s">
        <v>16</v>
      </c>
      <c r="D131" s="45" t="s">
        <v>251</v>
      </c>
      <c r="E131" s="45" t="s">
        <v>298</v>
      </c>
      <c r="F131" s="45" t="s">
        <v>298</v>
      </c>
      <c r="G131" s="45" t="s">
        <v>249</v>
      </c>
      <c r="H131" s="45" t="s">
        <v>249</v>
      </c>
      <c r="I131" s="32" t="s">
        <v>298</v>
      </c>
      <c r="J131" s="32" t="s">
        <v>187</v>
      </c>
      <c r="K131" s="32" t="s">
        <v>468</v>
      </c>
      <c r="L131" s="32" t="s">
        <v>468</v>
      </c>
      <c r="M131" s="39" t="s">
        <v>251</v>
      </c>
    </row>
    <row r="132" spans="3:13" x14ac:dyDescent="0.25">
      <c r="C132" s="43" t="s">
        <v>29</v>
      </c>
      <c r="D132" s="32" t="s">
        <v>170</v>
      </c>
      <c r="E132" s="32" t="s">
        <v>170</v>
      </c>
      <c r="F132" s="32" t="s">
        <v>170</v>
      </c>
      <c r="G132" s="32" t="s">
        <v>170</v>
      </c>
      <c r="H132" s="32" t="s">
        <v>170</v>
      </c>
      <c r="I132" s="32" t="s">
        <v>170</v>
      </c>
      <c r="J132" s="32" t="s">
        <v>170</v>
      </c>
      <c r="K132" s="32" t="s">
        <v>170</v>
      </c>
      <c r="L132" s="32" t="s">
        <v>170</v>
      </c>
      <c r="M132" s="39">
        <v>0</v>
      </c>
    </row>
    <row r="133" spans="3:13" ht="15.75" customHeight="1" x14ac:dyDescent="0.25">
      <c r="C133" s="43" t="s">
        <v>17</v>
      </c>
      <c r="D133" s="32" t="s">
        <v>170</v>
      </c>
      <c r="E133" s="32" t="s">
        <v>170</v>
      </c>
      <c r="F133" s="32" t="s">
        <v>170</v>
      </c>
      <c r="G133" s="32" t="s">
        <v>170</v>
      </c>
      <c r="H133" s="32" t="s">
        <v>202</v>
      </c>
      <c r="I133" s="32" t="s">
        <v>469</v>
      </c>
      <c r="J133" s="32" t="s">
        <v>470</v>
      </c>
      <c r="K133" s="32" t="s">
        <v>384</v>
      </c>
      <c r="L133" s="32" t="s">
        <v>384</v>
      </c>
      <c r="M133" s="39">
        <v>0</v>
      </c>
    </row>
    <row r="134" spans="3:13" ht="15.75" customHeight="1" x14ac:dyDescent="0.25">
      <c r="C134" s="43" t="s">
        <v>18</v>
      </c>
      <c r="D134" s="32" t="s">
        <v>388</v>
      </c>
      <c r="E134" s="32" t="s">
        <v>432</v>
      </c>
      <c r="F134" s="32" t="s">
        <v>432</v>
      </c>
      <c r="G134" s="32" t="s">
        <v>432</v>
      </c>
      <c r="H134" s="32" t="s">
        <v>432</v>
      </c>
      <c r="I134" s="32" t="s">
        <v>363</v>
      </c>
      <c r="J134" s="32" t="s">
        <v>170</v>
      </c>
      <c r="K134" s="32" t="s">
        <v>170</v>
      </c>
      <c r="L134" s="32" t="s">
        <v>170</v>
      </c>
      <c r="M134" s="39">
        <v>0</v>
      </c>
    </row>
    <row r="135" spans="3:13" x14ac:dyDescent="0.25">
      <c r="C135" s="43" t="s">
        <v>19</v>
      </c>
      <c r="D135" s="32" t="s">
        <v>170</v>
      </c>
      <c r="E135" s="32" t="s">
        <v>170</v>
      </c>
      <c r="F135" s="32" t="s">
        <v>170</v>
      </c>
      <c r="G135" s="32" t="s">
        <v>170</v>
      </c>
      <c r="H135" s="32" t="s">
        <v>170</v>
      </c>
      <c r="I135" s="32" t="s">
        <v>170</v>
      </c>
      <c r="J135" s="32" t="s">
        <v>170</v>
      </c>
      <c r="K135" s="32" t="s">
        <v>170</v>
      </c>
      <c r="L135" s="32" t="s">
        <v>170</v>
      </c>
      <c r="M135" s="39">
        <v>0</v>
      </c>
    </row>
    <row r="136" spans="3:13" x14ac:dyDescent="0.25">
      <c r="C136" s="43" t="s">
        <v>20</v>
      </c>
      <c r="D136" s="32" t="s">
        <v>175</v>
      </c>
      <c r="E136" s="32" t="s">
        <v>175</v>
      </c>
      <c r="F136" s="32" t="s">
        <v>369</v>
      </c>
      <c r="G136" s="32" t="s">
        <v>392</v>
      </c>
      <c r="H136" s="32" t="s">
        <v>175</v>
      </c>
      <c r="I136" s="32" t="s">
        <v>369</v>
      </c>
      <c r="J136" s="32" t="s">
        <v>205</v>
      </c>
      <c r="K136" s="32" t="s">
        <v>170</v>
      </c>
      <c r="L136" s="32" t="s">
        <v>170</v>
      </c>
      <c r="M136" s="39">
        <v>0</v>
      </c>
    </row>
    <row r="137" spans="3:13" x14ac:dyDescent="0.25">
      <c r="C137" s="43" t="s">
        <v>21</v>
      </c>
      <c r="D137" s="32" t="s">
        <v>471</v>
      </c>
      <c r="E137" s="32" t="s">
        <v>471</v>
      </c>
      <c r="F137" s="32" t="s">
        <v>471</v>
      </c>
      <c r="G137" s="32" t="s">
        <v>471</v>
      </c>
      <c r="H137" s="32" t="s">
        <v>471</v>
      </c>
      <c r="I137" s="32" t="s">
        <v>471</v>
      </c>
      <c r="J137" s="32" t="s">
        <v>471</v>
      </c>
      <c r="K137" s="32" t="s">
        <v>471</v>
      </c>
      <c r="L137" s="32" t="s">
        <v>471</v>
      </c>
      <c r="M137" s="39" t="s">
        <v>471</v>
      </c>
    </row>
    <row r="138" spans="3:13" ht="16.5" customHeight="1" x14ac:dyDescent="0.25">
      <c r="C138" s="43" t="s">
        <v>22</v>
      </c>
      <c r="D138" s="32" t="s">
        <v>472</v>
      </c>
      <c r="E138" s="32" t="s">
        <v>424</v>
      </c>
      <c r="F138" s="32" t="s">
        <v>433</v>
      </c>
      <c r="G138" s="32" t="s">
        <v>433</v>
      </c>
      <c r="H138" s="32" t="s">
        <v>434</v>
      </c>
      <c r="I138" s="32" t="s">
        <v>255</v>
      </c>
      <c r="J138" s="32" t="s">
        <v>473</v>
      </c>
      <c r="K138" s="32" t="s">
        <v>473</v>
      </c>
      <c r="L138" s="32" t="s">
        <v>434</v>
      </c>
      <c r="M138" s="39">
        <v>0</v>
      </c>
    </row>
    <row r="139" spans="3:13" ht="16.5" customHeight="1" x14ac:dyDescent="0.25">
      <c r="C139" s="43" t="s">
        <v>23</v>
      </c>
      <c r="D139" s="45" t="s">
        <v>261</v>
      </c>
      <c r="E139" s="45" t="s">
        <v>261</v>
      </c>
      <c r="F139" s="45" t="s">
        <v>261</v>
      </c>
      <c r="G139" s="45" t="s">
        <v>305</v>
      </c>
      <c r="H139" s="45" t="s">
        <v>305</v>
      </c>
      <c r="I139" s="45" t="s">
        <v>305</v>
      </c>
      <c r="J139" s="45" t="s">
        <v>305</v>
      </c>
      <c r="K139" s="45" t="s">
        <v>476</v>
      </c>
      <c r="L139" s="45" t="s">
        <v>305</v>
      </c>
      <c r="M139" s="46" t="s">
        <v>476</v>
      </c>
    </row>
    <row r="140" spans="3:13" ht="17.25" customHeight="1" x14ac:dyDescent="0.25">
      <c r="C140" s="43" t="s">
        <v>31</v>
      </c>
      <c r="D140" s="32" t="s">
        <v>477</v>
      </c>
      <c r="E140" s="32" t="s">
        <v>170</v>
      </c>
      <c r="F140" s="32" t="s">
        <v>170</v>
      </c>
      <c r="G140" s="32" t="s">
        <v>170</v>
      </c>
      <c r="H140" s="45" t="s">
        <v>478</v>
      </c>
      <c r="I140" s="32" t="s">
        <v>187</v>
      </c>
      <c r="J140" s="32" t="s">
        <v>479</v>
      </c>
      <c r="K140" s="32" t="s">
        <v>170</v>
      </c>
      <c r="L140" s="32" t="s">
        <v>187</v>
      </c>
      <c r="M140" s="39">
        <v>0</v>
      </c>
    </row>
    <row r="141" spans="3:13" ht="15.75" customHeight="1" x14ac:dyDescent="0.25">
      <c r="C141" s="43" t="s">
        <v>24</v>
      </c>
      <c r="D141" s="32" t="s">
        <v>399</v>
      </c>
      <c r="E141" s="32" t="s">
        <v>211</v>
      </c>
      <c r="F141" s="32" t="s">
        <v>211</v>
      </c>
      <c r="G141" s="32" t="s">
        <v>399</v>
      </c>
      <c r="H141" s="32" t="s">
        <v>481</v>
      </c>
      <c r="I141" s="32" t="s">
        <v>235</v>
      </c>
      <c r="J141" s="32" t="s">
        <v>211</v>
      </c>
      <c r="K141" s="32" t="s">
        <v>399</v>
      </c>
      <c r="L141" s="32" t="s">
        <v>481</v>
      </c>
      <c r="M141" s="39" t="s">
        <v>481</v>
      </c>
    </row>
    <row r="142" spans="3:13" ht="17.25" customHeight="1" x14ac:dyDescent="0.25">
      <c r="C142" s="43" t="s">
        <v>25</v>
      </c>
      <c r="D142" s="32" t="s">
        <v>482</v>
      </c>
      <c r="E142" s="32" t="s">
        <v>482</v>
      </c>
      <c r="F142" s="32" t="s">
        <v>438</v>
      </c>
      <c r="G142" s="32" t="s">
        <v>438</v>
      </c>
      <c r="H142" s="32" t="s">
        <v>270</v>
      </c>
      <c r="I142" s="32" t="s">
        <v>270</v>
      </c>
      <c r="J142" s="32" t="s">
        <v>438</v>
      </c>
      <c r="K142" s="32" t="s">
        <v>438</v>
      </c>
      <c r="L142" s="32" t="s">
        <v>438</v>
      </c>
      <c r="M142" s="39" t="s">
        <v>650</v>
      </c>
    </row>
    <row r="143" spans="3:13" ht="15.75" customHeight="1" x14ac:dyDescent="0.25">
      <c r="C143" s="43" t="s">
        <v>26</v>
      </c>
      <c r="D143" s="32" t="s">
        <v>255</v>
      </c>
      <c r="E143" s="32" t="s">
        <v>255</v>
      </c>
      <c r="F143" s="32" t="s">
        <v>255</v>
      </c>
      <c r="G143" s="32" t="s">
        <v>255</v>
      </c>
      <c r="H143" s="32" t="s">
        <v>255</v>
      </c>
      <c r="I143" s="32" t="s">
        <v>483</v>
      </c>
      <c r="J143" s="32" t="s">
        <v>484</v>
      </c>
      <c r="K143" s="32" t="s">
        <v>484</v>
      </c>
      <c r="L143" s="32" t="s">
        <v>485</v>
      </c>
      <c r="M143" s="39">
        <v>0</v>
      </c>
    </row>
    <row r="144" spans="3:13" ht="15" customHeight="1" x14ac:dyDescent="0.25">
      <c r="C144" s="43" t="s">
        <v>27</v>
      </c>
      <c r="D144" s="32" t="s">
        <v>486</v>
      </c>
      <c r="E144" s="45" t="s">
        <v>487</v>
      </c>
      <c r="F144" s="45" t="s">
        <v>403</v>
      </c>
      <c r="G144" s="45" t="s">
        <v>403</v>
      </c>
      <c r="H144" s="45" t="s">
        <v>440</v>
      </c>
      <c r="I144" s="45" t="s">
        <v>441</v>
      </c>
      <c r="J144" s="45" t="s">
        <v>488</v>
      </c>
      <c r="K144" s="45" t="s">
        <v>488</v>
      </c>
      <c r="L144" s="45" t="s">
        <v>403</v>
      </c>
      <c r="M144" s="39" t="s">
        <v>647</v>
      </c>
    </row>
    <row r="145" spans="3:13" ht="18" customHeight="1" x14ac:dyDescent="0.25">
      <c r="C145" s="43" t="s">
        <v>11</v>
      </c>
      <c r="D145" s="37" t="s">
        <v>318</v>
      </c>
      <c r="E145" s="37" t="s">
        <v>279</v>
      </c>
      <c r="F145" s="37" t="s">
        <v>318</v>
      </c>
      <c r="G145" s="37" t="s">
        <v>219</v>
      </c>
      <c r="H145" s="37" t="s">
        <v>278</v>
      </c>
      <c r="I145" s="37" t="s">
        <v>219</v>
      </c>
      <c r="J145" s="37" t="s">
        <v>369</v>
      </c>
      <c r="K145" s="37" t="s">
        <v>318</v>
      </c>
      <c r="L145" s="37" t="s">
        <v>220</v>
      </c>
      <c r="M145" s="40">
        <v>0</v>
      </c>
    </row>
    <row r="146" spans="3:13" x14ac:dyDescent="0.25">
      <c r="C146" s="6"/>
    </row>
    <row r="147" spans="3:13" x14ac:dyDescent="0.25">
      <c r="C147" s="6"/>
    </row>
    <row r="148" spans="3:13" ht="18.75" x14ac:dyDescent="0.25">
      <c r="C148" s="198" t="s">
        <v>36</v>
      </c>
      <c r="D148" s="199"/>
      <c r="E148" s="199"/>
      <c r="F148" s="199"/>
      <c r="G148" s="199"/>
      <c r="H148" s="199"/>
      <c r="I148" s="199"/>
      <c r="J148" s="199"/>
      <c r="K148" s="199"/>
      <c r="L148" s="199"/>
      <c r="M148" s="200"/>
    </row>
    <row r="149" spans="3:13" x14ac:dyDescent="0.25">
      <c r="C149" s="14">
        <v>101</v>
      </c>
      <c r="D149" s="18">
        <v>2004</v>
      </c>
      <c r="E149" s="18">
        <f t="shared" ref="E149:M149" si="4">D149+1</f>
        <v>2005</v>
      </c>
      <c r="F149" s="18">
        <f t="shared" si="4"/>
        <v>2006</v>
      </c>
      <c r="G149" s="18">
        <f t="shared" si="4"/>
        <v>2007</v>
      </c>
      <c r="H149" s="18">
        <f t="shared" si="4"/>
        <v>2008</v>
      </c>
      <c r="I149" s="18">
        <f t="shared" si="4"/>
        <v>2009</v>
      </c>
      <c r="J149" s="18">
        <f t="shared" si="4"/>
        <v>2010</v>
      </c>
      <c r="K149" s="18">
        <f t="shared" si="4"/>
        <v>2011</v>
      </c>
      <c r="L149" s="18">
        <f t="shared" si="4"/>
        <v>2012</v>
      </c>
      <c r="M149" s="19">
        <f t="shared" si="4"/>
        <v>2013</v>
      </c>
    </row>
    <row r="150" spans="3:13" ht="15.75" customHeight="1" x14ac:dyDescent="0.25">
      <c r="C150" s="43" t="s">
        <v>0</v>
      </c>
      <c r="D150" s="34" t="s">
        <v>489</v>
      </c>
      <c r="E150" s="34" t="s">
        <v>489</v>
      </c>
      <c r="F150" s="34" t="s">
        <v>489</v>
      </c>
      <c r="G150" s="34" t="s">
        <v>489</v>
      </c>
      <c r="H150" s="34" t="s">
        <v>489</v>
      </c>
      <c r="I150" s="34" t="s">
        <v>443</v>
      </c>
      <c r="J150" s="34" t="s">
        <v>443</v>
      </c>
      <c r="K150" s="34" t="s">
        <v>443</v>
      </c>
      <c r="L150" s="34" t="s">
        <v>443</v>
      </c>
      <c r="M150" s="38">
        <v>0</v>
      </c>
    </row>
    <row r="151" spans="3:13" ht="15" customHeight="1" x14ac:dyDescent="0.25">
      <c r="C151" s="43" t="s">
        <v>1</v>
      </c>
      <c r="D151" s="32" t="s">
        <v>445</v>
      </c>
      <c r="E151" s="32" t="s">
        <v>445</v>
      </c>
      <c r="F151" s="32" t="s">
        <v>445</v>
      </c>
      <c r="G151" s="32" t="s">
        <v>222</v>
      </c>
      <c r="H151" s="32" t="s">
        <v>445</v>
      </c>
      <c r="I151" s="32" t="s">
        <v>408</v>
      </c>
      <c r="J151" s="32" t="s">
        <v>221</v>
      </c>
      <c r="K151" s="32" t="s">
        <v>221</v>
      </c>
      <c r="L151" s="32" t="s">
        <v>221</v>
      </c>
      <c r="M151" s="39" t="s">
        <v>446</v>
      </c>
    </row>
    <row r="152" spans="3:13" ht="17.25" customHeight="1" x14ac:dyDescent="0.25">
      <c r="C152" s="43" t="s">
        <v>30</v>
      </c>
      <c r="D152" s="32" t="s">
        <v>490</v>
      </c>
      <c r="E152" s="32" t="s">
        <v>490</v>
      </c>
      <c r="F152" s="32" t="s">
        <v>170</v>
      </c>
      <c r="G152" s="32" t="s">
        <v>491</v>
      </c>
      <c r="H152" s="32" t="s">
        <v>448</v>
      </c>
      <c r="I152" s="32" t="s">
        <v>450</v>
      </c>
      <c r="J152" s="32" t="s">
        <v>450</v>
      </c>
      <c r="K152" s="32" t="s">
        <v>437</v>
      </c>
      <c r="L152" s="32" t="s">
        <v>450</v>
      </c>
      <c r="M152" s="39">
        <v>0</v>
      </c>
    </row>
    <row r="153" spans="3:13" ht="16.5" customHeight="1" x14ac:dyDescent="0.25">
      <c r="C153" s="43" t="s">
        <v>2</v>
      </c>
      <c r="D153" s="32" t="s">
        <v>492</v>
      </c>
      <c r="E153" s="32" t="s">
        <v>493</v>
      </c>
      <c r="F153" s="32" t="s">
        <v>493</v>
      </c>
      <c r="G153" s="32" t="s">
        <v>281</v>
      </c>
      <c r="H153" s="32" t="s">
        <v>494</v>
      </c>
      <c r="I153" s="32" t="s">
        <v>494</v>
      </c>
      <c r="J153" s="32" t="s">
        <v>494</v>
      </c>
      <c r="K153" s="45" t="s">
        <v>495</v>
      </c>
      <c r="L153" s="45" t="s">
        <v>495</v>
      </c>
      <c r="M153" s="39" t="s">
        <v>634</v>
      </c>
    </row>
    <row r="154" spans="3:13" ht="15" customHeight="1" x14ac:dyDescent="0.25">
      <c r="C154" s="43" t="s">
        <v>3</v>
      </c>
      <c r="D154" s="32" t="s">
        <v>496</v>
      </c>
      <c r="E154" s="32" t="s">
        <v>496</v>
      </c>
      <c r="F154" s="32" t="s">
        <v>496</v>
      </c>
      <c r="G154" s="32" t="s">
        <v>496</v>
      </c>
      <c r="H154" s="32" t="s">
        <v>496</v>
      </c>
      <c r="I154" s="32" t="s">
        <v>496</v>
      </c>
      <c r="J154" s="32" t="s">
        <v>496</v>
      </c>
      <c r="K154" s="32" t="s">
        <v>497</v>
      </c>
      <c r="L154" s="32" t="s">
        <v>497</v>
      </c>
      <c r="M154" s="39">
        <v>0</v>
      </c>
    </row>
    <row r="155" spans="3:13" ht="16.5" customHeight="1" x14ac:dyDescent="0.25">
      <c r="C155" s="43" t="s">
        <v>4</v>
      </c>
      <c r="D155" s="32" t="s">
        <v>358</v>
      </c>
      <c r="E155" s="32" t="s">
        <v>358</v>
      </c>
      <c r="F155" s="32" t="s">
        <v>358</v>
      </c>
      <c r="G155" s="32" t="s">
        <v>284</v>
      </c>
      <c r="H155" s="32" t="s">
        <v>284</v>
      </c>
      <c r="I155" s="32" t="s">
        <v>284</v>
      </c>
      <c r="J155" s="32" t="s">
        <v>284</v>
      </c>
      <c r="K155" s="32" t="s">
        <v>357</v>
      </c>
      <c r="L155" s="32" t="s">
        <v>357</v>
      </c>
      <c r="M155" s="39" t="s">
        <v>638</v>
      </c>
    </row>
    <row r="156" spans="3:13" ht="16.5" customHeight="1" x14ac:dyDescent="0.25">
      <c r="C156" s="43" t="s">
        <v>5</v>
      </c>
      <c r="D156" s="32" t="s">
        <v>170</v>
      </c>
      <c r="E156" s="32" t="s">
        <v>170</v>
      </c>
      <c r="F156" s="32" t="s">
        <v>170</v>
      </c>
      <c r="G156" s="32" t="s">
        <v>216</v>
      </c>
      <c r="H156" s="32" t="s">
        <v>453</v>
      </c>
      <c r="I156" s="32" t="s">
        <v>453</v>
      </c>
      <c r="J156" s="45" t="s">
        <v>453</v>
      </c>
      <c r="K156" s="45" t="s">
        <v>453</v>
      </c>
      <c r="L156" s="32" t="s">
        <v>452</v>
      </c>
      <c r="M156" s="39" t="s">
        <v>229</v>
      </c>
    </row>
    <row r="157" spans="3:13" ht="16.5" customHeight="1" x14ac:dyDescent="0.25">
      <c r="C157" s="43" t="s">
        <v>6</v>
      </c>
      <c r="D157" s="32" t="s">
        <v>499</v>
      </c>
      <c r="E157" s="32" t="s">
        <v>454</v>
      </c>
      <c r="F157" s="32" t="s">
        <v>454</v>
      </c>
      <c r="G157" s="32" t="s">
        <v>454</v>
      </c>
      <c r="H157" s="32" t="s">
        <v>454</v>
      </c>
      <c r="I157" s="32" t="s">
        <v>454</v>
      </c>
      <c r="J157" s="32" t="s">
        <v>500</v>
      </c>
      <c r="K157" s="32" t="s">
        <v>500</v>
      </c>
      <c r="L157" s="32" t="s">
        <v>500</v>
      </c>
      <c r="M157" s="39">
        <v>0</v>
      </c>
    </row>
    <row r="158" spans="3:13" ht="15" customHeight="1" x14ac:dyDescent="0.25">
      <c r="C158" s="43" t="s">
        <v>7</v>
      </c>
      <c r="D158" s="45" t="s">
        <v>456</v>
      </c>
      <c r="E158" s="45" t="s">
        <v>456</v>
      </c>
      <c r="F158" s="45" t="s">
        <v>456</v>
      </c>
      <c r="G158" s="32" t="s">
        <v>456</v>
      </c>
      <c r="H158" s="32" t="s">
        <v>456</v>
      </c>
      <c r="I158" s="45" t="s">
        <v>456</v>
      </c>
      <c r="J158" s="45" t="s">
        <v>456</v>
      </c>
      <c r="K158" s="45" t="s">
        <v>501</v>
      </c>
      <c r="L158" s="45" t="s">
        <v>502</v>
      </c>
      <c r="M158" s="46" t="s">
        <v>502</v>
      </c>
    </row>
    <row r="159" spans="3:13" ht="15" customHeight="1" x14ac:dyDescent="0.25">
      <c r="C159" s="43" t="s">
        <v>8</v>
      </c>
      <c r="D159" s="32" t="s">
        <v>459</v>
      </c>
      <c r="E159" s="32" t="s">
        <v>459</v>
      </c>
      <c r="F159" s="32" t="s">
        <v>365</v>
      </c>
      <c r="G159" s="32" t="s">
        <v>200</v>
      </c>
      <c r="H159" s="32" t="s">
        <v>503</v>
      </c>
      <c r="I159" s="32" t="s">
        <v>219</v>
      </c>
      <c r="J159" s="32" t="s">
        <v>219</v>
      </c>
      <c r="K159" s="32" t="s">
        <v>219</v>
      </c>
      <c r="L159" s="32" t="s">
        <v>219</v>
      </c>
      <c r="M159" s="39" t="s">
        <v>187</v>
      </c>
    </row>
    <row r="160" spans="3:13" ht="17.25" customHeight="1" x14ac:dyDescent="0.25">
      <c r="C160" s="43" t="s">
        <v>9</v>
      </c>
      <c r="D160" s="32" t="s">
        <v>461</v>
      </c>
      <c r="E160" s="32" t="s">
        <v>461</v>
      </c>
      <c r="F160" s="32" t="s">
        <v>460</v>
      </c>
      <c r="G160" s="32" t="s">
        <v>460</v>
      </c>
      <c r="H160" s="32" t="s">
        <v>460</v>
      </c>
      <c r="I160" s="32" t="s">
        <v>460</v>
      </c>
      <c r="J160" s="32" t="s">
        <v>460</v>
      </c>
      <c r="K160" s="32" t="s">
        <v>460</v>
      </c>
      <c r="L160" s="32" t="s">
        <v>460</v>
      </c>
      <c r="M160" s="39" t="s">
        <v>461</v>
      </c>
    </row>
    <row r="161" spans="3:13" ht="17.25" customHeight="1" x14ac:dyDescent="0.25">
      <c r="C161" s="43" t="s">
        <v>10</v>
      </c>
      <c r="D161" s="32" t="s">
        <v>504</v>
      </c>
      <c r="E161" s="32" t="s">
        <v>504</v>
      </c>
      <c r="F161" s="32" t="s">
        <v>200</v>
      </c>
      <c r="G161" s="32" t="s">
        <v>200</v>
      </c>
      <c r="H161" s="32" t="s">
        <v>200</v>
      </c>
      <c r="I161" s="32" t="s">
        <v>200</v>
      </c>
      <c r="J161" s="32" t="s">
        <v>200</v>
      </c>
      <c r="K161" s="32" t="s">
        <v>200</v>
      </c>
      <c r="L161" s="32" t="s">
        <v>505</v>
      </c>
      <c r="M161" s="39" t="s">
        <v>640</v>
      </c>
    </row>
    <row r="162" spans="3:13" ht="15.75" customHeight="1" x14ac:dyDescent="0.25">
      <c r="C162" s="43" t="s">
        <v>12</v>
      </c>
      <c r="D162" s="32" t="s">
        <v>245</v>
      </c>
      <c r="E162" s="32" t="s">
        <v>245</v>
      </c>
      <c r="F162" s="32" t="s">
        <v>245</v>
      </c>
      <c r="G162" s="32" t="s">
        <v>245</v>
      </c>
      <c r="H162" s="32" t="s">
        <v>462</v>
      </c>
      <c r="I162" s="32" t="s">
        <v>245</v>
      </c>
      <c r="J162" s="32" t="s">
        <v>331</v>
      </c>
      <c r="K162" s="32" t="s">
        <v>331</v>
      </c>
      <c r="L162" s="32" t="s">
        <v>331</v>
      </c>
      <c r="M162" s="39" t="s">
        <v>331</v>
      </c>
    </row>
    <row r="163" spans="3:13" x14ac:dyDescent="0.25">
      <c r="C163" s="43" t="s">
        <v>28</v>
      </c>
      <c r="D163" s="32" t="s">
        <v>423</v>
      </c>
      <c r="E163" s="32" t="s">
        <v>423</v>
      </c>
      <c r="F163" s="32" t="s">
        <v>506</v>
      </c>
      <c r="G163" s="32" t="s">
        <v>506</v>
      </c>
      <c r="H163" s="32" t="s">
        <v>506</v>
      </c>
      <c r="I163" s="32" t="s">
        <v>506</v>
      </c>
      <c r="J163" s="32" t="s">
        <v>507</v>
      </c>
      <c r="K163" s="32" t="s">
        <v>411</v>
      </c>
      <c r="L163" s="32" t="s">
        <v>506</v>
      </c>
      <c r="M163" s="39" t="s">
        <v>423</v>
      </c>
    </row>
    <row r="164" spans="3:13" ht="16.5" customHeight="1" x14ac:dyDescent="0.25">
      <c r="C164" s="43" t="s">
        <v>13</v>
      </c>
      <c r="D164" s="32" t="s">
        <v>372</v>
      </c>
      <c r="E164" s="32" t="s">
        <v>372</v>
      </c>
      <c r="F164" s="32" t="s">
        <v>218</v>
      </c>
      <c r="G164" s="32" t="s">
        <v>369</v>
      </c>
      <c r="H164" s="32" t="s">
        <v>370</v>
      </c>
      <c r="I164" s="32" t="s">
        <v>372</v>
      </c>
      <c r="J164" s="32" t="s">
        <v>508</v>
      </c>
      <c r="K164" s="32" t="s">
        <v>508</v>
      </c>
      <c r="L164" s="32" t="s">
        <v>509</v>
      </c>
      <c r="M164" s="39" t="s">
        <v>371</v>
      </c>
    </row>
    <row r="165" spans="3:13" ht="15.75" customHeight="1" x14ac:dyDescent="0.25">
      <c r="C165" s="43" t="s">
        <v>14</v>
      </c>
      <c r="D165" s="32" t="s">
        <v>465</v>
      </c>
      <c r="E165" s="32" t="s">
        <v>510</v>
      </c>
      <c r="F165" s="32" t="s">
        <v>374</v>
      </c>
      <c r="G165" s="32" t="s">
        <v>374</v>
      </c>
      <c r="H165" s="32" t="s">
        <v>279</v>
      </c>
      <c r="I165" s="32" t="s">
        <v>279</v>
      </c>
      <c r="J165" s="32" t="s">
        <v>279</v>
      </c>
      <c r="K165" s="32" t="s">
        <v>279</v>
      </c>
      <c r="L165" s="32" t="s">
        <v>279</v>
      </c>
      <c r="M165" s="39">
        <v>0</v>
      </c>
    </row>
    <row r="166" spans="3:13" ht="15" customHeight="1" x14ac:dyDescent="0.25">
      <c r="C166" s="43" t="s">
        <v>15</v>
      </c>
      <c r="D166" s="32" t="s">
        <v>170</v>
      </c>
      <c r="E166" s="32" t="s">
        <v>170</v>
      </c>
      <c r="F166" s="32" t="s">
        <v>170</v>
      </c>
      <c r="G166" s="32" t="s">
        <v>170</v>
      </c>
      <c r="H166" s="32" t="s">
        <v>170</v>
      </c>
      <c r="I166" s="32" t="s">
        <v>511</v>
      </c>
      <c r="J166" s="32" t="s">
        <v>511</v>
      </c>
      <c r="K166" s="32" t="s">
        <v>511</v>
      </c>
      <c r="L166" s="32" t="s">
        <v>511</v>
      </c>
      <c r="M166" s="39" t="s">
        <v>511</v>
      </c>
    </row>
    <row r="167" spans="3:13" ht="17.25" customHeight="1" x14ac:dyDescent="0.25">
      <c r="C167" s="43" t="s">
        <v>16</v>
      </c>
      <c r="D167" s="45" t="s">
        <v>298</v>
      </c>
      <c r="E167" s="45" t="s">
        <v>429</v>
      </c>
      <c r="F167" s="45" t="s">
        <v>249</v>
      </c>
      <c r="G167" s="45" t="s">
        <v>251</v>
      </c>
      <c r="H167" s="45" t="s">
        <v>512</v>
      </c>
      <c r="I167" s="32" t="s">
        <v>512</v>
      </c>
      <c r="J167" s="32" t="s">
        <v>512</v>
      </c>
      <c r="K167" s="32" t="s">
        <v>187</v>
      </c>
      <c r="L167" s="32" t="s">
        <v>251</v>
      </c>
      <c r="M167" s="39" t="s">
        <v>187</v>
      </c>
    </row>
    <row r="168" spans="3:13" x14ac:dyDescent="0.25">
      <c r="C168" s="43" t="s">
        <v>29</v>
      </c>
      <c r="D168" s="32" t="s">
        <v>170</v>
      </c>
      <c r="E168" s="32" t="s">
        <v>170</v>
      </c>
      <c r="F168" s="32" t="s">
        <v>170</v>
      </c>
      <c r="G168" s="32" t="s">
        <v>170</v>
      </c>
      <c r="H168" s="32" t="s">
        <v>170</v>
      </c>
      <c r="I168" s="32" t="s">
        <v>170</v>
      </c>
      <c r="J168" s="32" t="s">
        <v>170</v>
      </c>
      <c r="K168" s="32" t="s">
        <v>170</v>
      </c>
      <c r="L168" s="32" t="s">
        <v>170</v>
      </c>
      <c r="M168" s="39">
        <v>0</v>
      </c>
    </row>
    <row r="169" spans="3:13" ht="17.25" customHeight="1" x14ac:dyDescent="0.25">
      <c r="C169" s="43" t="s">
        <v>17</v>
      </c>
      <c r="D169" s="32" t="s">
        <v>170</v>
      </c>
      <c r="E169" s="32" t="s">
        <v>170</v>
      </c>
      <c r="F169" s="32" t="s">
        <v>170</v>
      </c>
      <c r="G169" s="32" t="s">
        <v>170</v>
      </c>
      <c r="H169" s="32" t="s">
        <v>175</v>
      </c>
      <c r="I169" s="32" t="s">
        <v>513</v>
      </c>
      <c r="J169" s="32" t="s">
        <v>384</v>
      </c>
      <c r="K169" s="32" t="s">
        <v>216</v>
      </c>
      <c r="L169" s="32" t="s">
        <v>514</v>
      </c>
      <c r="M169" s="39">
        <v>0</v>
      </c>
    </row>
    <row r="170" spans="3:13" ht="17.25" customHeight="1" x14ac:dyDescent="0.25">
      <c r="C170" s="43" t="s">
        <v>18</v>
      </c>
      <c r="D170" s="32" t="s">
        <v>338</v>
      </c>
      <c r="E170" s="32" t="s">
        <v>338</v>
      </c>
      <c r="F170" s="32" t="s">
        <v>232</v>
      </c>
      <c r="G170" s="32" t="s">
        <v>232</v>
      </c>
      <c r="H170" s="32" t="s">
        <v>388</v>
      </c>
      <c r="I170" s="32" t="s">
        <v>457</v>
      </c>
      <c r="J170" s="32" t="s">
        <v>170</v>
      </c>
      <c r="K170" s="32" t="s">
        <v>170</v>
      </c>
      <c r="L170" s="32" t="s">
        <v>170</v>
      </c>
      <c r="M170" s="39">
        <v>0</v>
      </c>
    </row>
    <row r="171" spans="3:13" x14ac:dyDescent="0.25">
      <c r="C171" s="43" t="s">
        <v>19</v>
      </c>
      <c r="D171" s="32" t="s">
        <v>170</v>
      </c>
      <c r="E171" s="32" t="s">
        <v>170</v>
      </c>
      <c r="F171" s="32" t="s">
        <v>170</v>
      </c>
      <c r="G171" s="32" t="s">
        <v>170</v>
      </c>
      <c r="H171" s="32" t="s">
        <v>170</v>
      </c>
      <c r="I171" s="32" t="s">
        <v>170</v>
      </c>
      <c r="J171" s="32" t="s">
        <v>170</v>
      </c>
      <c r="K171" s="32" t="s">
        <v>170</v>
      </c>
      <c r="L171" s="32" t="s">
        <v>170</v>
      </c>
      <c r="M171" s="39">
        <v>0</v>
      </c>
    </row>
    <row r="172" spans="3:13" x14ac:dyDescent="0.25">
      <c r="C172" s="43" t="s">
        <v>20</v>
      </c>
      <c r="D172" s="32" t="s">
        <v>219</v>
      </c>
      <c r="E172" s="32" t="s">
        <v>219</v>
      </c>
      <c r="F172" s="32" t="s">
        <v>392</v>
      </c>
      <c r="G172" s="32" t="s">
        <v>369</v>
      </c>
      <c r="H172" s="32" t="s">
        <v>205</v>
      </c>
      <c r="I172" s="32" t="s">
        <v>389</v>
      </c>
      <c r="J172" s="32" t="s">
        <v>392</v>
      </c>
      <c r="K172" s="32" t="s">
        <v>170</v>
      </c>
      <c r="L172" s="32" t="s">
        <v>170</v>
      </c>
      <c r="M172" s="39">
        <v>0</v>
      </c>
    </row>
    <row r="173" spans="3:13" ht="16.5" customHeight="1" x14ac:dyDescent="0.25">
      <c r="C173" s="43" t="s">
        <v>21</v>
      </c>
      <c r="D173" s="32" t="s">
        <v>515</v>
      </c>
      <c r="E173" s="32" t="s">
        <v>516</v>
      </c>
      <c r="F173" s="32" t="s">
        <v>516</v>
      </c>
      <c r="G173" s="32" t="s">
        <v>517</v>
      </c>
      <c r="H173" s="32" t="s">
        <v>517</v>
      </c>
      <c r="I173" s="32" t="s">
        <v>517</v>
      </c>
      <c r="J173" s="32" t="s">
        <v>516</v>
      </c>
      <c r="K173" s="32" t="s">
        <v>518</v>
      </c>
      <c r="L173" s="32" t="s">
        <v>518</v>
      </c>
      <c r="M173" s="39" t="s">
        <v>518</v>
      </c>
    </row>
    <row r="174" spans="3:13" ht="15" customHeight="1" x14ac:dyDescent="0.25">
      <c r="C174" s="43" t="s">
        <v>22</v>
      </c>
      <c r="D174" s="32" t="s">
        <v>520</v>
      </c>
      <c r="E174" s="32" t="s">
        <v>472</v>
      </c>
      <c r="F174" s="32" t="s">
        <v>521</v>
      </c>
      <c r="G174" s="32" t="s">
        <v>521</v>
      </c>
      <c r="H174" s="32" t="s">
        <v>394</v>
      </c>
      <c r="I174" s="32" t="s">
        <v>519</v>
      </c>
      <c r="J174" s="32" t="s">
        <v>255</v>
      </c>
      <c r="K174" s="32" t="s">
        <v>255</v>
      </c>
      <c r="L174" s="32" t="s">
        <v>394</v>
      </c>
      <c r="M174" s="39">
        <v>0</v>
      </c>
    </row>
    <row r="175" spans="3:13" ht="16.5" customHeight="1" x14ac:dyDescent="0.25">
      <c r="C175" s="43" t="s">
        <v>23</v>
      </c>
      <c r="D175" s="45" t="s">
        <v>475</v>
      </c>
      <c r="E175" s="45" t="s">
        <v>305</v>
      </c>
      <c r="F175" s="45" t="s">
        <v>260</v>
      </c>
      <c r="G175" s="45" t="s">
        <v>260</v>
      </c>
      <c r="H175" s="45" t="s">
        <v>260</v>
      </c>
      <c r="I175" s="45" t="s">
        <v>476</v>
      </c>
      <c r="J175" s="45" t="s">
        <v>476</v>
      </c>
      <c r="K175" s="45" t="s">
        <v>261</v>
      </c>
      <c r="L175" s="45" t="s">
        <v>522</v>
      </c>
      <c r="M175" s="46" t="s">
        <v>305</v>
      </c>
    </row>
    <row r="176" spans="3:13" ht="17.25" customHeight="1" x14ac:dyDescent="0.25">
      <c r="C176" s="43" t="s">
        <v>31</v>
      </c>
      <c r="D176" s="32" t="s">
        <v>523</v>
      </c>
      <c r="E176" s="32" t="s">
        <v>170</v>
      </c>
      <c r="F176" s="32" t="s">
        <v>170</v>
      </c>
      <c r="G176" s="32" t="s">
        <v>170</v>
      </c>
      <c r="H176" s="45" t="s">
        <v>219</v>
      </c>
      <c r="I176" s="32" t="s">
        <v>306</v>
      </c>
      <c r="J176" s="32" t="s">
        <v>219</v>
      </c>
      <c r="K176" s="32" t="s">
        <v>170</v>
      </c>
      <c r="L176" s="32" t="s">
        <v>200</v>
      </c>
      <c r="M176" s="39">
        <v>0</v>
      </c>
    </row>
    <row r="177" spans="3:14" ht="16.5" customHeight="1" x14ac:dyDescent="0.25">
      <c r="C177" s="43" t="s">
        <v>24</v>
      </c>
      <c r="D177" s="32" t="s">
        <v>398</v>
      </c>
      <c r="E177" s="32" t="s">
        <v>398</v>
      </c>
      <c r="F177" s="32" t="s">
        <v>398</v>
      </c>
      <c r="G177" s="32" t="s">
        <v>211</v>
      </c>
      <c r="H177" s="32" t="s">
        <v>308</v>
      </c>
      <c r="I177" s="32" t="s">
        <v>308</v>
      </c>
      <c r="J177" s="32" t="s">
        <v>235</v>
      </c>
      <c r="K177" s="32" t="s">
        <v>481</v>
      </c>
      <c r="L177" s="32" t="s">
        <v>399</v>
      </c>
      <c r="M177" s="39" t="s">
        <v>399</v>
      </c>
    </row>
    <row r="178" spans="3:14" ht="15.75" customHeight="1" x14ac:dyDescent="0.25">
      <c r="C178" s="43" t="s">
        <v>25</v>
      </c>
      <c r="D178" s="32" t="s">
        <v>524</v>
      </c>
      <c r="E178" s="32" t="s">
        <v>524</v>
      </c>
      <c r="F178" s="32" t="s">
        <v>482</v>
      </c>
      <c r="G178" s="32" t="s">
        <v>482</v>
      </c>
      <c r="H178" s="32" t="s">
        <v>482</v>
      </c>
      <c r="I178" s="32" t="s">
        <v>482</v>
      </c>
      <c r="J178" s="32" t="s">
        <v>482</v>
      </c>
      <c r="K178" s="32" t="s">
        <v>482</v>
      </c>
      <c r="L178" s="32" t="s">
        <v>482</v>
      </c>
      <c r="M178" s="39" t="s">
        <v>654</v>
      </c>
    </row>
    <row r="179" spans="3:14" ht="17.25" customHeight="1" x14ac:dyDescent="0.25">
      <c r="C179" s="43" t="s">
        <v>26</v>
      </c>
      <c r="D179" s="32" t="s">
        <v>526</v>
      </c>
      <c r="E179" s="32" t="s">
        <v>525</v>
      </c>
      <c r="F179" s="32" t="s">
        <v>525</v>
      </c>
      <c r="G179" s="32" t="s">
        <v>525</v>
      </c>
      <c r="H179" s="32" t="s">
        <v>483</v>
      </c>
      <c r="I179" s="32" t="s">
        <v>255</v>
      </c>
      <c r="J179" s="32" t="s">
        <v>483</v>
      </c>
      <c r="K179" s="32" t="s">
        <v>483</v>
      </c>
      <c r="L179" s="32" t="s">
        <v>483</v>
      </c>
      <c r="M179" s="39">
        <v>0</v>
      </c>
    </row>
    <row r="180" spans="3:14" ht="15" customHeight="1" x14ac:dyDescent="0.25">
      <c r="C180" s="43" t="s">
        <v>27</v>
      </c>
      <c r="D180" s="32" t="s">
        <v>487</v>
      </c>
      <c r="E180" s="45" t="s">
        <v>486</v>
      </c>
      <c r="F180" s="45" t="s">
        <v>440</v>
      </c>
      <c r="G180" s="45" t="s">
        <v>527</v>
      </c>
      <c r="H180" s="45" t="s">
        <v>403</v>
      </c>
      <c r="I180" s="45" t="s">
        <v>403</v>
      </c>
      <c r="J180" s="45" t="s">
        <v>441</v>
      </c>
      <c r="K180" s="45" t="s">
        <v>403</v>
      </c>
      <c r="L180" s="45" t="s">
        <v>488</v>
      </c>
      <c r="M180" s="39" t="s">
        <v>648</v>
      </c>
    </row>
    <row r="181" spans="3:14" ht="17.25" customHeight="1" x14ac:dyDescent="0.25">
      <c r="C181" s="43" t="s">
        <v>11</v>
      </c>
      <c r="D181" s="37" t="s">
        <v>369</v>
      </c>
      <c r="E181" s="37" t="s">
        <v>369</v>
      </c>
      <c r="F181" s="37" t="s">
        <v>369</v>
      </c>
      <c r="G181" s="37" t="s">
        <v>318</v>
      </c>
      <c r="H181" s="37" t="s">
        <v>369</v>
      </c>
      <c r="I181" s="37" t="s">
        <v>369</v>
      </c>
      <c r="J181" s="37" t="s">
        <v>319</v>
      </c>
      <c r="K181" s="37" t="s">
        <v>369</v>
      </c>
      <c r="L181" s="37" t="s">
        <v>318</v>
      </c>
      <c r="M181" s="40">
        <v>0</v>
      </c>
    </row>
    <row r="182" spans="3:14" x14ac:dyDescent="0.25">
      <c r="C182" s="6"/>
    </row>
    <row r="183" spans="3:14" x14ac:dyDescent="0.25">
      <c r="C183" s="6"/>
    </row>
    <row r="184" spans="3:14" ht="18.75" x14ac:dyDescent="0.25">
      <c r="C184" s="198" t="s">
        <v>37</v>
      </c>
      <c r="D184" s="199"/>
      <c r="E184" s="199"/>
      <c r="F184" s="199"/>
      <c r="G184" s="199"/>
      <c r="H184" s="199"/>
      <c r="I184" s="199"/>
      <c r="J184" s="199"/>
      <c r="K184" s="199"/>
      <c r="L184" s="199"/>
      <c r="M184" s="200"/>
    </row>
    <row r="185" spans="3:14" x14ac:dyDescent="0.25">
      <c r="C185" s="14">
        <v>64</v>
      </c>
      <c r="D185" s="18">
        <v>2004</v>
      </c>
      <c r="E185" s="18">
        <f t="shared" ref="E185:N185" si="5">D185+1</f>
        <v>2005</v>
      </c>
      <c r="F185" s="18">
        <f t="shared" si="5"/>
        <v>2006</v>
      </c>
      <c r="G185" s="18">
        <f t="shared" si="5"/>
        <v>2007</v>
      </c>
      <c r="H185" s="18">
        <f t="shared" si="5"/>
        <v>2008</v>
      </c>
      <c r="I185" s="18">
        <f t="shared" si="5"/>
        <v>2009</v>
      </c>
      <c r="J185" s="18">
        <f t="shared" si="5"/>
        <v>2010</v>
      </c>
      <c r="K185" s="18">
        <f t="shared" si="5"/>
        <v>2011</v>
      </c>
      <c r="L185" s="18">
        <f t="shared" si="5"/>
        <v>2012</v>
      </c>
      <c r="M185" s="19">
        <f t="shared" si="5"/>
        <v>2013</v>
      </c>
      <c r="N185" s="147">
        <f t="shared" si="5"/>
        <v>2014</v>
      </c>
    </row>
    <row r="186" spans="3:14" x14ac:dyDescent="0.25">
      <c r="C186" s="43" t="s">
        <v>0</v>
      </c>
      <c r="D186" s="111">
        <v>1364</v>
      </c>
      <c r="E186" s="111">
        <v>1636</v>
      </c>
      <c r="F186" s="111">
        <v>1825</v>
      </c>
      <c r="G186" s="111">
        <v>2010</v>
      </c>
      <c r="H186" s="111">
        <v>1973</v>
      </c>
      <c r="I186" s="111">
        <v>1985</v>
      </c>
      <c r="J186" s="111">
        <v>2146</v>
      </c>
      <c r="K186" s="111">
        <v>1941</v>
      </c>
      <c r="L186" s="111">
        <v>1878</v>
      </c>
      <c r="M186" s="55">
        <v>1844</v>
      </c>
      <c r="N186" s="55">
        <v>0</v>
      </c>
    </row>
    <row r="187" spans="3:14" x14ac:dyDescent="0.25">
      <c r="C187" s="43" t="s">
        <v>1</v>
      </c>
      <c r="D187" s="55">
        <v>4273</v>
      </c>
      <c r="E187" s="55">
        <v>5588</v>
      </c>
      <c r="F187" s="55">
        <v>5474</v>
      </c>
      <c r="G187" s="55">
        <v>6150</v>
      </c>
      <c r="H187" s="55">
        <v>4825</v>
      </c>
      <c r="I187" s="55">
        <v>5365</v>
      </c>
      <c r="J187" s="55">
        <v>5128</v>
      </c>
      <c r="K187" s="55">
        <v>4517</v>
      </c>
      <c r="L187" s="55">
        <v>5135</v>
      </c>
      <c r="M187" s="55">
        <v>4118</v>
      </c>
      <c r="N187" s="55">
        <v>3979.9635269999999</v>
      </c>
    </row>
    <row r="188" spans="3:14" x14ac:dyDescent="0.25">
      <c r="C188" s="43" t="s">
        <v>30</v>
      </c>
      <c r="D188" s="112">
        <v>28.472000000000001</v>
      </c>
      <c r="E188" s="112">
        <v>45.468000000000004</v>
      </c>
      <c r="F188" s="114">
        <f>AVERAGE(E188,G188)</f>
        <v>50.797499999999999</v>
      </c>
      <c r="G188" s="112">
        <v>56.127000000000002</v>
      </c>
      <c r="H188" s="112">
        <v>58.948</v>
      </c>
      <c r="I188" s="112">
        <v>47.154000000000003</v>
      </c>
      <c r="J188" s="112">
        <v>49.594000000000001</v>
      </c>
      <c r="K188" s="112">
        <v>50.542000000000002</v>
      </c>
      <c r="L188" s="112">
        <v>54</v>
      </c>
      <c r="M188" s="113">
        <v>54</v>
      </c>
      <c r="N188" s="113"/>
    </row>
    <row r="189" spans="3:14" x14ac:dyDescent="0.25">
      <c r="C189" s="43" t="s">
        <v>2</v>
      </c>
      <c r="D189" s="55">
        <v>7099.7</v>
      </c>
      <c r="E189" s="55">
        <v>7948.58</v>
      </c>
      <c r="F189" s="55">
        <v>7744.62</v>
      </c>
      <c r="G189" s="55">
        <v>8475.59</v>
      </c>
      <c r="H189" s="55">
        <v>8279.23</v>
      </c>
      <c r="I189" s="55">
        <v>7700.88</v>
      </c>
      <c r="J189" s="55">
        <v>8059.02</v>
      </c>
      <c r="K189" s="55">
        <v>8679.2900000000009</v>
      </c>
      <c r="L189" s="55">
        <v>9000.59</v>
      </c>
      <c r="M189" s="55">
        <v>9838.19</v>
      </c>
      <c r="N189" s="55">
        <v>9508.6860849999994</v>
      </c>
    </row>
    <row r="190" spans="3:14" x14ac:dyDescent="0.25">
      <c r="C190" s="43" t="s">
        <v>3</v>
      </c>
      <c r="D190" s="112">
        <v>41.2</v>
      </c>
      <c r="E190" s="112">
        <v>42</v>
      </c>
      <c r="F190" s="112">
        <v>44.3</v>
      </c>
      <c r="G190" s="112">
        <v>50.56</v>
      </c>
      <c r="H190" s="112">
        <v>97</v>
      </c>
      <c r="I190" s="112">
        <v>101</v>
      </c>
      <c r="J190" s="112">
        <v>107</v>
      </c>
      <c r="K190" s="112">
        <v>112</v>
      </c>
      <c r="L190" s="112">
        <v>12</v>
      </c>
      <c r="M190" s="113">
        <v>12</v>
      </c>
      <c r="N190" s="113"/>
    </row>
    <row r="191" spans="3:14" x14ac:dyDescent="0.25">
      <c r="C191" s="43" t="s">
        <v>4</v>
      </c>
      <c r="D191" s="112">
        <v>15895</v>
      </c>
      <c r="E191" s="112">
        <v>15014</v>
      </c>
      <c r="F191" s="112">
        <v>13208</v>
      </c>
      <c r="G191" s="112">
        <v>13564</v>
      </c>
      <c r="H191" s="112">
        <v>14057</v>
      </c>
      <c r="I191" s="112">
        <v>13600</v>
      </c>
      <c r="J191" s="112">
        <v>15656</v>
      </c>
      <c r="K191" s="112">
        <v>13205</v>
      </c>
      <c r="L191" s="112">
        <v>12462</v>
      </c>
      <c r="M191" s="55">
        <v>22706</v>
      </c>
      <c r="N191" s="55">
        <v>23631</v>
      </c>
    </row>
    <row r="192" spans="3:14" x14ac:dyDescent="0.25">
      <c r="C192" s="43" t="s">
        <v>5</v>
      </c>
      <c r="D192" s="55">
        <v>0</v>
      </c>
      <c r="E192" s="55">
        <v>0</v>
      </c>
      <c r="F192" s="55">
        <v>0</v>
      </c>
      <c r="G192" s="55">
        <v>12828</v>
      </c>
      <c r="H192" s="55">
        <v>13036</v>
      </c>
      <c r="I192" s="55">
        <v>14732</v>
      </c>
      <c r="J192" s="55">
        <v>15517</v>
      </c>
      <c r="K192" s="55">
        <v>15011</v>
      </c>
      <c r="L192" s="55">
        <v>14736</v>
      </c>
      <c r="M192" s="55">
        <v>16591</v>
      </c>
      <c r="N192" s="55">
        <v>18635</v>
      </c>
    </row>
    <row r="193" spans="3:14" x14ac:dyDescent="0.25">
      <c r="C193" s="43" t="s">
        <v>6</v>
      </c>
      <c r="D193" s="112">
        <v>13144</v>
      </c>
      <c r="E193" s="112">
        <v>14220</v>
      </c>
      <c r="F193" s="112">
        <v>15911</v>
      </c>
      <c r="G193" s="112">
        <v>16465</v>
      </c>
      <c r="H193" s="112">
        <v>17868</v>
      </c>
      <c r="I193" s="112">
        <v>15929.058000000001</v>
      </c>
      <c r="J193" s="112">
        <v>18512.493999999999</v>
      </c>
      <c r="K193" s="112">
        <v>17696</v>
      </c>
      <c r="L193" s="112">
        <v>21513</v>
      </c>
      <c r="M193" s="113">
        <v>21513</v>
      </c>
      <c r="N193" s="55">
        <v>23719.692999999999</v>
      </c>
    </row>
    <row r="194" spans="3:14" x14ac:dyDescent="0.25">
      <c r="C194" s="43" t="s">
        <v>7</v>
      </c>
      <c r="D194" s="55">
        <v>375.8</v>
      </c>
      <c r="E194" s="55">
        <v>616.88900000000001</v>
      </c>
      <c r="F194" s="55">
        <v>562.79999999999995</v>
      </c>
      <c r="G194" s="55">
        <v>1012.8</v>
      </c>
      <c r="H194" s="55">
        <v>699</v>
      </c>
      <c r="I194" s="55">
        <v>796.27499999999998</v>
      </c>
      <c r="J194" s="55">
        <v>1306.125</v>
      </c>
      <c r="K194" s="55">
        <v>24</v>
      </c>
      <c r="L194" s="55">
        <v>24.27</v>
      </c>
      <c r="M194" s="55">
        <v>26.9</v>
      </c>
      <c r="N194" s="55">
        <v>0</v>
      </c>
    </row>
    <row r="195" spans="3:14" x14ac:dyDescent="0.25">
      <c r="C195" s="43" t="s">
        <v>8</v>
      </c>
      <c r="D195" s="55">
        <v>1882</v>
      </c>
      <c r="E195" s="55">
        <v>1935</v>
      </c>
      <c r="F195" s="55">
        <v>2348</v>
      </c>
      <c r="G195" s="55">
        <v>2439</v>
      </c>
      <c r="H195" s="55">
        <v>4748.67184791</v>
      </c>
      <c r="I195" s="55">
        <v>4113</v>
      </c>
      <c r="J195" s="55">
        <v>3719</v>
      </c>
      <c r="K195" s="55">
        <v>5033</v>
      </c>
      <c r="L195" s="55">
        <v>5131</v>
      </c>
      <c r="M195" s="55">
        <v>5271</v>
      </c>
      <c r="N195" s="55">
        <v>5514</v>
      </c>
    </row>
    <row r="196" spans="3:14" x14ac:dyDescent="0.25">
      <c r="C196" s="43" t="s">
        <v>9</v>
      </c>
      <c r="D196" s="55">
        <v>3244</v>
      </c>
      <c r="E196" s="55">
        <v>3464</v>
      </c>
      <c r="F196" s="55">
        <v>3664</v>
      </c>
      <c r="G196" s="55">
        <v>3753</v>
      </c>
      <c r="H196" s="55">
        <v>4106</v>
      </c>
      <c r="I196" s="55">
        <v>3399.6</v>
      </c>
      <c r="J196" s="55">
        <v>3735.2</v>
      </c>
      <c r="K196" s="55">
        <v>3976.7</v>
      </c>
      <c r="L196" s="55">
        <v>4230.7</v>
      </c>
      <c r="M196" s="55">
        <v>4258</v>
      </c>
      <c r="N196" s="55">
        <v>4343.5999999999995</v>
      </c>
    </row>
    <row r="197" spans="3:14" x14ac:dyDescent="0.25">
      <c r="C197" s="43" t="s">
        <v>10</v>
      </c>
      <c r="D197" s="55">
        <v>19150</v>
      </c>
      <c r="E197" s="55">
        <v>21741</v>
      </c>
      <c r="F197" s="55">
        <v>26465</v>
      </c>
      <c r="G197" s="55">
        <v>25656</v>
      </c>
      <c r="H197" s="55">
        <v>23391</v>
      </c>
      <c r="I197" s="55">
        <v>24963</v>
      </c>
      <c r="J197" s="55">
        <v>24611</v>
      </c>
      <c r="K197" s="55">
        <v>22043</v>
      </c>
      <c r="L197" s="55">
        <v>20039</v>
      </c>
      <c r="M197" s="55">
        <v>19939</v>
      </c>
      <c r="N197" s="55">
        <v>0</v>
      </c>
    </row>
    <row r="198" spans="3:14" x14ac:dyDescent="0.25">
      <c r="C198" s="43" t="s">
        <v>12</v>
      </c>
      <c r="D198" s="55">
        <v>254</v>
      </c>
      <c r="E198" s="55">
        <v>365</v>
      </c>
      <c r="F198" s="55">
        <v>426</v>
      </c>
      <c r="G198" s="55">
        <v>463</v>
      </c>
      <c r="H198" s="55">
        <v>529</v>
      </c>
      <c r="I198" s="55">
        <v>566</v>
      </c>
      <c r="J198" s="55">
        <v>524</v>
      </c>
      <c r="K198" s="55">
        <v>399.57</v>
      </c>
      <c r="L198" s="55">
        <v>335</v>
      </c>
      <c r="M198" s="55">
        <v>376</v>
      </c>
      <c r="N198" s="55">
        <v>0</v>
      </c>
    </row>
    <row r="199" spans="3:14" x14ac:dyDescent="0.25">
      <c r="C199" s="43" t="s">
        <v>28</v>
      </c>
      <c r="D199" s="55">
        <v>243</v>
      </c>
      <c r="E199" s="55">
        <v>290</v>
      </c>
      <c r="F199" s="55">
        <v>354</v>
      </c>
      <c r="G199" s="55">
        <v>427</v>
      </c>
      <c r="H199" s="55">
        <v>424</v>
      </c>
      <c r="I199" s="55">
        <v>356</v>
      </c>
      <c r="J199" s="55">
        <v>346</v>
      </c>
      <c r="K199" s="55">
        <v>373</v>
      </c>
      <c r="L199" s="55">
        <v>410</v>
      </c>
      <c r="M199" s="55">
        <v>471</v>
      </c>
      <c r="N199" s="55">
        <v>0</v>
      </c>
    </row>
    <row r="200" spans="3:14" x14ac:dyDescent="0.25">
      <c r="C200" s="43" t="s">
        <v>13</v>
      </c>
      <c r="D200" s="55">
        <v>67014</v>
      </c>
      <c r="E200" s="55">
        <v>84813</v>
      </c>
      <c r="F200" s="55">
        <v>116387</v>
      </c>
      <c r="G200" s="55">
        <v>120966</v>
      </c>
      <c r="H200" s="55">
        <v>96272</v>
      </c>
      <c r="I200" s="55">
        <v>79037</v>
      </c>
      <c r="J200" s="55">
        <v>77008</v>
      </c>
      <c r="K200" s="55">
        <v>75536</v>
      </c>
      <c r="L200" s="55">
        <v>65747</v>
      </c>
      <c r="M200" s="55">
        <v>70961</v>
      </c>
      <c r="N200" s="55">
        <v>0</v>
      </c>
    </row>
    <row r="201" spans="3:14" x14ac:dyDescent="0.25">
      <c r="C201" s="43" t="s">
        <v>14</v>
      </c>
      <c r="D201" s="112">
        <v>1809.5</v>
      </c>
      <c r="E201" s="112">
        <v>2285</v>
      </c>
      <c r="F201" s="112">
        <v>3161</v>
      </c>
      <c r="G201" s="112">
        <v>3689.3</v>
      </c>
      <c r="H201" s="112">
        <v>2718</v>
      </c>
      <c r="I201" s="112">
        <v>2539</v>
      </c>
      <c r="J201" s="112">
        <v>2367</v>
      </c>
      <c r="K201" s="112">
        <v>2240</v>
      </c>
      <c r="L201" s="112">
        <v>2257</v>
      </c>
      <c r="M201" s="113">
        <v>2257</v>
      </c>
      <c r="N201" s="113"/>
    </row>
    <row r="202" spans="3:14" x14ac:dyDescent="0.25">
      <c r="C202" s="43" t="s">
        <v>15</v>
      </c>
      <c r="D202" s="55">
        <v>1139</v>
      </c>
      <c r="E202" s="55">
        <v>1229</v>
      </c>
      <c r="F202" s="55">
        <v>1323</v>
      </c>
      <c r="G202" s="55">
        <v>1240</v>
      </c>
      <c r="H202" s="55">
        <v>1123</v>
      </c>
      <c r="I202" s="55">
        <v>1153.8</v>
      </c>
      <c r="J202" s="55">
        <v>1169</v>
      </c>
      <c r="K202" s="55">
        <v>932</v>
      </c>
      <c r="L202" s="55">
        <v>1168</v>
      </c>
      <c r="M202" s="55">
        <v>1060</v>
      </c>
      <c r="N202" s="55">
        <v>0</v>
      </c>
    </row>
    <row r="203" spans="3:14" x14ac:dyDescent="0.25">
      <c r="C203" s="43" t="s">
        <v>16</v>
      </c>
      <c r="D203" s="55">
        <v>16540</v>
      </c>
      <c r="E203" s="55">
        <v>19207</v>
      </c>
      <c r="F203" s="55">
        <v>17946</v>
      </c>
      <c r="G203" s="55">
        <v>15034</v>
      </c>
      <c r="H203" s="55">
        <v>14729.245000000001</v>
      </c>
      <c r="I203" s="55">
        <v>17263</v>
      </c>
      <c r="J203" s="55">
        <v>13516</v>
      </c>
      <c r="K203" s="55">
        <v>12381</v>
      </c>
      <c r="L203" s="55">
        <v>12436</v>
      </c>
      <c r="M203" s="55">
        <v>13410</v>
      </c>
      <c r="N203" s="55">
        <v>17490</v>
      </c>
    </row>
    <row r="204" spans="3:14" x14ac:dyDescent="0.25">
      <c r="C204" s="43" t="s">
        <v>29</v>
      </c>
      <c r="D204" s="54">
        <v>0</v>
      </c>
      <c r="E204" s="54">
        <v>0</v>
      </c>
      <c r="F204" s="54">
        <v>0</v>
      </c>
      <c r="G204" s="54">
        <v>0</v>
      </c>
      <c r="H204" s="54">
        <v>0</v>
      </c>
      <c r="I204" s="112">
        <v>2153</v>
      </c>
      <c r="J204" s="112">
        <v>2138</v>
      </c>
      <c r="K204" s="112">
        <v>887</v>
      </c>
      <c r="L204" s="112">
        <v>643</v>
      </c>
      <c r="M204" s="113">
        <v>643</v>
      </c>
      <c r="N204" s="55">
        <v>0</v>
      </c>
    </row>
    <row r="205" spans="3:14" x14ac:dyDescent="0.25">
      <c r="C205" s="43" t="s">
        <v>17</v>
      </c>
      <c r="D205" s="79"/>
      <c r="E205" s="79"/>
      <c r="F205" s="79"/>
      <c r="G205" s="79"/>
      <c r="H205" s="54">
        <v>600</v>
      </c>
      <c r="I205" s="54">
        <v>207</v>
      </c>
      <c r="J205" s="54">
        <v>325</v>
      </c>
      <c r="K205" s="54">
        <v>195</v>
      </c>
      <c r="L205" s="54">
        <v>181</v>
      </c>
      <c r="M205" s="175">
        <v>181</v>
      </c>
      <c r="N205" s="55"/>
    </row>
    <row r="206" spans="3:14" x14ac:dyDescent="0.25">
      <c r="C206" s="43" t="s">
        <v>18</v>
      </c>
      <c r="D206" s="55">
        <v>2.93</v>
      </c>
      <c r="E206" s="55">
        <v>6.46</v>
      </c>
      <c r="F206" s="55">
        <v>7.6</v>
      </c>
      <c r="G206" s="55">
        <v>22.27</v>
      </c>
      <c r="H206" s="55">
        <v>17.84</v>
      </c>
      <c r="I206" s="55">
        <v>16.329999999999998</v>
      </c>
      <c r="J206" s="55">
        <v>20.81</v>
      </c>
      <c r="K206" s="55">
        <v>0</v>
      </c>
      <c r="L206" s="55">
        <v>0</v>
      </c>
      <c r="M206" s="55">
        <v>0</v>
      </c>
      <c r="N206" s="55">
        <v>0</v>
      </c>
    </row>
    <row r="207" spans="3:14" x14ac:dyDescent="0.25">
      <c r="C207" s="43" t="s">
        <v>19</v>
      </c>
      <c r="D207" s="55">
        <v>0</v>
      </c>
      <c r="E207" s="55">
        <v>0</v>
      </c>
      <c r="F207" s="55">
        <v>0</v>
      </c>
      <c r="G207" s="55">
        <v>0</v>
      </c>
      <c r="H207" s="55">
        <v>0</v>
      </c>
      <c r="I207" s="55">
        <v>0</v>
      </c>
      <c r="J207" s="55">
        <v>0</v>
      </c>
      <c r="K207" s="55">
        <v>0</v>
      </c>
      <c r="L207" s="55">
        <v>0</v>
      </c>
      <c r="M207" s="55">
        <v>0</v>
      </c>
      <c r="N207" s="55">
        <v>0</v>
      </c>
    </row>
    <row r="208" spans="3:14" x14ac:dyDescent="0.25">
      <c r="C208" s="43" t="s">
        <v>20</v>
      </c>
      <c r="D208" s="112">
        <v>5825</v>
      </c>
      <c r="E208" s="112">
        <v>5453</v>
      </c>
      <c r="F208" s="112">
        <v>5435</v>
      </c>
      <c r="G208" s="112">
        <v>5269</v>
      </c>
      <c r="H208" s="112">
        <v>5240</v>
      </c>
      <c r="I208" s="112">
        <v>4973</v>
      </c>
      <c r="J208" s="112">
        <v>4477</v>
      </c>
      <c r="K208" s="114">
        <f>(J208+($J$208*($M$208/$J$208-1)/3))</f>
        <v>4183</v>
      </c>
      <c r="L208" s="114">
        <f>(K208+($J$208*($M$208/$J$208-1)/3))</f>
        <v>3889</v>
      </c>
      <c r="M208" s="55">
        <v>3595</v>
      </c>
      <c r="N208" s="55">
        <v>4045.2979999999998</v>
      </c>
    </row>
    <row r="209" spans="3:15" x14ac:dyDescent="0.25">
      <c r="C209" s="43" t="s">
        <v>21</v>
      </c>
      <c r="D209" s="55">
        <v>15235</v>
      </c>
      <c r="E209" s="55">
        <v>19607</v>
      </c>
      <c r="F209" s="55">
        <v>16858</v>
      </c>
      <c r="G209" s="55">
        <v>18868</v>
      </c>
      <c r="H209" s="55">
        <v>21995</v>
      </c>
      <c r="I209" s="55">
        <v>18564</v>
      </c>
      <c r="J209" s="55">
        <v>20293</v>
      </c>
      <c r="K209" s="55">
        <v>21644</v>
      </c>
      <c r="L209" s="55">
        <v>27481</v>
      </c>
      <c r="M209" s="55">
        <v>24931</v>
      </c>
      <c r="N209" s="55">
        <v>32283</v>
      </c>
    </row>
    <row r="210" spans="3:15" x14ac:dyDescent="0.25">
      <c r="C210" s="43" t="s">
        <v>22</v>
      </c>
      <c r="D210" s="112">
        <v>5480</v>
      </c>
      <c r="E210" s="112">
        <v>6096</v>
      </c>
      <c r="F210" s="112">
        <v>7589</v>
      </c>
      <c r="G210" s="112">
        <v>7266</v>
      </c>
      <c r="H210" s="112">
        <v>13082</v>
      </c>
      <c r="I210" s="112">
        <v>9918</v>
      </c>
      <c r="J210" s="112">
        <v>9301</v>
      </c>
      <c r="K210" s="112">
        <v>9806</v>
      </c>
      <c r="L210" s="112">
        <v>9313</v>
      </c>
      <c r="M210" s="113">
        <v>9313</v>
      </c>
      <c r="N210" s="113"/>
    </row>
    <row r="211" spans="3:15" x14ac:dyDescent="0.25">
      <c r="C211" s="43" t="s">
        <v>23</v>
      </c>
      <c r="D211" s="55">
        <v>1283.8019999999999</v>
      </c>
      <c r="E211" s="55">
        <v>2055.9436000000001</v>
      </c>
      <c r="F211" s="55">
        <v>1752.8698044500002</v>
      </c>
      <c r="G211" s="55">
        <v>2206.8223794700007</v>
      </c>
      <c r="H211" s="55">
        <v>2722.02692884</v>
      </c>
      <c r="I211" s="55">
        <v>3236.6280084600003</v>
      </c>
      <c r="J211" s="55">
        <v>4502.4613013099997</v>
      </c>
      <c r="K211" s="55">
        <v>2802.2317130000006</v>
      </c>
      <c r="L211" s="55">
        <v>2143.31167155</v>
      </c>
      <c r="M211" s="55">
        <v>2517.36940615</v>
      </c>
      <c r="N211" s="55">
        <v>3021.6125077400002</v>
      </c>
    </row>
    <row r="212" spans="3:15" x14ac:dyDescent="0.25">
      <c r="C212" s="43" t="s">
        <v>31</v>
      </c>
      <c r="D212" s="112">
        <v>302.897272178533</v>
      </c>
      <c r="E212" s="114">
        <f>(D212+($D$212*($H$212/$D$212-1)/4))</f>
        <v>394.23295413389974</v>
      </c>
      <c r="F212" s="114">
        <f t="shared" ref="F212:G212" si="6">(E212+($D$212*($H$212/$D$212-1)/4))</f>
        <v>485.56863608926648</v>
      </c>
      <c r="G212" s="114">
        <f t="shared" si="6"/>
        <v>576.90431804463321</v>
      </c>
      <c r="H212" s="112">
        <v>668.24</v>
      </c>
      <c r="I212" s="112">
        <v>527</v>
      </c>
      <c r="J212" s="112">
        <v>543.4</v>
      </c>
      <c r="K212" s="114">
        <f>AVERAGE(J212,L212)</f>
        <v>544.20000000000005</v>
      </c>
      <c r="L212" s="112">
        <v>545</v>
      </c>
      <c r="M212" s="112">
        <v>545</v>
      </c>
      <c r="N212" s="112"/>
    </row>
    <row r="213" spans="3:15" x14ac:dyDescent="0.25">
      <c r="C213" s="43" t="s">
        <v>24</v>
      </c>
      <c r="D213" s="55">
        <v>20410</v>
      </c>
      <c r="E213" s="55">
        <v>24513</v>
      </c>
      <c r="F213" s="55">
        <v>22673</v>
      </c>
      <c r="G213" s="55">
        <v>24297</v>
      </c>
      <c r="H213" s="55">
        <v>24610</v>
      </c>
      <c r="I213" s="55">
        <v>24825</v>
      </c>
      <c r="J213" s="55">
        <v>25000</v>
      </c>
      <c r="K213" s="55">
        <v>26636</v>
      </c>
      <c r="L213" s="55">
        <v>27455</v>
      </c>
      <c r="M213" s="55">
        <v>28662</v>
      </c>
      <c r="N213" s="55">
        <v>0</v>
      </c>
    </row>
    <row r="214" spans="3:15" x14ac:dyDescent="0.25">
      <c r="C214" s="43" t="s">
        <v>25</v>
      </c>
      <c r="D214" s="112">
        <v>37967</v>
      </c>
      <c r="E214" s="112">
        <v>42505</v>
      </c>
      <c r="F214" s="112">
        <v>48811</v>
      </c>
      <c r="G214" s="112">
        <v>225</v>
      </c>
      <c r="H214" s="112">
        <v>232</v>
      </c>
      <c r="I214" s="112">
        <v>212</v>
      </c>
      <c r="J214" s="112">
        <v>207</v>
      </c>
      <c r="K214" s="112">
        <v>201</v>
      </c>
      <c r="L214" s="112">
        <v>192</v>
      </c>
      <c r="M214" s="113">
        <v>179.2</v>
      </c>
      <c r="N214" s="113">
        <v>0</v>
      </c>
    </row>
    <row r="215" spans="3:15" x14ac:dyDescent="0.25">
      <c r="C215" s="43" t="s">
        <v>26</v>
      </c>
      <c r="D215" s="112">
        <v>5350</v>
      </c>
      <c r="E215" s="112">
        <v>5749</v>
      </c>
      <c r="F215" s="112">
        <v>6814</v>
      </c>
      <c r="G215" s="112">
        <v>7962</v>
      </c>
      <c r="H215" s="112">
        <v>8778</v>
      </c>
      <c r="I215" s="112">
        <v>252</v>
      </c>
      <c r="J215" s="112">
        <v>245</v>
      </c>
      <c r="K215" s="112">
        <v>248.7</v>
      </c>
      <c r="L215" s="112">
        <v>244</v>
      </c>
      <c r="M215" s="113">
        <v>244</v>
      </c>
      <c r="N215" s="113"/>
    </row>
    <row r="216" spans="3:15" x14ac:dyDescent="0.25">
      <c r="C216" s="43" t="s">
        <v>27</v>
      </c>
      <c r="D216" s="55">
        <v>381.24200000000002</v>
      </c>
      <c r="E216" s="55">
        <v>348.24400000000003</v>
      </c>
      <c r="F216" s="55">
        <v>340.536</v>
      </c>
      <c r="G216" s="55">
        <v>338.892</v>
      </c>
      <c r="H216" s="55">
        <v>334.91399999999999</v>
      </c>
      <c r="I216" s="55">
        <v>499.73500000000001</v>
      </c>
      <c r="J216" s="55">
        <v>601.70500000000004</v>
      </c>
      <c r="K216" s="55">
        <v>806.00199999999995</v>
      </c>
      <c r="L216" s="55">
        <v>589.64</v>
      </c>
      <c r="M216" s="55">
        <v>796</v>
      </c>
      <c r="N216" s="55">
        <v>0</v>
      </c>
    </row>
    <row r="217" spans="3:15" x14ac:dyDescent="0.25">
      <c r="C217" s="43" t="s">
        <v>11</v>
      </c>
      <c r="D217" s="115">
        <v>8029</v>
      </c>
      <c r="E217" s="115">
        <v>8344</v>
      </c>
      <c r="F217" s="115">
        <v>11593</v>
      </c>
      <c r="G217" s="115">
        <v>12009.374</v>
      </c>
      <c r="H217" s="115">
        <v>10585.588</v>
      </c>
      <c r="I217" s="115">
        <v>11325</v>
      </c>
      <c r="J217" s="115">
        <v>9104.1939999999995</v>
      </c>
      <c r="K217" s="115">
        <v>10172</v>
      </c>
      <c r="L217" s="115">
        <v>9677.5789999999997</v>
      </c>
      <c r="M217" s="113">
        <v>9677.5789999999997</v>
      </c>
      <c r="N217" s="55">
        <v>0</v>
      </c>
    </row>
    <row r="218" spans="3:15" x14ac:dyDescent="0.25">
      <c r="C218" s="6"/>
    </row>
    <row r="219" spans="3:15" x14ac:dyDescent="0.25">
      <c r="C219" s="6"/>
      <c r="D219" s="83"/>
      <c r="E219" s="83"/>
      <c r="F219" s="83"/>
      <c r="G219" s="83"/>
      <c r="H219" s="83"/>
      <c r="I219" s="83"/>
      <c r="J219" s="83"/>
      <c r="K219" s="83"/>
      <c r="L219" s="83"/>
      <c r="M219" s="83"/>
      <c r="O219" s="82"/>
    </row>
    <row r="220" spans="3:15" x14ac:dyDescent="0.25">
      <c r="C220" s="6"/>
      <c r="D220" s="5"/>
      <c r="E220" s="5"/>
      <c r="F220" s="5"/>
      <c r="G220" s="5"/>
      <c r="H220" s="5"/>
      <c r="I220" s="5"/>
      <c r="J220" s="5"/>
      <c r="K220" s="5"/>
      <c r="L220" s="5"/>
      <c r="M220" s="5"/>
    </row>
    <row r="221" spans="3:15" x14ac:dyDescent="0.25">
      <c r="C221" s="6"/>
      <c r="O221" s="82"/>
    </row>
    <row r="222" spans="3:15" x14ac:dyDescent="0.25">
      <c r="C222" s="6"/>
    </row>
    <row r="223" spans="3:15" ht="18.75" x14ac:dyDescent="0.25">
      <c r="C223" s="198" t="s">
        <v>38</v>
      </c>
      <c r="D223" s="199"/>
      <c r="E223" s="199"/>
      <c r="F223" s="199"/>
      <c r="G223" s="199"/>
      <c r="H223" s="199"/>
      <c r="I223" s="199"/>
      <c r="J223" s="199"/>
      <c r="K223" s="199"/>
      <c r="L223" s="199"/>
      <c r="M223" s="200"/>
    </row>
    <row r="224" spans="3:15" x14ac:dyDescent="0.25">
      <c r="C224" s="14">
        <v>65</v>
      </c>
      <c r="D224" s="18">
        <v>2004</v>
      </c>
      <c r="E224" s="18">
        <f t="shared" ref="E224:N224" si="7">D224+1</f>
        <v>2005</v>
      </c>
      <c r="F224" s="18">
        <f t="shared" si="7"/>
        <v>2006</v>
      </c>
      <c r="G224" s="18">
        <f t="shared" si="7"/>
        <v>2007</v>
      </c>
      <c r="H224" s="18">
        <f t="shared" si="7"/>
        <v>2008</v>
      </c>
      <c r="I224" s="18">
        <f t="shared" si="7"/>
        <v>2009</v>
      </c>
      <c r="J224" s="18">
        <f t="shared" si="7"/>
        <v>2010</v>
      </c>
      <c r="K224" s="18">
        <f t="shared" si="7"/>
        <v>2011</v>
      </c>
      <c r="L224" s="18">
        <f t="shared" si="7"/>
        <v>2012</v>
      </c>
      <c r="M224" s="19">
        <f t="shared" si="7"/>
        <v>2013</v>
      </c>
      <c r="N224" s="147">
        <f t="shared" si="7"/>
        <v>2014</v>
      </c>
    </row>
    <row r="225" spans="3:14" x14ac:dyDescent="0.25">
      <c r="C225" s="43" t="s">
        <v>0</v>
      </c>
      <c r="D225" s="111">
        <v>1279</v>
      </c>
      <c r="E225" s="111">
        <v>1476</v>
      </c>
      <c r="F225" s="111">
        <v>1456</v>
      </c>
      <c r="G225" s="111">
        <v>1500</v>
      </c>
      <c r="H225" s="111">
        <v>1533</v>
      </c>
      <c r="I225" s="111">
        <v>1638</v>
      </c>
      <c r="J225" s="111">
        <v>1658</v>
      </c>
      <c r="K225" s="111">
        <v>1450</v>
      </c>
      <c r="L225" s="111">
        <v>1275</v>
      </c>
      <c r="M225" s="55">
        <v>1345</v>
      </c>
      <c r="N225" s="55">
        <v>0</v>
      </c>
    </row>
    <row r="226" spans="3:14" x14ac:dyDescent="0.25">
      <c r="C226" s="43" t="s">
        <v>1</v>
      </c>
      <c r="D226" s="55">
        <v>3447</v>
      </c>
      <c r="E226" s="55">
        <v>5273</v>
      </c>
      <c r="F226" s="55">
        <v>3014</v>
      </c>
      <c r="G226" s="55">
        <v>3087</v>
      </c>
      <c r="H226" s="55">
        <v>2636</v>
      </c>
      <c r="I226" s="55">
        <v>2733</v>
      </c>
      <c r="J226" s="55">
        <v>2764</v>
      </c>
      <c r="K226" s="55">
        <v>2853</v>
      </c>
      <c r="L226" s="55">
        <v>3893</v>
      </c>
      <c r="M226" s="55">
        <v>2010</v>
      </c>
      <c r="N226" s="55">
        <v>1821.7542490000001</v>
      </c>
    </row>
    <row r="227" spans="3:14" x14ac:dyDescent="0.25">
      <c r="C227" s="43" t="s">
        <v>30</v>
      </c>
      <c r="D227" s="112">
        <v>27.815999999999999</v>
      </c>
      <c r="E227" s="112">
        <v>36.866999999999997</v>
      </c>
      <c r="F227" s="114">
        <f>AVERAGE(E227,G227)</f>
        <v>38.069835159999997</v>
      </c>
      <c r="G227" s="112">
        <v>39.272670320000003</v>
      </c>
      <c r="H227" s="112">
        <v>40.302</v>
      </c>
      <c r="I227" s="112">
        <v>34.686</v>
      </c>
      <c r="J227" s="112">
        <v>32.606999999999999</v>
      </c>
      <c r="K227" s="112">
        <v>30.068999999999999</v>
      </c>
      <c r="L227" s="112">
        <v>42</v>
      </c>
      <c r="M227" s="113">
        <v>42</v>
      </c>
      <c r="N227" s="113"/>
    </row>
    <row r="228" spans="3:14" x14ac:dyDescent="0.25">
      <c r="C228" s="43" t="s">
        <v>2</v>
      </c>
      <c r="D228" s="55">
        <v>7083.1390000000001</v>
      </c>
      <c r="E228" s="55">
        <v>7027.54</v>
      </c>
      <c r="F228" s="55">
        <v>7378.26</v>
      </c>
      <c r="G228" s="55">
        <v>7643</v>
      </c>
      <c r="H228" s="55">
        <v>8045.33</v>
      </c>
      <c r="I228" s="55">
        <v>7593.87</v>
      </c>
      <c r="J228" s="55">
        <v>7516.66</v>
      </c>
      <c r="K228" s="55">
        <v>7742.57</v>
      </c>
      <c r="L228" s="55">
        <v>7826.47</v>
      </c>
      <c r="M228" s="55">
        <v>8599.52</v>
      </c>
      <c r="N228" s="55">
        <v>9237.1670549999999</v>
      </c>
    </row>
    <row r="229" spans="3:14" x14ac:dyDescent="0.25">
      <c r="C229" s="43" t="s">
        <v>3</v>
      </c>
      <c r="D229" s="112">
        <v>40.200000000000003</v>
      </c>
      <c r="E229" s="112">
        <v>41.3</v>
      </c>
      <c r="F229" s="112">
        <v>44.1</v>
      </c>
      <c r="G229" s="112">
        <v>49.1</v>
      </c>
      <c r="H229" s="112">
        <v>89</v>
      </c>
      <c r="I229" s="112">
        <v>92</v>
      </c>
      <c r="J229" s="112">
        <v>106</v>
      </c>
      <c r="K229" s="112">
        <v>107</v>
      </c>
      <c r="L229" s="112">
        <v>94</v>
      </c>
      <c r="M229" s="113">
        <v>94</v>
      </c>
      <c r="N229" s="113"/>
    </row>
    <row r="230" spans="3:14" x14ac:dyDescent="0.25">
      <c r="C230" s="43" t="s">
        <v>4</v>
      </c>
      <c r="D230" s="112">
        <v>5461</v>
      </c>
      <c r="E230" s="112">
        <v>6037</v>
      </c>
      <c r="F230" s="112">
        <v>6272</v>
      </c>
      <c r="G230" s="112">
        <v>7267</v>
      </c>
      <c r="H230" s="112">
        <v>7903</v>
      </c>
      <c r="I230" s="112">
        <v>7696</v>
      </c>
      <c r="J230" s="112">
        <v>8689</v>
      </c>
      <c r="K230" s="112">
        <v>9892</v>
      </c>
      <c r="L230" s="112">
        <v>9897</v>
      </c>
      <c r="M230" s="55">
        <v>14765</v>
      </c>
      <c r="N230" s="55">
        <v>14117</v>
      </c>
    </row>
    <row r="231" spans="3:14" x14ac:dyDescent="0.25">
      <c r="C231" s="43" t="s">
        <v>5</v>
      </c>
      <c r="D231" s="55">
        <v>0</v>
      </c>
      <c r="E231" s="55">
        <v>0</v>
      </c>
      <c r="F231" s="55">
        <v>0</v>
      </c>
      <c r="G231" s="55">
        <v>8833</v>
      </c>
      <c r="H231" s="55">
        <v>9155</v>
      </c>
      <c r="I231" s="55">
        <v>9639</v>
      </c>
      <c r="J231" s="55">
        <v>10793</v>
      </c>
      <c r="K231" s="55">
        <v>10475</v>
      </c>
      <c r="L231" s="55">
        <v>11554</v>
      </c>
      <c r="M231" s="55">
        <v>12294</v>
      </c>
      <c r="N231" s="55">
        <v>11064</v>
      </c>
    </row>
    <row r="232" spans="3:14" x14ac:dyDescent="0.25">
      <c r="C232" s="43" t="s">
        <v>6</v>
      </c>
      <c r="D232" s="112">
        <v>12973</v>
      </c>
      <c r="E232" s="112">
        <v>14051</v>
      </c>
      <c r="F232" s="112">
        <v>15798</v>
      </c>
      <c r="G232" s="112">
        <v>14236</v>
      </c>
      <c r="H232" s="112">
        <v>14537</v>
      </c>
      <c r="I232" s="112">
        <v>14277.062</v>
      </c>
      <c r="J232" s="112">
        <v>15210.998</v>
      </c>
      <c r="K232" s="112">
        <v>17206</v>
      </c>
      <c r="L232" s="112">
        <v>16638</v>
      </c>
      <c r="M232" s="175">
        <f>AVERAGE(L232,N232)</f>
        <v>17077.75</v>
      </c>
      <c r="N232" s="55">
        <v>17517.5</v>
      </c>
    </row>
    <row r="233" spans="3:14" x14ac:dyDescent="0.25">
      <c r="C233" s="43" t="s">
        <v>7</v>
      </c>
      <c r="D233" s="55">
        <v>202.4</v>
      </c>
      <c r="E233" s="55">
        <v>332.9</v>
      </c>
      <c r="F233" s="55">
        <v>352.7</v>
      </c>
      <c r="G233" s="55">
        <v>1011</v>
      </c>
      <c r="H233" s="55">
        <v>500</v>
      </c>
      <c r="I233" s="55">
        <v>688.26800000000003</v>
      </c>
      <c r="J233" s="55">
        <v>945.48099999999999</v>
      </c>
      <c r="K233" s="55">
        <v>17.73</v>
      </c>
      <c r="L233" s="55">
        <v>18.36</v>
      </c>
      <c r="M233" s="55">
        <v>18.75</v>
      </c>
      <c r="N233" s="55">
        <v>0</v>
      </c>
    </row>
    <row r="234" spans="3:14" x14ac:dyDescent="0.25">
      <c r="C234" s="43" t="s">
        <v>8</v>
      </c>
      <c r="D234" s="55">
        <v>1864</v>
      </c>
      <c r="E234" s="55">
        <v>1847</v>
      </c>
      <c r="F234" s="55">
        <v>1883</v>
      </c>
      <c r="G234" s="55">
        <v>2169</v>
      </c>
      <c r="H234" s="55">
        <v>3249.2255601899997</v>
      </c>
      <c r="I234" s="55">
        <v>3334</v>
      </c>
      <c r="J234" s="55">
        <v>3388</v>
      </c>
      <c r="K234" s="55">
        <v>3173</v>
      </c>
      <c r="L234" s="55">
        <v>3366</v>
      </c>
      <c r="M234" s="55">
        <v>3068</v>
      </c>
      <c r="N234" s="55">
        <v>2637</v>
      </c>
    </row>
    <row r="235" spans="3:14" x14ac:dyDescent="0.25">
      <c r="C235" s="43" t="s">
        <v>9</v>
      </c>
      <c r="D235" s="55">
        <v>2587.8000000000002</v>
      </c>
      <c r="E235" s="55">
        <v>3409</v>
      </c>
      <c r="F235" s="55">
        <v>3609</v>
      </c>
      <c r="G235" s="55">
        <v>3713</v>
      </c>
      <c r="H235" s="55">
        <v>3992</v>
      </c>
      <c r="I235" s="55">
        <v>3184.098</v>
      </c>
      <c r="J235" s="55">
        <v>3383.1909999999998</v>
      </c>
      <c r="K235" s="55">
        <v>3725.47</v>
      </c>
      <c r="L235" s="55">
        <v>4019.2930000000001</v>
      </c>
      <c r="M235" s="55">
        <v>4086.8739999999998</v>
      </c>
      <c r="N235" s="55">
        <v>4167.9979999999996</v>
      </c>
    </row>
    <row r="236" spans="3:14" x14ac:dyDescent="0.25">
      <c r="C236" s="43" t="s">
        <v>10</v>
      </c>
      <c r="D236" s="55">
        <v>15796</v>
      </c>
      <c r="E236" s="55">
        <v>18368</v>
      </c>
      <c r="F236" s="55">
        <v>22638</v>
      </c>
      <c r="G236" s="55">
        <v>18655</v>
      </c>
      <c r="H236" s="55">
        <v>15567</v>
      </c>
      <c r="I236" s="55">
        <v>19031</v>
      </c>
      <c r="J236" s="55">
        <v>22407</v>
      </c>
      <c r="K236" s="55">
        <v>18459</v>
      </c>
      <c r="L236" s="55">
        <v>16708</v>
      </c>
      <c r="M236" s="55">
        <v>19378</v>
      </c>
      <c r="N236" s="55">
        <v>0</v>
      </c>
    </row>
    <row r="237" spans="3:14" x14ac:dyDescent="0.25">
      <c r="C237" s="43" t="s">
        <v>12</v>
      </c>
      <c r="D237" s="55">
        <v>252</v>
      </c>
      <c r="E237" s="55">
        <v>273</v>
      </c>
      <c r="F237" s="55">
        <v>382</v>
      </c>
      <c r="G237" s="55">
        <v>371</v>
      </c>
      <c r="H237" s="55">
        <v>295</v>
      </c>
      <c r="I237" s="55">
        <v>298</v>
      </c>
      <c r="J237" s="55">
        <v>307</v>
      </c>
      <c r="K237" s="55">
        <v>313.7</v>
      </c>
      <c r="L237" s="55">
        <v>307</v>
      </c>
      <c r="M237" s="55">
        <v>249</v>
      </c>
      <c r="N237" s="55">
        <v>0</v>
      </c>
    </row>
    <row r="238" spans="3:14" x14ac:dyDescent="0.25">
      <c r="C238" s="43" t="s">
        <v>28</v>
      </c>
      <c r="D238" s="55">
        <v>230</v>
      </c>
      <c r="E238" s="55">
        <v>274</v>
      </c>
      <c r="F238" s="55">
        <v>297</v>
      </c>
      <c r="G238" s="55">
        <v>344</v>
      </c>
      <c r="H238" s="55">
        <v>364</v>
      </c>
      <c r="I238" s="55">
        <v>337</v>
      </c>
      <c r="J238" s="55">
        <v>345</v>
      </c>
      <c r="K238" s="55">
        <v>342</v>
      </c>
      <c r="L238" s="55">
        <v>364</v>
      </c>
      <c r="M238" s="55">
        <v>356</v>
      </c>
      <c r="N238" s="55">
        <v>0</v>
      </c>
    </row>
    <row r="239" spans="3:14" x14ac:dyDescent="0.25">
      <c r="C239" s="43" t="s">
        <v>13</v>
      </c>
      <c r="D239" s="55">
        <v>37990</v>
      </c>
      <c r="E239" s="55">
        <v>44569</v>
      </c>
      <c r="F239" s="55">
        <v>45930</v>
      </c>
      <c r="G239" s="55">
        <v>57475</v>
      </c>
      <c r="H239" s="55">
        <v>48952</v>
      </c>
      <c r="I239" s="55">
        <v>43546</v>
      </c>
      <c r="J239" s="55">
        <v>49878</v>
      </c>
      <c r="K239" s="55">
        <v>48247</v>
      </c>
      <c r="L239" s="55">
        <v>42758</v>
      </c>
      <c r="M239" s="55">
        <v>50486</v>
      </c>
      <c r="N239" s="55">
        <v>0</v>
      </c>
    </row>
    <row r="240" spans="3:14" x14ac:dyDescent="0.25">
      <c r="C240" s="43" t="s">
        <v>14</v>
      </c>
      <c r="D240" s="112">
        <v>1715.2</v>
      </c>
      <c r="E240" s="112">
        <v>2199.8000000000002</v>
      </c>
      <c r="F240" s="112">
        <v>2951.2</v>
      </c>
      <c r="G240" s="112">
        <v>3612.7</v>
      </c>
      <c r="H240" s="112">
        <v>2346</v>
      </c>
      <c r="I240" s="112">
        <v>1680</v>
      </c>
      <c r="J240" s="112">
        <v>2296</v>
      </c>
      <c r="K240" s="112">
        <v>1674</v>
      </c>
      <c r="L240" s="112">
        <v>1740</v>
      </c>
      <c r="M240" s="113">
        <v>1740</v>
      </c>
      <c r="N240" s="113"/>
    </row>
    <row r="241" spans="3:14" x14ac:dyDescent="0.25">
      <c r="C241" s="43" t="s">
        <v>15</v>
      </c>
      <c r="D241" s="55">
        <v>795</v>
      </c>
      <c r="E241" s="55">
        <v>883</v>
      </c>
      <c r="F241" s="55">
        <v>730</v>
      </c>
      <c r="G241" s="55">
        <v>801</v>
      </c>
      <c r="H241" s="55">
        <v>930</v>
      </c>
      <c r="I241" s="55">
        <v>964.5</v>
      </c>
      <c r="J241" s="55">
        <v>965</v>
      </c>
      <c r="K241" s="55">
        <v>879</v>
      </c>
      <c r="L241" s="55">
        <v>948</v>
      </c>
      <c r="M241" s="55">
        <v>853</v>
      </c>
      <c r="N241" s="55">
        <v>0</v>
      </c>
    </row>
    <row r="242" spans="3:14" x14ac:dyDescent="0.25">
      <c r="C242" s="43" t="s">
        <v>16</v>
      </c>
      <c r="D242" s="55">
        <v>8501</v>
      </c>
      <c r="E242" s="55">
        <v>8996</v>
      </c>
      <c r="F242" s="55">
        <v>8150</v>
      </c>
      <c r="G242" s="55">
        <v>8630</v>
      </c>
      <c r="H242" s="55">
        <v>5522.1229999999996</v>
      </c>
      <c r="I242" s="55">
        <v>8655</v>
      </c>
      <c r="J242" s="55">
        <v>9494</v>
      </c>
      <c r="K242" s="55">
        <v>9795</v>
      </c>
      <c r="L242" s="55">
        <v>10517</v>
      </c>
      <c r="M242" s="55">
        <v>13172</v>
      </c>
      <c r="N242" s="55">
        <v>15429</v>
      </c>
    </row>
    <row r="243" spans="3:14" x14ac:dyDescent="0.25">
      <c r="C243" s="43" t="s">
        <v>29</v>
      </c>
      <c r="D243" s="54">
        <v>0</v>
      </c>
      <c r="E243" s="54">
        <v>0</v>
      </c>
      <c r="F243" s="54">
        <v>0</v>
      </c>
      <c r="G243" s="54">
        <v>0</v>
      </c>
      <c r="H243" s="54">
        <v>0</v>
      </c>
      <c r="I243" s="112">
        <v>1596</v>
      </c>
      <c r="J243" s="112">
        <v>1991</v>
      </c>
      <c r="K243" s="112">
        <v>836</v>
      </c>
      <c r="L243" s="112">
        <v>522</v>
      </c>
      <c r="M243" s="113">
        <v>522</v>
      </c>
      <c r="N243" s="55">
        <v>0</v>
      </c>
    </row>
    <row r="244" spans="3:14" x14ac:dyDescent="0.25">
      <c r="C244" s="43" t="s">
        <v>17</v>
      </c>
      <c r="D244" s="79"/>
      <c r="E244" s="79"/>
      <c r="F244" s="79"/>
      <c r="G244" s="79"/>
      <c r="H244" s="112">
        <v>157</v>
      </c>
      <c r="I244" s="112">
        <v>177</v>
      </c>
      <c r="J244" s="112">
        <v>165</v>
      </c>
      <c r="K244" s="112">
        <v>130</v>
      </c>
      <c r="L244" s="112">
        <v>154</v>
      </c>
      <c r="M244" s="113">
        <v>154</v>
      </c>
      <c r="N244" s="113"/>
    </row>
    <row r="245" spans="3:14" x14ac:dyDescent="0.25">
      <c r="C245" s="43" t="s">
        <v>18</v>
      </c>
      <c r="D245" s="55">
        <v>2.23</v>
      </c>
      <c r="E245" s="55">
        <v>3.4</v>
      </c>
      <c r="F245" s="55">
        <v>6</v>
      </c>
      <c r="G245" s="55">
        <v>14</v>
      </c>
      <c r="H245" s="55">
        <v>15.2</v>
      </c>
      <c r="I245" s="55">
        <v>11</v>
      </c>
      <c r="J245" s="55">
        <v>10.6</v>
      </c>
      <c r="K245" s="55">
        <v>0</v>
      </c>
      <c r="L245" s="55">
        <v>0</v>
      </c>
      <c r="M245" s="55">
        <v>0</v>
      </c>
      <c r="N245" s="55">
        <v>0</v>
      </c>
    </row>
    <row r="246" spans="3:14" x14ac:dyDescent="0.25">
      <c r="C246" s="43" t="s">
        <v>19</v>
      </c>
      <c r="D246" s="55">
        <v>0</v>
      </c>
      <c r="E246" s="55">
        <v>0</v>
      </c>
      <c r="F246" s="55">
        <v>0</v>
      </c>
      <c r="G246" s="55">
        <v>0</v>
      </c>
      <c r="H246" s="55">
        <v>0</v>
      </c>
      <c r="I246" s="55">
        <v>0</v>
      </c>
      <c r="J246" s="55">
        <v>0</v>
      </c>
      <c r="K246" s="55">
        <v>0</v>
      </c>
      <c r="L246" s="55">
        <v>0</v>
      </c>
      <c r="M246" s="55">
        <v>0</v>
      </c>
      <c r="N246" s="55">
        <v>0</v>
      </c>
    </row>
    <row r="247" spans="3:14" x14ac:dyDescent="0.25">
      <c r="C247" s="43" t="s">
        <v>20</v>
      </c>
      <c r="D247" s="112">
        <v>4166</v>
      </c>
      <c r="E247" s="112">
        <v>3942</v>
      </c>
      <c r="F247" s="112">
        <v>3867</v>
      </c>
      <c r="G247" s="112">
        <v>4377</v>
      </c>
      <c r="H247" s="112">
        <v>3728</v>
      </c>
      <c r="I247" s="112">
        <v>4340</v>
      </c>
      <c r="J247" s="112">
        <v>3268</v>
      </c>
      <c r="K247" s="114">
        <f>(J247+($J$247*($M$247/$J$247-1)/3))</f>
        <v>3327.333333333333</v>
      </c>
      <c r="L247" s="114">
        <f>(K247+($J$247*($M$247/$J$247-1)/3))</f>
        <v>3386.6666666666661</v>
      </c>
      <c r="M247" s="55">
        <v>3446</v>
      </c>
      <c r="N247" s="55">
        <v>3268.971</v>
      </c>
    </row>
    <row r="248" spans="3:14" x14ac:dyDescent="0.25">
      <c r="C248" s="43" t="s">
        <v>21</v>
      </c>
      <c r="D248" s="55">
        <v>13710</v>
      </c>
      <c r="E248" s="55">
        <v>15906</v>
      </c>
      <c r="F248" s="55">
        <v>15294</v>
      </c>
      <c r="G248" s="55">
        <v>18335</v>
      </c>
      <c r="H248" s="55">
        <v>16831</v>
      </c>
      <c r="I248" s="55">
        <v>16247</v>
      </c>
      <c r="J248" s="55">
        <v>16149</v>
      </c>
      <c r="K248" s="55">
        <v>18164</v>
      </c>
      <c r="L248" s="55">
        <v>18696</v>
      </c>
      <c r="M248" s="55">
        <v>19709</v>
      </c>
      <c r="N248" s="55">
        <v>19981</v>
      </c>
    </row>
    <row r="249" spans="3:14" x14ac:dyDescent="0.25">
      <c r="C249" s="43" t="s">
        <v>22</v>
      </c>
      <c r="D249" s="112">
        <v>1759</v>
      </c>
      <c r="E249" s="112">
        <v>1897</v>
      </c>
      <c r="F249" s="112">
        <v>2452</v>
      </c>
      <c r="G249" s="112">
        <v>3139</v>
      </c>
      <c r="H249" s="112">
        <v>3994</v>
      </c>
      <c r="I249" s="112">
        <v>2693</v>
      </c>
      <c r="J249" s="112">
        <v>3916</v>
      </c>
      <c r="K249" s="112">
        <v>3194</v>
      </c>
      <c r="L249" s="112">
        <v>4421</v>
      </c>
      <c r="M249" s="113">
        <v>4421</v>
      </c>
      <c r="N249" s="113"/>
    </row>
    <row r="250" spans="3:14" x14ac:dyDescent="0.25">
      <c r="C250" s="43" t="s">
        <v>23</v>
      </c>
      <c r="D250" s="55">
        <v>1218.7270000000001</v>
      </c>
      <c r="E250" s="55">
        <v>1997.4277280613444</v>
      </c>
      <c r="F250" s="55">
        <v>1458.36274</v>
      </c>
      <c r="G250" s="55">
        <v>1740.3947753400003</v>
      </c>
      <c r="H250" s="55">
        <v>2254.6459133899998</v>
      </c>
      <c r="I250" s="55">
        <v>1383.73016373</v>
      </c>
      <c r="J250" s="55">
        <v>1723.5009353299999</v>
      </c>
      <c r="K250" s="55">
        <v>1127.8465938499999</v>
      </c>
      <c r="L250" s="55">
        <v>1537.1332836399997</v>
      </c>
      <c r="M250" s="55">
        <v>2108.3838410900003</v>
      </c>
      <c r="N250" s="55">
        <v>2201.91074927</v>
      </c>
    </row>
    <row r="251" spans="3:14" x14ac:dyDescent="0.25">
      <c r="C251" s="43" t="s">
        <v>31</v>
      </c>
      <c r="D251" s="112">
        <v>89.001039239999997</v>
      </c>
      <c r="E251" s="114">
        <f>(D251+($D$251*($H$251/$D$251-1)/4))</f>
        <v>138.20327943000001</v>
      </c>
      <c r="F251" s="114">
        <f t="shared" ref="F251:G251" si="8">(E251+($D$251*($H$251/$D$251-1)/4))</f>
        <v>187.40551962000001</v>
      </c>
      <c r="G251" s="114">
        <f t="shared" si="8"/>
        <v>236.60775981</v>
      </c>
      <c r="H251" s="112">
        <v>285.81</v>
      </c>
      <c r="I251" s="112">
        <v>344</v>
      </c>
      <c r="J251" s="112">
        <v>392.3</v>
      </c>
      <c r="K251" s="114">
        <f>AVERAGE(J251,L251)</f>
        <v>207.94499999999999</v>
      </c>
      <c r="L251" s="112">
        <v>23.59</v>
      </c>
      <c r="M251" s="113">
        <v>23.59</v>
      </c>
      <c r="N251" s="113"/>
    </row>
    <row r="252" spans="3:14" x14ac:dyDescent="0.25">
      <c r="C252" s="43" t="s">
        <v>24</v>
      </c>
      <c r="D252" s="55">
        <v>18839</v>
      </c>
      <c r="E252" s="55">
        <v>21587</v>
      </c>
      <c r="F252" s="55">
        <v>21004</v>
      </c>
      <c r="G252" s="55">
        <v>23745</v>
      </c>
      <c r="H252" s="55">
        <v>19503</v>
      </c>
      <c r="I252" s="55">
        <v>20566</v>
      </c>
      <c r="J252" s="55">
        <v>24749</v>
      </c>
      <c r="K252" s="55">
        <v>25290</v>
      </c>
      <c r="L252" s="55">
        <v>27061</v>
      </c>
      <c r="M252" s="55">
        <v>27941</v>
      </c>
      <c r="N252" s="55">
        <v>0</v>
      </c>
    </row>
    <row r="253" spans="3:14" x14ac:dyDescent="0.25">
      <c r="C253" s="43" t="s">
        <v>25</v>
      </c>
      <c r="D253" s="112">
        <v>26604</v>
      </c>
      <c r="E253" s="112">
        <v>25113</v>
      </c>
      <c r="F253" s="112">
        <v>26702</v>
      </c>
      <c r="G253" s="112">
        <v>118</v>
      </c>
      <c r="H253" s="112">
        <v>132</v>
      </c>
      <c r="I253" s="112">
        <v>139</v>
      </c>
      <c r="J253" s="112">
        <v>148</v>
      </c>
      <c r="K253" s="112">
        <v>101</v>
      </c>
      <c r="L253" s="112">
        <v>112</v>
      </c>
      <c r="M253" s="113">
        <v>82.8</v>
      </c>
      <c r="N253" s="113">
        <v>0</v>
      </c>
    </row>
    <row r="254" spans="3:14" x14ac:dyDescent="0.25">
      <c r="C254" s="43" t="s">
        <v>26</v>
      </c>
      <c r="D254" s="112">
        <v>3191</v>
      </c>
      <c r="E254" s="112">
        <v>3380</v>
      </c>
      <c r="F254" s="112">
        <v>4087</v>
      </c>
      <c r="G254" s="112">
        <v>4695</v>
      </c>
      <c r="H254" s="112">
        <v>5513</v>
      </c>
      <c r="I254" s="112">
        <v>192</v>
      </c>
      <c r="J254" s="112">
        <v>223</v>
      </c>
      <c r="K254" s="112">
        <v>233</v>
      </c>
      <c r="L254" s="112">
        <v>241</v>
      </c>
      <c r="M254" s="113">
        <v>241</v>
      </c>
      <c r="N254" s="113"/>
    </row>
    <row r="255" spans="3:14" x14ac:dyDescent="0.25">
      <c r="C255" s="43" t="s">
        <v>27</v>
      </c>
      <c r="D255" s="55">
        <v>175.70699999999999</v>
      </c>
      <c r="E255" s="55">
        <v>157.102</v>
      </c>
      <c r="F255" s="55">
        <v>183.75200000000001</v>
      </c>
      <c r="G255" s="55">
        <v>215.005</v>
      </c>
      <c r="H255" s="55">
        <v>295.39499999999998</v>
      </c>
      <c r="I255" s="55">
        <v>354.81700000000001</v>
      </c>
      <c r="J255" s="55">
        <v>357.35199999999998</v>
      </c>
      <c r="K255" s="55">
        <v>347.00299999999999</v>
      </c>
      <c r="L255" s="55">
        <v>367.05700000000002</v>
      </c>
      <c r="M255" s="55">
        <v>394</v>
      </c>
      <c r="N255" s="55">
        <v>0</v>
      </c>
    </row>
    <row r="256" spans="3:14" x14ac:dyDescent="0.25">
      <c r="C256" s="43" t="s">
        <v>11</v>
      </c>
      <c r="D256" s="115">
        <v>7967</v>
      </c>
      <c r="E256" s="115">
        <v>8259</v>
      </c>
      <c r="F256" s="115">
        <v>10307</v>
      </c>
      <c r="G256" s="115">
        <v>11696.843000000001</v>
      </c>
      <c r="H256" s="115">
        <v>9339.2630000000008</v>
      </c>
      <c r="I256" s="115">
        <v>9509</v>
      </c>
      <c r="J256" s="115">
        <v>8962.4320000000007</v>
      </c>
      <c r="K256" s="115">
        <v>9677</v>
      </c>
      <c r="L256" s="115">
        <v>9350.8340000000007</v>
      </c>
      <c r="M256" s="115">
        <v>9350.8340000000007</v>
      </c>
      <c r="N256" s="115"/>
    </row>
    <row r="257" spans="3:15" x14ac:dyDescent="0.25">
      <c r="C257" s="6"/>
      <c r="D257" s="84"/>
      <c r="E257" s="84"/>
      <c r="F257" s="84"/>
      <c r="G257" s="84"/>
      <c r="H257" s="84"/>
      <c r="I257" s="84"/>
      <c r="J257" s="84"/>
      <c r="K257" s="84"/>
      <c r="L257" s="84"/>
      <c r="M257" s="84"/>
    </row>
    <row r="258" spans="3:15" x14ac:dyDescent="0.25">
      <c r="C258" s="6"/>
      <c r="D258" s="84"/>
      <c r="E258" s="84"/>
      <c r="F258" s="84"/>
      <c r="G258" s="84"/>
      <c r="H258" s="84"/>
      <c r="I258" s="84"/>
      <c r="J258" s="84"/>
      <c r="K258" s="84"/>
      <c r="L258" s="84"/>
      <c r="M258" s="84"/>
      <c r="O258" s="82"/>
    </row>
    <row r="259" spans="3:15" x14ac:dyDescent="0.25">
      <c r="C259" s="6"/>
      <c r="D259" s="9"/>
      <c r="E259" s="9"/>
      <c r="F259" s="9"/>
      <c r="G259" s="9"/>
      <c r="H259" s="9"/>
      <c r="I259" s="9"/>
      <c r="J259" s="9"/>
      <c r="K259" s="9"/>
      <c r="L259" s="9"/>
      <c r="M259" s="9"/>
    </row>
    <row r="260" spans="3:15" x14ac:dyDescent="0.25">
      <c r="C260" s="6"/>
      <c r="D260" s="10"/>
      <c r="E260" s="10"/>
      <c r="F260" s="10"/>
      <c r="G260" s="10"/>
      <c r="H260" s="10"/>
      <c r="I260" s="10"/>
      <c r="J260" s="10"/>
      <c r="K260" s="10"/>
      <c r="L260" s="10"/>
      <c r="M260" s="10"/>
      <c r="O260" s="82"/>
    </row>
    <row r="261" spans="3:15" ht="18.75" x14ac:dyDescent="0.25">
      <c r="C261" s="198" t="s">
        <v>39</v>
      </c>
      <c r="D261" s="199"/>
      <c r="E261" s="199"/>
      <c r="F261" s="199"/>
      <c r="G261" s="199"/>
      <c r="H261" s="199"/>
      <c r="I261" s="199"/>
      <c r="J261" s="199"/>
      <c r="K261" s="199"/>
      <c r="L261" s="199"/>
      <c r="M261" s="200"/>
    </row>
    <row r="262" spans="3:15" x14ac:dyDescent="0.25">
      <c r="C262" s="14">
        <v>66</v>
      </c>
      <c r="D262" s="18">
        <v>2004</v>
      </c>
      <c r="E262" s="18">
        <f t="shared" ref="E262:N262" si="9">D262+1</f>
        <v>2005</v>
      </c>
      <c r="F262" s="18">
        <f t="shared" si="9"/>
        <v>2006</v>
      </c>
      <c r="G262" s="18">
        <f t="shared" si="9"/>
        <v>2007</v>
      </c>
      <c r="H262" s="18">
        <f t="shared" si="9"/>
        <v>2008</v>
      </c>
      <c r="I262" s="18">
        <f t="shared" si="9"/>
        <v>2009</v>
      </c>
      <c r="J262" s="18">
        <f t="shared" si="9"/>
        <v>2010</v>
      </c>
      <c r="K262" s="18">
        <f t="shared" si="9"/>
        <v>2011</v>
      </c>
      <c r="L262" s="18">
        <f t="shared" si="9"/>
        <v>2012</v>
      </c>
      <c r="M262" s="19">
        <f t="shared" si="9"/>
        <v>2013</v>
      </c>
      <c r="N262" s="147">
        <f t="shared" si="9"/>
        <v>2014</v>
      </c>
    </row>
    <row r="263" spans="3:15" x14ac:dyDescent="0.25">
      <c r="C263" s="43" t="s">
        <v>0</v>
      </c>
      <c r="D263" s="111">
        <v>563</v>
      </c>
      <c r="E263" s="111">
        <v>630</v>
      </c>
      <c r="F263" s="111">
        <v>687</v>
      </c>
      <c r="G263" s="111">
        <v>674</v>
      </c>
      <c r="H263" s="111">
        <v>929</v>
      </c>
      <c r="I263" s="111">
        <v>905</v>
      </c>
      <c r="J263" s="111">
        <v>937</v>
      </c>
      <c r="K263" s="111">
        <v>948</v>
      </c>
      <c r="L263" s="111">
        <v>891</v>
      </c>
      <c r="M263" s="55">
        <v>896</v>
      </c>
      <c r="N263" s="55">
        <v>0</v>
      </c>
    </row>
    <row r="264" spans="3:15" x14ac:dyDescent="0.25">
      <c r="C264" s="43" t="s">
        <v>1</v>
      </c>
      <c r="D264" s="55">
        <v>2986</v>
      </c>
      <c r="E264" s="55">
        <v>3931</v>
      </c>
      <c r="F264" s="55">
        <v>2896</v>
      </c>
      <c r="G264" s="55">
        <v>2742</v>
      </c>
      <c r="H264" s="55">
        <v>2555</v>
      </c>
      <c r="I264" s="55">
        <v>2513</v>
      </c>
      <c r="J264" s="55">
        <v>2501</v>
      </c>
      <c r="K264" s="55">
        <v>2139</v>
      </c>
      <c r="L264" s="55">
        <v>2085</v>
      </c>
      <c r="M264" s="55">
        <v>1485</v>
      </c>
      <c r="N264" s="55">
        <v>1598.570361</v>
      </c>
    </row>
    <row r="265" spans="3:15" x14ac:dyDescent="0.25">
      <c r="C265" s="43" t="s">
        <v>30</v>
      </c>
      <c r="D265" s="112">
        <v>11.269</v>
      </c>
      <c r="E265" s="112">
        <v>15.234999999999999</v>
      </c>
      <c r="F265" s="114">
        <f>AVERAGE(E265,G265)</f>
        <v>22.96</v>
      </c>
      <c r="G265" s="112">
        <v>30.684999999999999</v>
      </c>
      <c r="H265" s="112">
        <v>37.783999999999999</v>
      </c>
      <c r="I265" s="112">
        <v>25.026</v>
      </c>
      <c r="J265" s="112">
        <v>26.518999999999998</v>
      </c>
      <c r="K265" s="112">
        <v>28.646999999999998</v>
      </c>
      <c r="L265" s="112">
        <v>37</v>
      </c>
      <c r="M265" s="113">
        <v>37</v>
      </c>
      <c r="N265" s="113"/>
    </row>
    <row r="266" spans="3:15" x14ac:dyDescent="0.25">
      <c r="C266" s="43" t="s">
        <v>2</v>
      </c>
      <c r="D266" s="55">
        <v>2742.3</v>
      </c>
      <c r="E266" s="55">
        <v>2655.23</v>
      </c>
      <c r="F266" s="55">
        <v>2524.9299999999998</v>
      </c>
      <c r="G266" s="55">
        <v>2524.5500000000002</v>
      </c>
      <c r="H266" s="55">
        <v>2567.1799999999998</v>
      </c>
      <c r="I266" s="55">
        <v>2702.7</v>
      </c>
      <c r="J266" s="55">
        <v>2824.57</v>
      </c>
      <c r="K266" s="55">
        <v>3285.49</v>
      </c>
      <c r="L266" s="55">
        <v>3182.44</v>
      </c>
      <c r="M266" s="55">
        <v>3574.05</v>
      </c>
      <c r="N266" s="55">
        <v>3467.957257</v>
      </c>
    </row>
    <row r="267" spans="3:15" x14ac:dyDescent="0.25">
      <c r="C267" s="43" t="s">
        <v>3</v>
      </c>
      <c r="D267" s="112">
        <v>29.1</v>
      </c>
      <c r="E267" s="112">
        <v>27.9</v>
      </c>
      <c r="F267" s="112">
        <v>29.8</v>
      </c>
      <c r="G267" s="112">
        <v>32.700000000000003</v>
      </c>
      <c r="H267" s="112">
        <v>54</v>
      </c>
      <c r="I267" s="112">
        <v>54</v>
      </c>
      <c r="J267" s="112">
        <v>54</v>
      </c>
      <c r="K267" s="112">
        <v>54</v>
      </c>
      <c r="L267" s="112">
        <v>51</v>
      </c>
      <c r="M267" s="113">
        <v>51</v>
      </c>
      <c r="N267" s="113"/>
    </row>
    <row r="268" spans="3:15" x14ac:dyDescent="0.25">
      <c r="C268" s="43" t="s">
        <v>4</v>
      </c>
      <c r="D268" s="112">
        <v>5325</v>
      </c>
      <c r="E268" s="112">
        <v>5599</v>
      </c>
      <c r="F268" s="112">
        <v>5939</v>
      </c>
      <c r="G268" s="112">
        <v>6901</v>
      </c>
      <c r="H268" s="112">
        <v>7412</v>
      </c>
      <c r="I268" s="112">
        <v>6856</v>
      </c>
      <c r="J268" s="112">
        <v>8520</v>
      </c>
      <c r="K268" s="112">
        <v>8761</v>
      </c>
      <c r="L268" s="112">
        <v>9288</v>
      </c>
      <c r="M268" s="55">
        <v>8044</v>
      </c>
      <c r="N268" s="55">
        <v>9853</v>
      </c>
    </row>
    <row r="269" spans="3:15" x14ac:dyDescent="0.25">
      <c r="C269" s="43" t="s">
        <v>5</v>
      </c>
      <c r="D269" s="55">
        <v>0</v>
      </c>
      <c r="E269" s="55">
        <v>0</v>
      </c>
      <c r="F269" s="55">
        <v>0</v>
      </c>
      <c r="G269" s="55">
        <v>5917</v>
      </c>
      <c r="H269" s="55">
        <v>5697</v>
      </c>
      <c r="I269" s="55">
        <v>5747</v>
      </c>
      <c r="J269" s="55">
        <v>5905</v>
      </c>
      <c r="K269" s="55">
        <v>5831</v>
      </c>
      <c r="L269" s="55">
        <v>5496</v>
      </c>
      <c r="M269" s="55">
        <v>5260</v>
      </c>
      <c r="N269" s="55">
        <v>5584</v>
      </c>
    </row>
    <row r="270" spans="3:15" x14ac:dyDescent="0.25">
      <c r="C270" s="43" t="s">
        <v>6</v>
      </c>
      <c r="D270" s="112">
        <v>6004</v>
      </c>
      <c r="E270" s="112">
        <v>7269</v>
      </c>
      <c r="F270" s="112">
        <v>8364</v>
      </c>
      <c r="G270" s="112">
        <v>9568</v>
      </c>
      <c r="H270" s="112">
        <v>11490</v>
      </c>
      <c r="I270" s="112">
        <v>10309.374</v>
      </c>
      <c r="J270" s="112">
        <v>10368.672</v>
      </c>
      <c r="K270" s="112">
        <v>14077</v>
      </c>
      <c r="L270" s="112">
        <v>13959</v>
      </c>
      <c r="M270" s="174">
        <f>AVERAGE(L270,N270)</f>
        <v>13223.9645</v>
      </c>
      <c r="N270" s="55">
        <v>12488.929</v>
      </c>
    </row>
    <row r="271" spans="3:15" x14ac:dyDescent="0.25">
      <c r="C271" s="43" t="s">
        <v>7</v>
      </c>
      <c r="D271" s="55">
        <v>83.9</v>
      </c>
      <c r="E271" s="55">
        <v>163.6</v>
      </c>
      <c r="F271" s="55">
        <v>226</v>
      </c>
      <c r="G271" s="55">
        <v>564.70000000000005</v>
      </c>
      <c r="H271" s="55">
        <v>431</v>
      </c>
      <c r="I271" s="55">
        <v>267.2</v>
      </c>
      <c r="J271" s="55">
        <v>270.28300000000002</v>
      </c>
      <c r="K271" s="55">
        <v>11.14</v>
      </c>
      <c r="L271" s="55">
        <v>9.77</v>
      </c>
      <c r="M271" s="55">
        <v>13</v>
      </c>
      <c r="N271" s="55">
        <v>0</v>
      </c>
    </row>
    <row r="272" spans="3:15" x14ac:dyDescent="0.25">
      <c r="C272" s="43" t="s">
        <v>8</v>
      </c>
      <c r="D272" s="55">
        <v>1792</v>
      </c>
      <c r="E272" s="55">
        <v>1821</v>
      </c>
      <c r="F272" s="55">
        <v>1843</v>
      </c>
      <c r="G272" s="55">
        <v>2167</v>
      </c>
      <c r="H272" s="55">
        <v>2541.7676199099997</v>
      </c>
      <c r="I272" s="55">
        <v>2972</v>
      </c>
      <c r="J272" s="55">
        <v>3288</v>
      </c>
      <c r="K272" s="55">
        <v>2796</v>
      </c>
      <c r="L272" s="55">
        <v>2982</v>
      </c>
      <c r="M272" s="55">
        <v>2426</v>
      </c>
      <c r="N272" s="55">
        <v>1883</v>
      </c>
    </row>
    <row r="273" spans="3:14" x14ac:dyDescent="0.25">
      <c r="C273" s="43" t="s">
        <v>9</v>
      </c>
      <c r="D273" s="55">
        <v>1269.5</v>
      </c>
      <c r="E273" s="55">
        <v>1369</v>
      </c>
      <c r="F273" s="55">
        <v>1390</v>
      </c>
      <c r="G273" s="55">
        <v>1476</v>
      </c>
      <c r="H273" s="55">
        <v>1608</v>
      </c>
      <c r="I273" s="55">
        <v>1388.019</v>
      </c>
      <c r="J273" s="55">
        <v>1907.1320000000001</v>
      </c>
      <c r="K273" s="55">
        <v>1490.4870000000001</v>
      </c>
      <c r="L273" s="55">
        <v>1561.568</v>
      </c>
      <c r="M273" s="55">
        <v>2184</v>
      </c>
      <c r="N273" s="55">
        <v>3022.886</v>
      </c>
    </row>
    <row r="274" spans="3:14" x14ac:dyDescent="0.25">
      <c r="C274" s="43" t="s">
        <v>10</v>
      </c>
      <c r="D274" s="55">
        <v>12367</v>
      </c>
      <c r="E274" s="55">
        <v>13922</v>
      </c>
      <c r="F274" s="55">
        <v>15325</v>
      </c>
      <c r="G274" s="55">
        <v>15829</v>
      </c>
      <c r="H274" s="55">
        <v>15208</v>
      </c>
      <c r="I274" s="55">
        <v>17287</v>
      </c>
      <c r="J274" s="55">
        <v>15631</v>
      </c>
      <c r="K274" s="55">
        <v>14555</v>
      </c>
      <c r="L274" s="55">
        <v>14535</v>
      </c>
      <c r="M274" s="55">
        <v>14830</v>
      </c>
      <c r="N274" s="55">
        <v>0</v>
      </c>
    </row>
    <row r="275" spans="3:14" x14ac:dyDescent="0.25">
      <c r="C275" s="43" t="s">
        <v>12</v>
      </c>
      <c r="D275" s="55">
        <v>247</v>
      </c>
      <c r="E275" s="55">
        <v>263</v>
      </c>
      <c r="F275" s="55">
        <v>279</v>
      </c>
      <c r="G275" s="55">
        <v>284</v>
      </c>
      <c r="H275" s="55">
        <v>286</v>
      </c>
      <c r="I275" s="55">
        <v>286</v>
      </c>
      <c r="J275" s="55">
        <v>284</v>
      </c>
      <c r="K275" s="55">
        <v>298.05</v>
      </c>
      <c r="L275" s="55">
        <v>263</v>
      </c>
      <c r="M275" s="55">
        <v>232</v>
      </c>
      <c r="N275" s="55">
        <v>0</v>
      </c>
    </row>
    <row r="276" spans="3:14" x14ac:dyDescent="0.25">
      <c r="C276" s="43" t="s">
        <v>28</v>
      </c>
      <c r="D276" s="55">
        <v>194</v>
      </c>
      <c r="E276" s="55">
        <v>239</v>
      </c>
      <c r="F276" s="55">
        <v>249</v>
      </c>
      <c r="G276" s="55">
        <v>267</v>
      </c>
      <c r="H276" s="55">
        <v>267</v>
      </c>
      <c r="I276" s="55">
        <v>264</v>
      </c>
      <c r="J276" s="55">
        <v>259</v>
      </c>
      <c r="K276" s="55">
        <v>255</v>
      </c>
      <c r="L276" s="55">
        <v>255</v>
      </c>
      <c r="M276" s="55">
        <v>270</v>
      </c>
      <c r="N276" s="55">
        <v>0</v>
      </c>
    </row>
    <row r="277" spans="3:14" x14ac:dyDescent="0.25">
      <c r="C277" s="43" t="s">
        <v>13</v>
      </c>
      <c r="D277" s="55">
        <v>30034</v>
      </c>
      <c r="E277" s="55">
        <v>39643</v>
      </c>
      <c r="F277" s="55">
        <v>42455</v>
      </c>
      <c r="G277" s="55">
        <v>55459</v>
      </c>
      <c r="H277" s="55">
        <v>47031</v>
      </c>
      <c r="I277" s="55">
        <v>42080</v>
      </c>
      <c r="J277" s="55">
        <v>46618</v>
      </c>
      <c r="K277" s="55">
        <v>45734</v>
      </c>
      <c r="L277" s="55">
        <v>41789</v>
      </c>
      <c r="M277" s="55">
        <v>49494</v>
      </c>
      <c r="N277" s="55">
        <v>0</v>
      </c>
    </row>
    <row r="278" spans="3:14" x14ac:dyDescent="0.25">
      <c r="C278" s="43" t="s">
        <v>14</v>
      </c>
      <c r="D278" s="112">
        <v>704.8</v>
      </c>
      <c r="E278" s="112">
        <v>983.7</v>
      </c>
      <c r="F278" s="112">
        <v>2071</v>
      </c>
      <c r="G278" s="112">
        <v>2502.3000000000002</v>
      </c>
      <c r="H278" s="112">
        <v>1684</v>
      </c>
      <c r="I278" s="112">
        <v>1648</v>
      </c>
      <c r="J278" s="112">
        <v>1659.04</v>
      </c>
      <c r="K278" s="112">
        <v>1311</v>
      </c>
      <c r="L278" s="112">
        <v>1224</v>
      </c>
      <c r="M278" s="113">
        <v>1224</v>
      </c>
      <c r="N278" s="113"/>
    </row>
    <row r="279" spans="3:14" x14ac:dyDescent="0.25">
      <c r="C279" s="43" t="s">
        <v>15</v>
      </c>
      <c r="D279" s="55">
        <v>589</v>
      </c>
      <c r="E279" s="55">
        <v>590</v>
      </c>
      <c r="F279" s="55">
        <v>626</v>
      </c>
      <c r="G279" s="55">
        <v>715</v>
      </c>
      <c r="H279" s="55">
        <v>685</v>
      </c>
      <c r="I279" s="55">
        <v>776.8</v>
      </c>
      <c r="J279" s="55">
        <v>809</v>
      </c>
      <c r="K279" s="55">
        <v>656</v>
      </c>
      <c r="L279" s="55">
        <v>817</v>
      </c>
      <c r="M279" s="55">
        <v>735</v>
      </c>
      <c r="N279" s="55">
        <v>0</v>
      </c>
    </row>
    <row r="280" spans="3:14" x14ac:dyDescent="0.25">
      <c r="C280" s="43" t="s">
        <v>16</v>
      </c>
      <c r="D280" s="55">
        <v>6008</v>
      </c>
      <c r="E280" s="55">
        <v>6782</v>
      </c>
      <c r="F280" s="55">
        <v>6716</v>
      </c>
      <c r="G280" s="55">
        <v>5535</v>
      </c>
      <c r="H280" s="55">
        <v>5314.7650000000003</v>
      </c>
      <c r="I280" s="55">
        <v>7491</v>
      </c>
      <c r="J280" s="55">
        <v>8841</v>
      </c>
      <c r="K280" s="55">
        <v>9509</v>
      </c>
      <c r="L280" s="55">
        <v>9961</v>
      </c>
      <c r="M280" s="55">
        <v>11507</v>
      </c>
      <c r="N280" s="55">
        <v>15291</v>
      </c>
    </row>
    <row r="281" spans="3:14" x14ac:dyDescent="0.25">
      <c r="C281" s="43" t="s">
        <v>29</v>
      </c>
      <c r="D281" s="54">
        <v>0</v>
      </c>
      <c r="E281" s="54">
        <v>0</v>
      </c>
      <c r="F281" s="54">
        <v>0</v>
      </c>
      <c r="G281" s="54">
        <v>0</v>
      </c>
      <c r="H281" s="54">
        <v>0</v>
      </c>
      <c r="I281" s="112">
        <v>1487</v>
      </c>
      <c r="J281" s="112">
        <v>1701</v>
      </c>
      <c r="K281" s="112">
        <v>685</v>
      </c>
      <c r="L281" s="112">
        <v>479</v>
      </c>
      <c r="M281" s="113">
        <v>479</v>
      </c>
      <c r="N281" s="113"/>
    </row>
    <row r="282" spans="3:14" x14ac:dyDescent="0.25">
      <c r="C282" s="43" t="s">
        <v>17</v>
      </c>
      <c r="D282" s="79"/>
      <c r="E282" s="79"/>
      <c r="F282" s="79"/>
      <c r="G282" s="79"/>
      <c r="H282" s="112">
        <v>91</v>
      </c>
      <c r="I282" s="112">
        <v>153</v>
      </c>
      <c r="J282" s="112">
        <v>116</v>
      </c>
      <c r="K282" s="112">
        <v>126</v>
      </c>
      <c r="L282" s="112">
        <v>132</v>
      </c>
      <c r="M282" s="113">
        <v>132</v>
      </c>
      <c r="N282" s="113"/>
    </row>
    <row r="283" spans="3:14" x14ac:dyDescent="0.25">
      <c r="C283" s="43" t="s">
        <v>18</v>
      </c>
      <c r="D283" s="55">
        <v>1.53</v>
      </c>
      <c r="E283" s="55">
        <v>3.23</v>
      </c>
      <c r="F283" s="55">
        <v>5.26</v>
      </c>
      <c r="G283" s="55">
        <v>13.84</v>
      </c>
      <c r="H283" s="55">
        <v>6.75</v>
      </c>
      <c r="I283" s="55">
        <v>6</v>
      </c>
      <c r="J283" s="55">
        <v>9.51</v>
      </c>
      <c r="K283" s="55">
        <v>0</v>
      </c>
      <c r="L283" s="55">
        <v>0</v>
      </c>
      <c r="M283" s="55">
        <v>0</v>
      </c>
      <c r="N283" s="55">
        <v>0</v>
      </c>
    </row>
    <row r="284" spans="3:14" x14ac:dyDescent="0.25">
      <c r="C284" s="43" t="s">
        <v>19</v>
      </c>
      <c r="D284" s="55">
        <v>0</v>
      </c>
      <c r="E284" s="55">
        <v>0</v>
      </c>
      <c r="F284" s="55">
        <v>0</v>
      </c>
      <c r="G284" s="55">
        <v>0</v>
      </c>
      <c r="H284" s="55">
        <v>0</v>
      </c>
      <c r="I284" s="55">
        <v>0</v>
      </c>
      <c r="J284" s="55">
        <v>0</v>
      </c>
      <c r="K284" s="55">
        <v>0</v>
      </c>
      <c r="L284" s="55">
        <v>0</v>
      </c>
      <c r="M284" s="55">
        <v>0</v>
      </c>
      <c r="N284" s="55">
        <v>0</v>
      </c>
    </row>
    <row r="285" spans="3:14" x14ac:dyDescent="0.25">
      <c r="C285" s="43" t="s">
        <v>20</v>
      </c>
      <c r="D285" s="112">
        <v>2927</v>
      </c>
      <c r="E285" s="112">
        <v>3014</v>
      </c>
      <c r="F285" s="112">
        <v>3559</v>
      </c>
      <c r="G285" s="112">
        <v>3918</v>
      </c>
      <c r="H285" s="112">
        <v>3609</v>
      </c>
      <c r="I285" s="112">
        <v>3536</v>
      </c>
      <c r="J285" s="112">
        <v>2912</v>
      </c>
      <c r="K285" s="114">
        <f>(J285+($J$285*($M$285/$J$285-1)/3))</f>
        <v>2805.6666666666665</v>
      </c>
      <c r="L285" s="114">
        <f>(K285+($J$285*($M$285/$J$285-1)/3))</f>
        <v>2699.333333333333</v>
      </c>
      <c r="M285" s="55">
        <v>2593</v>
      </c>
      <c r="N285" s="55">
        <v>2341.9349999999999</v>
      </c>
    </row>
    <row r="286" spans="3:14" x14ac:dyDescent="0.25">
      <c r="C286" s="43" t="s">
        <v>21</v>
      </c>
      <c r="D286" s="55">
        <v>13648</v>
      </c>
      <c r="E286" s="55">
        <v>12800</v>
      </c>
      <c r="F286" s="55">
        <v>12940</v>
      </c>
      <c r="G286" s="55">
        <v>16332</v>
      </c>
      <c r="H286" s="55">
        <v>15839</v>
      </c>
      <c r="I286" s="55">
        <v>15609</v>
      </c>
      <c r="J286" s="55">
        <v>15255</v>
      </c>
      <c r="K286" s="55">
        <v>15477</v>
      </c>
      <c r="L286" s="55">
        <v>16398</v>
      </c>
      <c r="M286" s="55">
        <v>15559</v>
      </c>
      <c r="N286" s="55">
        <v>15157</v>
      </c>
    </row>
    <row r="287" spans="3:14" x14ac:dyDescent="0.25">
      <c r="C287" s="43" t="s">
        <v>22</v>
      </c>
      <c r="D287" s="112">
        <v>1037</v>
      </c>
      <c r="E287" s="112">
        <v>1224</v>
      </c>
      <c r="F287" s="112">
        <v>1844</v>
      </c>
      <c r="G287" s="112">
        <v>2788</v>
      </c>
      <c r="H287" s="112">
        <v>3876</v>
      </c>
      <c r="I287" s="112">
        <v>2607</v>
      </c>
      <c r="J287" s="112">
        <v>2516</v>
      </c>
      <c r="K287" s="112">
        <v>2489</v>
      </c>
      <c r="L287" s="112">
        <v>3333</v>
      </c>
      <c r="M287" s="113">
        <v>3333</v>
      </c>
      <c r="N287" s="113"/>
    </row>
    <row r="288" spans="3:14" x14ac:dyDescent="0.25">
      <c r="C288" s="43" t="s">
        <v>23</v>
      </c>
      <c r="D288" s="55">
        <v>918.48299999999995</v>
      </c>
      <c r="E288" s="55">
        <v>1518.8126999999999</v>
      </c>
      <c r="F288" s="55">
        <v>1400.7373</v>
      </c>
      <c r="G288" s="55">
        <v>1642.0480153899998</v>
      </c>
      <c r="H288" s="55">
        <v>2238.1943453700001</v>
      </c>
      <c r="I288" s="55">
        <v>2162.76228485</v>
      </c>
      <c r="J288" s="55">
        <v>1557.4584430699999</v>
      </c>
      <c r="K288" s="55">
        <v>1070.81510278</v>
      </c>
      <c r="L288" s="55">
        <v>762.96593549000011</v>
      </c>
      <c r="M288" s="55">
        <v>1486.00506954</v>
      </c>
      <c r="N288" s="55">
        <v>1362.90037069</v>
      </c>
    </row>
    <row r="289" spans="3:15" x14ac:dyDescent="0.25">
      <c r="C289" s="43" t="s">
        <v>31</v>
      </c>
      <c r="D289" s="112">
        <v>75.873675500000004</v>
      </c>
      <c r="E289" s="114">
        <f>(D289+($D$289*($H$289/$D$289-1)/4))</f>
        <v>96.942756625000001</v>
      </c>
      <c r="F289" s="114">
        <f t="shared" ref="F289:G289" si="10">(E289+($D$289*($H$289/$D$289-1)/4))</f>
        <v>118.01183775</v>
      </c>
      <c r="G289" s="114">
        <f t="shared" si="10"/>
        <v>139.08091887500001</v>
      </c>
      <c r="H289" s="112">
        <v>160.15</v>
      </c>
      <c r="I289" s="112">
        <v>191.49799999999999</v>
      </c>
      <c r="J289" s="112">
        <v>205</v>
      </c>
      <c r="K289" s="114">
        <f>AVERAGE(J289,L289)</f>
        <v>201.5</v>
      </c>
      <c r="L289" s="112">
        <v>198</v>
      </c>
      <c r="M289" s="113">
        <v>198</v>
      </c>
      <c r="N289" s="113"/>
    </row>
    <row r="290" spans="3:15" x14ac:dyDescent="0.25">
      <c r="C290" s="43" t="s">
        <v>24</v>
      </c>
      <c r="D290" s="55">
        <v>15689</v>
      </c>
      <c r="E290" s="55">
        <v>17981</v>
      </c>
      <c r="F290" s="55">
        <v>18870</v>
      </c>
      <c r="G290" s="55">
        <v>19419</v>
      </c>
      <c r="H290" s="55">
        <v>16288</v>
      </c>
      <c r="I290" s="55">
        <v>20052</v>
      </c>
      <c r="J290" s="55">
        <v>20171</v>
      </c>
      <c r="K290" s="55">
        <v>21163</v>
      </c>
      <c r="L290" s="55">
        <v>24978</v>
      </c>
      <c r="M290" s="55">
        <v>24532</v>
      </c>
      <c r="N290" s="55">
        <v>0</v>
      </c>
    </row>
    <row r="291" spans="3:15" x14ac:dyDescent="0.25">
      <c r="C291" s="43" t="s">
        <v>25</v>
      </c>
      <c r="D291" s="112">
        <v>11030</v>
      </c>
      <c r="E291" s="112">
        <v>11155</v>
      </c>
      <c r="F291" s="112">
        <v>13491</v>
      </c>
      <c r="G291" s="112">
        <v>64</v>
      </c>
      <c r="H291" s="112">
        <v>69</v>
      </c>
      <c r="I291" s="112">
        <v>69</v>
      </c>
      <c r="J291" s="112">
        <v>71</v>
      </c>
      <c r="K291" s="112">
        <v>75</v>
      </c>
      <c r="L291" s="112">
        <v>77</v>
      </c>
      <c r="M291" s="113">
        <v>75.5</v>
      </c>
      <c r="N291" s="113">
        <v>0</v>
      </c>
    </row>
    <row r="292" spans="3:15" x14ac:dyDescent="0.25">
      <c r="C292" s="43" t="s">
        <v>26</v>
      </c>
      <c r="D292" s="112">
        <v>2760</v>
      </c>
      <c r="E292" s="112">
        <v>3231</v>
      </c>
      <c r="F292" s="112">
        <v>3507</v>
      </c>
      <c r="G292" s="112">
        <v>3550</v>
      </c>
      <c r="H292" s="112">
        <v>3674</v>
      </c>
      <c r="I292" s="112">
        <v>119</v>
      </c>
      <c r="J292" s="112">
        <v>120</v>
      </c>
      <c r="K292" s="112">
        <v>118.6</v>
      </c>
      <c r="L292" s="112">
        <v>118</v>
      </c>
      <c r="M292" s="113">
        <v>118</v>
      </c>
      <c r="N292" s="113"/>
    </row>
    <row r="293" spans="3:15" x14ac:dyDescent="0.25">
      <c r="C293" s="43" t="s">
        <v>27</v>
      </c>
      <c r="D293" s="55">
        <v>120.32</v>
      </c>
      <c r="E293" s="55">
        <v>116.48099999999999</v>
      </c>
      <c r="F293" s="55">
        <v>131.47</v>
      </c>
      <c r="G293" s="55">
        <v>108.023</v>
      </c>
      <c r="H293" s="55">
        <v>136.97900000000001</v>
      </c>
      <c r="I293" s="55">
        <v>181.09399999999999</v>
      </c>
      <c r="J293" s="55">
        <v>234.15899999999999</v>
      </c>
      <c r="K293" s="55">
        <v>240.48500000000001</v>
      </c>
      <c r="L293" s="55">
        <v>262.85399999999998</v>
      </c>
      <c r="M293" s="55">
        <v>298</v>
      </c>
      <c r="N293" s="55">
        <v>0</v>
      </c>
    </row>
    <row r="294" spans="3:15" x14ac:dyDescent="0.25">
      <c r="C294" s="43" t="s">
        <v>11</v>
      </c>
      <c r="D294" s="115">
        <v>7920</v>
      </c>
      <c r="E294" s="115">
        <v>7811</v>
      </c>
      <c r="F294" s="115">
        <v>8796</v>
      </c>
      <c r="G294" s="115">
        <v>10716.516</v>
      </c>
      <c r="H294" s="115">
        <v>8774.3649999999998</v>
      </c>
      <c r="I294" s="115">
        <v>8232</v>
      </c>
      <c r="J294" s="115">
        <v>8053.2489999999998</v>
      </c>
      <c r="K294" s="115">
        <v>7327</v>
      </c>
      <c r="L294" s="115">
        <v>8312.8875630000002</v>
      </c>
      <c r="M294" s="113">
        <v>8312.8875630000002</v>
      </c>
      <c r="N294" s="55">
        <v>0</v>
      </c>
    </row>
    <row r="295" spans="3:15" x14ac:dyDescent="0.25">
      <c r="C295" s="6"/>
      <c r="D295" s="5"/>
      <c r="E295" s="5"/>
      <c r="F295" s="5"/>
      <c r="G295" s="5"/>
      <c r="H295" s="5"/>
      <c r="I295" s="5"/>
      <c r="J295" s="5"/>
      <c r="K295" s="5"/>
    </row>
    <row r="296" spans="3:15" x14ac:dyDescent="0.25">
      <c r="C296" s="6"/>
      <c r="D296" s="83"/>
      <c r="E296" s="83"/>
      <c r="F296" s="83"/>
      <c r="G296" s="83"/>
      <c r="H296" s="83"/>
      <c r="I296" s="83"/>
      <c r="J296" s="83"/>
      <c r="K296" s="83"/>
      <c r="L296" s="83"/>
      <c r="M296" s="83"/>
    </row>
    <row r="297" spans="3:15" x14ac:dyDescent="0.25">
      <c r="C297" s="6"/>
      <c r="D297" s="5"/>
      <c r="E297" s="5"/>
      <c r="F297" s="5"/>
      <c r="G297" s="5"/>
      <c r="H297" s="5"/>
      <c r="I297" s="5"/>
      <c r="J297" s="5"/>
      <c r="K297" s="5"/>
      <c r="L297" s="5"/>
      <c r="M297" s="5"/>
      <c r="O297" s="82"/>
    </row>
    <row r="298" spans="3:15" x14ac:dyDescent="0.25">
      <c r="C298" s="6"/>
      <c r="L298" s="82"/>
    </row>
    <row r="299" spans="3:15" ht="18.75" x14ac:dyDescent="0.25">
      <c r="C299" s="198" t="s">
        <v>40</v>
      </c>
      <c r="D299" s="199"/>
      <c r="E299" s="199"/>
      <c r="F299" s="199"/>
      <c r="G299" s="199"/>
      <c r="H299" s="199"/>
      <c r="I299" s="199"/>
      <c r="J299" s="199"/>
      <c r="K299" s="199"/>
      <c r="L299" s="199"/>
      <c r="M299" s="200"/>
    </row>
    <row r="300" spans="3:15" x14ac:dyDescent="0.25">
      <c r="C300" s="14">
        <v>92</v>
      </c>
      <c r="D300" s="18">
        <v>2004</v>
      </c>
      <c r="E300" s="18">
        <f t="shared" ref="E300:M300" si="11">D300+1</f>
        <v>2005</v>
      </c>
      <c r="F300" s="18">
        <f t="shared" si="11"/>
        <v>2006</v>
      </c>
      <c r="G300" s="18">
        <f t="shared" si="11"/>
        <v>2007</v>
      </c>
      <c r="H300" s="18">
        <f t="shared" si="11"/>
        <v>2008</v>
      </c>
      <c r="I300" s="18">
        <f t="shared" si="11"/>
        <v>2009</v>
      </c>
      <c r="J300" s="18">
        <f t="shared" si="11"/>
        <v>2010</v>
      </c>
      <c r="K300" s="18">
        <f t="shared" si="11"/>
        <v>2011</v>
      </c>
      <c r="L300" s="18">
        <f t="shared" si="11"/>
        <v>2012</v>
      </c>
      <c r="M300" s="19">
        <f t="shared" si="11"/>
        <v>2013</v>
      </c>
    </row>
    <row r="301" spans="3:15" x14ac:dyDescent="0.25">
      <c r="C301" s="43" t="s">
        <v>0</v>
      </c>
      <c r="D301" s="50">
        <v>0</v>
      </c>
      <c r="E301" s="50">
        <v>0</v>
      </c>
      <c r="F301" s="50">
        <v>0</v>
      </c>
      <c r="G301" s="50">
        <v>0</v>
      </c>
      <c r="H301" s="50">
        <v>0</v>
      </c>
      <c r="I301" s="50">
        <v>0</v>
      </c>
      <c r="J301" s="50">
        <v>0</v>
      </c>
      <c r="K301" s="50">
        <v>0</v>
      </c>
      <c r="L301" s="50">
        <v>0</v>
      </c>
      <c r="M301" s="50">
        <v>0.28399999999999997</v>
      </c>
    </row>
    <row r="302" spans="3:15" x14ac:dyDescent="0.25">
      <c r="C302" s="43" t="s">
        <v>1</v>
      </c>
      <c r="D302" s="50">
        <v>0.21479999999999999</v>
      </c>
      <c r="E302" s="50">
        <v>0.22189999999999999</v>
      </c>
      <c r="F302" s="50">
        <v>0.26860000000000001</v>
      </c>
      <c r="G302" s="50">
        <v>0.28399999999999997</v>
      </c>
      <c r="H302" s="50">
        <v>0.24979999999999999</v>
      </c>
      <c r="I302" s="50">
        <v>0.29199999999999998</v>
      </c>
      <c r="J302" s="50">
        <v>0.26840000000000003</v>
      </c>
      <c r="K302" s="50">
        <v>0.24299999999999999</v>
      </c>
      <c r="L302" s="50">
        <v>0.24</v>
      </c>
      <c r="M302" s="50">
        <v>0.249</v>
      </c>
    </row>
    <row r="303" spans="3:15" x14ac:dyDescent="0.25">
      <c r="C303" s="43" t="s">
        <v>30</v>
      </c>
      <c r="D303" s="50">
        <v>0</v>
      </c>
      <c r="E303" s="50">
        <v>0</v>
      </c>
      <c r="F303" s="50">
        <v>0</v>
      </c>
      <c r="G303" s="50">
        <v>0</v>
      </c>
      <c r="H303" s="50">
        <v>0</v>
      </c>
      <c r="I303" s="50">
        <v>0</v>
      </c>
      <c r="J303" s="50">
        <v>0</v>
      </c>
      <c r="K303" s="50">
        <v>0</v>
      </c>
      <c r="L303" s="50">
        <v>0</v>
      </c>
      <c r="M303" s="50">
        <v>0</v>
      </c>
    </row>
    <row r="304" spans="3:15" x14ac:dyDescent="0.25">
      <c r="C304" s="43" t="s">
        <v>2</v>
      </c>
      <c r="D304" s="50">
        <v>0.23480000000000001</v>
      </c>
      <c r="E304" s="50">
        <v>0.26700000000000002</v>
      </c>
      <c r="F304" s="50">
        <v>0.27589999999999998</v>
      </c>
      <c r="G304" s="50">
        <v>0.29520000000000002</v>
      </c>
      <c r="H304" s="50">
        <v>0.27960000000000002</v>
      </c>
      <c r="I304" s="50">
        <v>0.26179999999999998</v>
      </c>
      <c r="J304" s="50">
        <v>0.26750000000000002</v>
      </c>
      <c r="K304" s="50">
        <v>0.28399999999999997</v>
      </c>
      <c r="L304" s="50">
        <v>0.28920000000000001</v>
      </c>
      <c r="M304" s="50">
        <v>0.30120000000000002</v>
      </c>
    </row>
    <row r="305" spans="3:13" x14ac:dyDescent="0.25">
      <c r="C305" s="43" t="s">
        <v>3</v>
      </c>
      <c r="D305" s="50">
        <v>0</v>
      </c>
      <c r="E305" s="50">
        <v>0</v>
      </c>
      <c r="F305" s="50">
        <v>0</v>
      </c>
      <c r="G305" s="50">
        <v>0</v>
      </c>
      <c r="H305" s="50">
        <v>0</v>
      </c>
      <c r="I305" s="50">
        <v>0</v>
      </c>
      <c r="J305" s="50">
        <v>0</v>
      </c>
      <c r="K305" s="50">
        <v>0</v>
      </c>
      <c r="L305" s="50">
        <v>0</v>
      </c>
      <c r="M305" s="50">
        <v>0</v>
      </c>
    </row>
    <row r="306" spans="3:13" x14ac:dyDescent="0.25">
      <c r="C306" s="43" t="s">
        <v>4</v>
      </c>
      <c r="D306" s="50">
        <v>0</v>
      </c>
      <c r="E306" s="50">
        <v>0</v>
      </c>
      <c r="F306" s="50">
        <v>0</v>
      </c>
      <c r="G306" s="50">
        <v>0</v>
      </c>
      <c r="H306" s="50">
        <v>0</v>
      </c>
      <c r="I306" s="50">
        <v>0</v>
      </c>
      <c r="J306" s="50">
        <v>0</v>
      </c>
      <c r="K306" s="50">
        <v>0</v>
      </c>
      <c r="L306" s="50">
        <v>0</v>
      </c>
      <c r="M306" s="50">
        <v>0.32</v>
      </c>
    </row>
    <row r="307" spans="3:13" x14ac:dyDescent="0.25">
      <c r="C307" s="43" t="s">
        <v>5</v>
      </c>
      <c r="D307" s="50">
        <v>0</v>
      </c>
      <c r="E307" s="50">
        <v>0</v>
      </c>
      <c r="F307" s="50">
        <v>0</v>
      </c>
      <c r="G307" s="50">
        <v>0.17</v>
      </c>
      <c r="H307" s="50">
        <v>0.17</v>
      </c>
      <c r="I307" s="50">
        <v>0.18</v>
      </c>
      <c r="J307" s="50">
        <v>0.18</v>
      </c>
      <c r="K307" s="50">
        <v>0.18</v>
      </c>
      <c r="L307" s="50">
        <v>0.18</v>
      </c>
      <c r="M307" s="50">
        <v>0.1905</v>
      </c>
    </row>
    <row r="308" spans="3:13" x14ac:dyDescent="0.25">
      <c r="C308" s="43" t="s">
        <v>6</v>
      </c>
      <c r="D308" s="50">
        <v>0</v>
      </c>
      <c r="E308" s="50">
        <v>0</v>
      </c>
      <c r="F308" s="50">
        <v>0</v>
      </c>
      <c r="G308" s="50">
        <v>0</v>
      </c>
      <c r="H308" s="50">
        <v>0</v>
      </c>
      <c r="I308" s="50">
        <v>0</v>
      </c>
      <c r="J308" s="50">
        <v>0</v>
      </c>
      <c r="K308" s="50">
        <v>0</v>
      </c>
      <c r="L308" s="50">
        <v>0</v>
      </c>
      <c r="M308" s="50">
        <v>0</v>
      </c>
    </row>
    <row r="309" spans="3:13" x14ac:dyDescent="0.25">
      <c r="C309" s="43" t="s">
        <v>7</v>
      </c>
      <c r="D309" s="50">
        <v>0.46600000000000003</v>
      </c>
      <c r="E309" s="50">
        <v>0.48399999999999999</v>
      </c>
      <c r="F309" s="50">
        <v>0.42699999999999999</v>
      </c>
      <c r="G309" s="50">
        <v>0.3590344125805659</v>
      </c>
      <c r="H309" s="50">
        <v>0.35199999999999998</v>
      </c>
      <c r="I309" s="50">
        <v>0.38100000000000001</v>
      </c>
      <c r="J309" s="50">
        <v>0.45800000000000002</v>
      </c>
      <c r="K309" s="50">
        <v>0.36399999999999999</v>
      </c>
      <c r="L309" s="50">
        <v>0.36499999999999999</v>
      </c>
      <c r="M309" s="50">
        <v>0.37</v>
      </c>
    </row>
    <row r="310" spans="3:13" x14ac:dyDescent="0.25">
      <c r="C310" s="43" t="s">
        <v>8</v>
      </c>
      <c r="D310" s="50">
        <v>9.9199999999999997E-2</v>
      </c>
      <c r="E310" s="50">
        <v>9.0200000000000002E-2</v>
      </c>
      <c r="F310" s="50">
        <v>0.1086</v>
      </c>
      <c r="G310" s="50">
        <v>0.1055</v>
      </c>
      <c r="H310" s="50">
        <v>0.17733837354893658</v>
      </c>
      <c r="I310" s="50">
        <v>0.1464</v>
      </c>
      <c r="J310" s="50">
        <v>0.1457</v>
      </c>
      <c r="K310" s="50">
        <v>0.16900000000000001</v>
      </c>
      <c r="L310" s="50">
        <v>0.19520000000000001</v>
      </c>
      <c r="M310" s="50">
        <v>0.20699999999999999</v>
      </c>
    </row>
    <row r="311" spans="3:13" x14ac:dyDescent="0.25">
      <c r="C311" s="43" t="s">
        <v>9</v>
      </c>
      <c r="D311" s="50">
        <v>0.312</v>
      </c>
      <c r="E311" s="50">
        <v>0.308</v>
      </c>
      <c r="F311" s="50">
        <v>0.31</v>
      </c>
      <c r="G311" s="50">
        <v>0.315</v>
      </c>
      <c r="H311" s="50">
        <v>0.32200000000000001</v>
      </c>
      <c r="I311" s="50">
        <v>0.26500000000000001</v>
      </c>
      <c r="J311" s="50">
        <v>0.245</v>
      </c>
      <c r="K311" s="50">
        <v>0.27400000000000002</v>
      </c>
      <c r="L311" s="50">
        <v>0.26400000000000001</v>
      </c>
      <c r="M311" s="50">
        <v>0.24099999999999999</v>
      </c>
    </row>
    <row r="312" spans="3:13" x14ac:dyDescent="0.25">
      <c r="C312" s="43" t="s">
        <v>10</v>
      </c>
      <c r="D312" s="50">
        <v>0.16400000000000001</v>
      </c>
      <c r="E312" s="50">
        <v>0.16300000000000001</v>
      </c>
      <c r="F312" s="50">
        <v>0.17</v>
      </c>
      <c r="G312" s="50">
        <v>0.16900000000000001</v>
      </c>
      <c r="H312" s="50">
        <v>0.16700000000000001</v>
      </c>
      <c r="I312" s="50">
        <v>0.158</v>
      </c>
      <c r="J312" s="50">
        <v>0.14799999999999999</v>
      </c>
      <c r="K312" s="50">
        <v>0.153</v>
      </c>
      <c r="L312" s="50">
        <v>0.14499999999999999</v>
      </c>
      <c r="M312" s="50">
        <v>0.13800000000000001</v>
      </c>
    </row>
    <row r="313" spans="3:13" x14ac:dyDescent="0.25">
      <c r="C313" s="43" t="s">
        <v>12</v>
      </c>
      <c r="D313" s="50">
        <v>0.1472</v>
      </c>
      <c r="E313" s="50">
        <v>0.1885</v>
      </c>
      <c r="F313" s="50">
        <v>0.18740000000000001</v>
      </c>
      <c r="G313" s="50">
        <v>0.18509999999999999</v>
      </c>
      <c r="H313" s="50">
        <v>0.214</v>
      </c>
      <c r="I313" s="50">
        <v>0.22600000000000001</v>
      </c>
      <c r="J313" s="50">
        <v>0.22600000000000001</v>
      </c>
      <c r="K313" s="50">
        <v>0.184</v>
      </c>
      <c r="L313" s="50">
        <v>0.17299999999999999</v>
      </c>
      <c r="M313" s="50">
        <v>0.22335765958682496</v>
      </c>
    </row>
    <row r="314" spans="3:13" x14ac:dyDescent="0.25">
      <c r="C314" s="43" t="s">
        <v>28</v>
      </c>
      <c r="D314" s="50">
        <v>0.155</v>
      </c>
      <c r="E314" s="50">
        <v>0.158</v>
      </c>
      <c r="F314" s="50">
        <v>0.16399999999999998</v>
      </c>
      <c r="G314" s="50">
        <v>0.17199999999999999</v>
      </c>
      <c r="H314" s="50">
        <v>0.16699999999999998</v>
      </c>
      <c r="I314" s="50">
        <v>0.14300000000000002</v>
      </c>
      <c r="J314" s="50">
        <v>0.14099999999999999</v>
      </c>
      <c r="K314" s="50">
        <v>0.154</v>
      </c>
      <c r="L314" s="50">
        <v>0.16699999999999998</v>
      </c>
      <c r="M314" s="50">
        <v>0.18600000000000003</v>
      </c>
    </row>
    <row r="315" spans="3:13" x14ac:dyDescent="0.25">
      <c r="C315" s="43" t="s">
        <v>13</v>
      </c>
      <c r="D315" s="50">
        <v>0.27496871345629115</v>
      </c>
      <c r="E315" s="50">
        <v>0.28070000000000001</v>
      </c>
      <c r="F315" s="50">
        <v>0.2767</v>
      </c>
      <c r="G315" s="50">
        <v>0.23480000000000001</v>
      </c>
      <c r="H315" s="50">
        <v>0.208524030557764</v>
      </c>
      <c r="I315" s="50">
        <v>0.19227793800000001</v>
      </c>
      <c r="J315" s="50">
        <v>0.17403960499999999</v>
      </c>
      <c r="K315" s="50">
        <v>0.17180000000000001</v>
      </c>
      <c r="L315" s="50">
        <v>0.16500000000000001</v>
      </c>
      <c r="M315" s="50">
        <v>0.16398939722728711</v>
      </c>
    </row>
    <row r="316" spans="3:13" x14ac:dyDescent="0.25">
      <c r="C316" s="43" t="s">
        <v>14</v>
      </c>
      <c r="D316" s="50">
        <v>0</v>
      </c>
      <c r="E316" s="50">
        <v>0</v>
      </c>
      <c r="F316" s="50">
        <v>0</v>
      </c>
      <c r="G316" s="50">
        <v>0</v>
      </c>
      <c r="H316" s="50">
        <v>0</v>
      </c>
      <c r="I316" s="50">
        <v>0</v>
      </c>
      <c r="J316" s="50">
        <v>0</v>
      </c>
      <c r="K316" s="50">
        <v>0</v>
      </c>
      <c r="L316" s="50">
        <v>0</v>
      </c>
      <c r="M316" s="50">
        <v>0</v>
      </c>
    </row>
    <row r="317" spans="3:13" x14ac:dyDescent="0.25">
      <c r="C317" s="43" t="s">
        <v>15</v>
      </c>
      <c r="D317" s="50">
        <v>0.44440000000000002</v>
      </c>
      <c r="E317" s="50">
        <v>0.44290000000000002</v>
      </c>
      <c r="F317" s="50">
        <v>0.46429999999999999</v>
      </c>
      <c r="G317" s="50">
        <v>0.41339999999999999</v>
      </c>
      <c r="H317" s="50">
        <v>0.36799999999999999</v>
      </c>
      <c r="I317" s="50">
        <v>0.35299999999999998</v>
      </c>
      <c r="J317" s="50">
        <v>0.34499999999999997</v>
      </c>
      <c r="K317" s="50">
        <v>0.33500000000000002</v>
      </c>
      <c r="L317" s="50">
        <v>0.33800000000000002</v>
      </c>
      <c r="M317" s="50">
        <v>0.34699999999999998</v>
      </c>
    </row>
    <row r="318" spans="3:13" x14ac:dyDescent="0.25">
      <c r="C318" s="43" t="s">
        <v>16</v>
      </c>
      <c r="D318" s="50">
        <v>0.252</v>
      </c>
      <c r="E318" s="50">
        <v>0.26140000000000002</v>
      </c>
      <c r="F318" s="50">
        <v>0.25869999999999999</v>
      </c>
      <c r="G318" s="50">
        <v>0.2447</v>
      </c>
      <c r="H318" s="50">
        <v>0.26989999999999997</v>
      </c>
      <c r="I318" s="50">
        <v>0.21279999999999999</v>
      </c>
      <c r="J318" s="50">
        <v>0.15</v>
      </c>
      <c r="K318" s="50">
        <v>0.16800000000000001</v>
      </c>
      <c r="L318" s="50">
        <v>0.17299999999999999</v>
      </c>
      <c r="M318" s="50">
        <v>0.158</v>
      </c>
    </row>
    <row r="319" spans="3:13" x14ac:dyDescent="0.25">
      <c r="C319" s="43" t="s">
        <v>29</v>
      </c>
      <c r="D319" s="50">
        <v>0</v>
      </c>
      <c r="E319" s="50">
        <v>0</v>
      </c>
      <c r="F319" s="50">
        <v>0</v>
      </c>
      <c r="G319" s="50">
        <v>0</v>
      </c>
      <c r="H319" s="50">
        <v>0</v>
      </c>
      <c r="I319" s="50">
        <v>0</v>
      </c>
      <c r="J319" s="50">
        <v>0</v>
      </c>
      <c r="K319" s="50">
        <v>0</v>
      </c>
      <c r="L319" s="50">
        <v>0</v>
      </c>
      <c r="M319" s="50">
        <v>0</v>
      </c>
    </row>
    <row r="320" spans="3:13" x14ac:dyDescent="0.25">
      <c r="C320" s="43" t="s">
        <v>17</v>
      </c>
      <c r="D320" s="50">
        <v>0</v>
      </c>
      <c r="E320" s="50">
        <v>0</v>
      </c>
      <c r="F320" s="50">
        <v>0</v>
      </c>
      <c r="G320" s="50">
        <v>0</v>
      </c>
      <c r="H320" s="50">
        <v>0</v>
      </c>
      <c r="I320" s="50">
        <v>0</v>
      </c>
      <c r="J320" s="50">
        <v>0</v>
      </c>
      <c r="K320" s="50">
        <v>0</v>
      </c>
      <c r="L320" s="50">
        <v>0</v>
      </c>
      <c r="M320" s="50">
        <v>0</v>
      </c>
    </row>
    <row r="321" spans="3:13" x14ac:dyDescent="0.25">
      <c r="C321" s="43" t="s">
        <v>18</v>
      </c>
      <c r="D321" s="50">
        <v>0.32600000000000001</v>
      </c>
      <c r="E321" s="50">
        <v>0.38500000000000001</v>
      </c>
      <c r="F321" s="50">
        <v>0.29699999999999999</v>
      </c>
      <c r="G321" s="50">
        <v>0.36200000000000004</v>
      </c>
      <c r="H321" s="50">
        <v>0.33700000000000002</v>
      </c>
      <c r="I321" s="50">
        <v>0.35499999999999998</v>
      </c>
      <c r="J321" s="50">
        <v>0.39100000000000001</v>
      </c>
      <c r="K321" s="50">
        <v>0</v>
      </c>
      <c r="L321" s="50">
        <v>0</v>
      </c>
      <c r="M321" s="50">
        <v>0</v>
      </c>
    </row>
    <row r="322" spans="3:13" x14ac:dyDescent="0.25">
      <c r="C322" s="43" t="s">
        <v>19</v>
      </c>
      <c r="D322" s="50">
        <v>0</v>
      </c>
      <c r="E322" s="50">
        <v>0</v>
      </c>
      <c r="F322" s="50">
        <v>0</v>
      </c>
      <c r="G322" s="50">
        <v>0</v>
      </c>
      <c r="H322" s="50">
        <v>0</v>
      </c>
      <c r="I322" s="50">
        <v>0</v>
      </c>
      <c r="J322" s="50">
        <v>0</v>
      </c>
      <c r="K322" s="50">
        <v>0</v>
      </c>
      <c r="L322" s="50">
        <v>0</v>
      </c>
      <c r="M322" s="50">
        <v>0</v>
      </c>
    </row>
    <row r="323" spans="3:13" x14ac:dyDescent="0.25">
      <c r="C323" s="43" t="s">
        <v>20</v>
      </c>
      <c r="D323" s="50">
        <v>0</v>
      </c>
      <c r="E323" s="50">
        <v>0</v>
      </c>
      <c r="F323" s="50">
        <v>0</v>
      </c>
      <c r="G323" s="50">
        <v>0</v>
      </c>
      <c r="H323" s="50">
        <v>0</v>
      </c>
      <c r="I323" s="50">
        <v>0</v>
      </c>
      <c r="J323" s="50">
        <v>0</v>
      </c>
      <c r="K323" s="50">
        <v>0</v>
      </c>
      <c r="L323" s="50">
        <v>0</v>
      </c>
      <c r="M323" s="50">
        <v>0.2</v>
      </c>
    </row>
    <row r="324" spans="3:13" x14ac:dyDescent="0.25">
      <c r="C324" s="43" t="s">
        <v>21</v>
      </c>
      <c r="D324" s="50">
        <v>0.28600000000000003</v>
      </c>
      <c r="E324" s="50">
        <v>0.32400000000000001</v>
      </c>
      <c r="F324" s="50">
        <v>0.28199999999999997</v>
      </c>
      <c r="G324" s="50">
        <v>0.28100000000000003</v>
      </c>
      <c r="H324" s="50">
        <v>0.33399999999999996</v>
      </c>
      <c r="I324" s="50">
        <v>0.29600000000000004</v>
      </c>
      <c r="J324" s="50">
        <v>0.30099999999999999</v>
      </c>
      <c r="K324" s="50">
        <v>0.3</v>
      </c>
      <c r="L324" s="50">
        <v>0.33299999999999996</v>
      </c>
      <c r="M324" s="50">
        <v>0.31</v>
      </c>
    </row>
    <row r="325" spans="3:13" x14ac:dyDescent="0.25">
      <c r="C325" s="43" t="s">
        <v>22</v>
      </c>
      <c r="D325" s="50">
        <v>0</v>
      </c>
      <c r="E325" s="50">
        <v>0</v>
      </c>
      <c r="F325" s="50">
        <v>0</v>
      </c>
      <c r="G325" s="50">
        <v>0</v>
      </c>
      <c r="H325" s="50">
        <v>0</v>
      </c>
      <c r="I325" s="50">
        <v>0</v>
      </c>
      <c r="J325" s="50">
        <v>0</v>
      </c>
      <c r="K325" s="50">
        <v>0</v>
      </c>
      <c r="L325" s="50">
        <v>0</v>
      </c>
      <c r="M325" s="50">
        <v>0</v>
      </c>
    </row>
    <row r="326" spans="3:13" x14ac:dyDescent="0.25">
      <c r="C326" s="43" t="s">
        <v>23</v>
      </c>
      <c r="D326" s="50">
        <v>0.20499999999999999</v>
      </c>
      <c r="E326" s="50">
        <v>0.22500000000000001</v>
      </c>
      <c r="F326" s="50">
        <v>0.20006405947551603</v>
      </c>
      <c r="G326" s="50">
        <v>0.23564049566967857</v>
      </c>
      <c r="H326" s="50">
        <v>0.24719141010752846</v>
      </c>
      <c r="I326" s="50">
        <v>0.31170468328423701</v>
      </c>
      <c r="J326" s="50">
        <v>0.36990984013775052</v>
      </c>
      <c r="K326" s="50">
        <v>0.36888849733365109</v>
      </c>
      <c r="L326" s="50">
        <v>0.30955227965880527</v>
      </c>
      <c r="M326" s="50">
        <v>0.27224625741780151</v>
      </c>
    </row>
    <row r="327" spans="3:13" x14ac:dyDescent="0.25">
      <c r="C327" s="43" t="s">
        <v>31</v>
      </c>
      <c r="D327" s="50">
        <v>0</v>
      </c>
      <c r="E327" s="50">
        <v>0</v>
      </c>
      <c r="F327" s="50">
        <v>0</v>
      </c>
      <c r="G327" s="50">
        <v>0</v>
      </c>
      <c r="H327" s="50">
        <v>0</v>
      </c>
      <c r="I327" s="50">
        <v>0</v>
      </c>
      <c r="J327" s="50">
        <v>0</v>
      </c>
      <c r="K327" s="50">
        <v>0</v>
      </c>
      <c r="L327" s="50">
        <v>0</v>
      </c>
      <c r="M327" s="50">
        <v>0</v>
      </c>
    </row>
    <row r="328" spans="3:13" x14ac:dyDescent="0.25">
      <c r="C328" s="43" t="s">
        <v>24</v>
      </c>
      <c r="D328" s="50">
        <v>0.17499999999999999</v>
      </c>
      <c r="E328" s="50">
        <v>0.17399999999999999</v>
      </c>
      <c r="F328" s="50">
        <v>0.15590000000000001</v>
      </c>
      <c r="G328" s="50">
        <v>0.15</v>
      </c>
      <c r="H328" s="50">
        <v>0.159</v>
      </c>
      <c r="I328" s="50">
        <v>0.13</v>
      </c>
      <c r="J328" s="50">
        <v>0.11799999999999999</v>
      </c>
      <c r="K328" s="50">
        <v>0.128</v>
      </c>
      <c r="L328" s="50">
        <v>0.14899999999999999</v>
      </c>
      <c r="M328" s="50">
        <v>0.14000000000000001</v>
      </c>
    </row>
    <row r="329" spans="3:13" x14ac:dyDescent="0.25">
      <c r="C329" s="43" t="s">
        <v>25</v>
      </c>
      <c r="D329" s="50">
        <v>0</v>
      </c>
      <c r="E329" s="50">
        <v>0</v>
      </c>
      <c r="F329" s="50">
        <v>0</v>
      </c>
      <c r="G329" s="50">
        <v>0</v>
      </c>
      <c r="H329" s="50">
        <v>0</v>
      </c>
      <c r="I329" s="50">
        <v>0</v>
      </c>
      <c r="J329" s="50">
        <v>0</v>
      </c>
      <c r="K329" s="50">
        <v>0</v>
      </c>
      <c r="L329" s="50">
        <v>0</v>
      </c>
      <c r="M329" s="50">
        <v>0.32409999999999994</v>
      </c>
    </row>
    <row r="330" spans="3:13" x14ac:dyDescent="0.25">
      <c r="C330" s="43" t="s">
        <v>26</v>
      </c>
      <c r="D330" s="50">
        <v>0</v>
      </c>
      <c r="E330" s="50">
        <v>0</v>
      </c>
      <c r="F330" s="50">
        <v>0</v>
      </c>
      <c r="G330" s="50">
        <v>0</v>
      </c>
      <c r="H330" s="50">
        <v>0</v>
      </c>
      <c r="I330" s="50">
        <v>0</v>
      </c>
      <c r="J330" s="50">
        <v>0</v>
      </c>
      <c r="K330" s="50">
        <v>0</v>
      </c>
      <c r="L330" s="50">
        <v>0</v>
      </c>
      <c r="M330" s="50">
        <v>0</v>
      </c>
    </row>
    <row r="331" spans="3:13" x14ac:dyDescent="0.25">
      <c r="C331" s="43" t="s">
        <v>27</v>
      </c>
      <c r="D331" s="50">
        <v>0</v>
      </c>
      <c r="E331" s="50">
        <v>0</v>
      </c>
      <c r="F331" s="50">
        <v>0</v>
      </c>
      <c r="G331" s="50">
        <v>0</v>
      </c>
      <c r="H331" s="50">
        <v>0</v>
      </c>
      <c r="I331" s="50">
        <v>0</v>
      </c>
      <c r="J331" s="50">
        <v>0</v>
      </c>
      <c r="K331" s="50">
        <v>0</v>
      </c>
      <c r="L331" s="50">
        <v>0</v>
      </c>
      <c r="M331" s="50">
        <v>0</v>
      </c>
    </row>
    <row r="332" spans="3:13" x14ac:dyDescent="0.25">
      <c r="C332" s="43" t="s">
        <v>11</v>
      </c>
      <c r="D332" s="50">
        <v>0</v>
      </c>
      <c r="E332" s="50">
        <v>0</v>
      </c>
      <c r="F332" s="50">
        <v>0</v>
      </c>
      <c r="G332" s="50">
        <v>0</v>
      </c>
      <c r="H332" s="50">
        <v>0</v>
      </c>
      <c r="I332" s="50">
        <v>0</v>
      </c>
      <c r="J332" s="50">
        <v>0</v>
      </c>
      <c r="K332" s="50">
        <v>0</v>
      </c>
      <c r="L332" s="50">
        <v>0</v>
      </c>
      <c r="M332" s="50">
        <v>0</v>
      </c>
    </row>
    <row r="333" spans="3:13" x14ac:dyDescent="0.25">
      <c r="C333" s="44"/>
      <c r="D333" s="1"/>
      <c r="E333" s="1"/>
      <c r="F333" s="1"/>
      <c r="G333" s="1"/>
      <c r="H333" s="1"/>
      <c r="I333" s="1"/>
      <c r="J333" s="1"/>
      <c r="K333" s="1"/>
      <c r="L333" s="1"/>
      <c r="M333" s="7"/>
    </row>
    <row r="334" spans="3:13" x14ac:dyDescent="0.25">
      <c r="C334" s="44"/>
      <c r="D334" s="1"/>
      <c r="E334" s="1"/>
      <c r="F334" s="1"/>
      <c r="G334" s="1"/>
      <c r="H334" s="1"/>
      <c r="I334" s="1"/>
      <c r="J334" s="1"/>
      <c r="K334" s="1"/>
      <c r="L334" s="1"/>
      <c r="M334" s="7"/>
    </row>
    <row r="335" spans="3:13" ht="18.75" x14ac:dyDescent="0.25">
      <c r="C335" s="198" t="s">
        <v>41</v>
      </c>
      <c r="D335" s="199"/>
      <c r="E335" s="199"/>
      <c r="F335" s="199"/>
      <c r="G335" s="199"/>
      <c r="H335" s="199"/>
      <c r="I335" s="199"/>
      <c r="J335" s="199"/>
      <c r="K335" s="199"/>
      <c r="L335" s="199"/>
      <c r="M335" s="200"/>
    </row>
    <row r="336" spans="3:13" x14ac:dyDescent="0.25">
      <c r="C336" s="14">
        <v>94</v>
      </c>
      <c r="D336" s="18">
        <v>2004</v>
      </c>
      <c r="E336" s="18">
        <f t="shared" ref="E336:M336" si="12">D336+1</f>
        <v>2005</v>
      </c>
      <c r="F336" s="18">
        <f t="shared" si="12"/>
        <v>2006</v>
      </c>
      <c r="G336" s="18">
        <f t="shared" si="12"/>
        <v>2007</v>
      </c>
      <c r="H336" s="18">
        <f t="shared" si="12"/>
        <v>2008</v>
      </c>
      <c r="I336" s="18">
        <f t="shared" si="12"/>
        <v>2009</v>
      </c>
      <c r="J336" s="18">
        <f t="shared" si="12"/>
        <v>2010</v>
      </c>
      <c r="K336" s="18">
        <f t="shared" si="12"/>
        <v>2011</v>
      </c>
      <c r="L336" s="18">
        <f t="shared" si="12"/>
        <v>2012</v>
      </c>
      <c r="M336" s="19">
        <f t="shared" si="12"/>
        <v>2013</v>
      </c>
    </row>
    <row r="337" spans="3:13" x14ac:dyDescent="0.25">
      <c r="C337" s="43" t="s">
        <v>0</v>
      </c>
      <c r="D337" s="47">
        <v>0.20738999999999999</v>
      </c>
      <c r="E337" s="47">
        <v>0.20718</v>
      </c>
      <c r="F337" s="47">
        <v>0.20269999999999999</v>
      </c>
      <c r="G337" s="47">
        <v>0.2082</v>
      </c>
      <c r="H337" s="47">
        <v>0.20799999999999999</v>
      </c>
      <c r="I337" s="47">
        <v>0.221</v>
      </c>
      <c r="J337" s="47">
        <v>0.22</v>
      </c>
      <c r="K337" s="47">
        <v>0.20799999999999999</v>
      </c>
      <c r="L337" s="47">
        <v>0.19600000000000001</v>
      </c>
      <c r="M337" s="48">
        <v>0</v>
      </c>
    </row>
    <row r="338" spans="3:13" x14ac:dyDescent="0.25">
      <c r="C338" s="43" t="s">
        <v>1</v>
      </c>
      <c r="D338" s="49">
        <v>0.17330000000000001</v>
      </c>
      <c r="E338" s="49">
        <v>0.2094</v>
      </c>
      <c r="F338" s="49">
        <v>0.1479</v>
      </c>
      <c r="G338" s="49">
        <v>0.1426</v>
      </c>
      <c r="H338" s="49">
        <v>0.13650000000000001</v>
      </c>
      <c r="I338" s="49">
        <v>0.1487</v>
      </c>
      <c r="J338" s="49">
        <v>0.1447</v>
      </c>
      <c r="K338" s="49">
        <v>0.154</v>
      </c>
      <c r="L338" s="49">
        <v>0.182</v>
      </c>
      <c r="M338" s="50">
        <v>0.121</v>
      </c>
    </row>
    <row r="339" spans="3:13" x14ac:dyDescent="0.25">
      <c r="C339" s="43" t="s">
        <v>30</v>
      </c>
      <c r="D339" s="49">
        <v>0.29120000000000001</v>
      </c>
      <c r="E339" s="49">
        <v>0.24579999999999999</v>
      </c>
      <c r="F339" s="49">
        <v>0</v>
      </c>
      <c r="G339" s="49">
        <v>0.16800000000000001</v>
      </c>
      <c r="H339" s="49">
        <v>0.14949999999999999</v>
      </c>
      <c r="I339" s="49">
        <v>0.15590000000000001</v>
      </c>
      <c r="J339" s="49">
        <v>0.13300000000000001</v>
      </c>
      <c r="K339" s="49">
        <v>0.124</v>
      </c>
      <c r="L339" s="49">
        <v>0.16200000000000001</v>
      </c>
      <c r="M339" s="50">
        <v>0</v>
      </c>
    </row>
    <row r="340" spans="3:13" x14ac:dyDescent="0.25">
      <c r="C340" s="43" t="s">
        <v>2</v>
      </c>
      <c r="D340" s="49">
        <v>0.23499999999999999</v>
      </c>
      <c r="E340" s="49">
        <v>0.23599999999999999</v>
      </c>
      <c r="F340" s="49">
        <v>0.26279999999999998</v>
      </c>
      <c r="G340" s="49">
        <v>0.26619999999999999</v>
      </c>
      <c r="H340" s="49">
        <v>0.27200000000000002</v>
      </c>
      <c r="I340" s="49">
        <v>0.25800000000000001</v>
      </c>
      <c r="J340" s="49">
        <v>0.24949384314115969</v>
      </c>
      <c r="K340" s="49">
        <v>0.253</v>
      </c>
      <c r="L340" s="49">
        <v>0.25140000000000001</v>
      </c>
      <c r="M340" s="50">
        <v>0.26329999999999998</v>
      </c>
    </row>
    <row r="341" spans="3:13" x14ac:dyDescent="0.25">
      <c r="C341" s="43" t="s">
        <v>3</v>
      </c>
      <c r="D341" s="49">
        <v>0.25969999999999999</v>
      </c>
      <c r="E341" s="49">
        <v>0.26100000000000001</v>
      </c>
      <c r="F341" s="49">
        <v>0.26100000000000001</v>
      </c>
      <c r="G341" s="49">
        <v>0.26100000000000001</v>
      </c>
      <c r="H341" s="49">
        <v>0.26100000000000001</v>
      </c>
      <c r="I341" s="49">
        <v>0.26100000000000001</v>
      </c>
      <c r="J341" s="49">
        <v>0.28129999999999999</v>
      </c>
      <c r="K341" s="49">
        <v>0.27729999999999999</v>
      </c>
      <c r="L341" s="49">
        <v>0.26279999999999998</v>
      </c>
      <c r="M341" s="50">
        <v>0</v>
      </c>
    </row>
    <row r="342" spans="3:13" x14ac:dyDescent="0.25">
      <c r="C342" s="43" t="s">
        <v>4</v>
      </c>
      <c r="D342" s="49">
        <v>0.1236</v>
      </c>
      <c r="E342" s="49">
        <v>0.1343</v>
      </c>
      <c r="F342" s="49">
        <v>0.1328</v>
      </c>
      <c r="G342" s="49">
        <v>0.13420000000000001</v>
      </c>
      <c r="H342" s="49">
        <v>0.1389</v>
      </c>
      <c r="I342" s="49">
        <v>0.128</v>
      </c>
      <c r="J342" s="49">
        <v>0.121</v>
      </c>
      <c r="K342" s="49">
        <v>0.13700000000000001</v>
      </c>
      <c r="L342" s="49">
        <v>0.13739999999999999</v>
      </c>
      <c r="M342" s="50">
        <v>0.21</v>
      </c>
    </row>
    <row r="343" spans="3:13" x14ac:dyDescent="0.25">
      <c r="C343" s="43" t="s">
        <v>5</v>
      </c>
      <c r="D343" s="49">
        <v>0</v>
      </c>
      <c r="E343" s="49">
        <v>0</v>
      </c>
      <c r="F343" s="49">
        <v>0</v>
      </c>
      <c r="G343" s="49">
        <v>0.11689999999999999</v>
      </c>
      <c r="H343" s="49">
        <v>0.12</v>
      </c>
      <c r="I343" s="49">
        <v>0.11799999999999999</v>
      </c>
      <c r="J343" s="49">
        <v>0.12431896978702328</v>
      </c>
      <c r="K343" s="49">
        <v>0.126</v>
      </c>
      <c r="L343" s="49">
        <v>0.1381</v>
      </c>
      <c r="M343" s="50">
        <v>0.1411</v>
      </c>
    </row>
    <row r="344" spans="3:13" x14ac:dyDescent="0.25">
      <c r="C344" s="43" t="s">
        <v>6</v>
      </c>
      <c r="D344" s="49">
        <v>0.17199999999999999</v>
      </c>
      <c r="E344" s="49">
        <v>0.17399999999999999</v>
      </c>
      <c r="F344" s="49">
        <v>0.17499999999999999</v>
      </c>
      <c r="G344" s="49">
        <v>0.14499999999999999</v>
      </c>
      <c r="H344" s="49">
        <v>0.13400000000000001</v>
      </c>
      <c r="I344" s="49">
        <v>0.13357752987393701</v>
      </c>
      <c r="J344" s="49">
        <v>0.13673151938797204</v>
      </c>
      <c r="K344" s="49">
        <v>0.1459</v>
      </c>
      <c r="L344" s="49">
        <v>0.1341</v>
      </c>
      <c r="M344" s="50">
        <v>0</v>
      </c>
    </row>
    <row r="345" spans="3:13" x14ac:dyDescent="0.25">
      <c r="C345" s="43" t="s">
        <v>7</v>
      </c>
      <c r="D345" s="49">
        <v>0.251</v>
      </c>
      <c r="E345" s="49">
        <v>0.26100000000000001</v>
      </c>
      <c r="F345" s="49">
        <v>0.26700000000000002</v>
      </c>
      <c r="G345" s="49">
        <v>0.35841210234032606</v>
      </c>
      <c r="H345" s="49">
        <v>0.252</v>
      </c>
      <c r="I345" s="49">
        <v>0.33</v>
      </c>
      <c r="J345" s="49">
        <v>0.33100000000000002</v>
      </c>
      <c r="K345" s="49">
        <v>0.26900000000000002</v>
      </c>
      <c r="L345" s="49">
        <v>0.27600000000000002</v>
      </c>
      <c r="M345" s="50">
        <v>0.25800000000000001</v>
      </c>
    </row>
    <row r="346" spans="3:13" x14ac:dyDescent="0.25">
      <c r="C346" s="43" t="s">
        <v>8</v>
      </c>
      <c r="D346" s="49">
        <v>9.8199999999999996E-2</v>
      </c>
      <c r="E346" s="49">
        <v>8.6099999999999996E-2</v>
      </c>
      <c r="F346" s="49">
        <v>8.7099999999999997E-2</v>
      </c>
      <c r="G346" s="49">
        <v>9.3799999999999994E-2</v>
      </c>
      <c r="H346" s="49">
        <v>0.12134179715773184</v>
      </c>
      <c r="I346" s="49">
        <v>0.1186</v>
      </c>
      <c r="J346" s="49">
        <v>0.13270000000000001</v>
      </c>
      <c r="K346" s="49">
        <v>0.107</v>
      </c>
      <c r="L346" s="49">
        <v>0.12809999999999999</v>
      </c>
      <c r="M346" s="50">
        <v>0.12</v>
      </c>
    </row>
    <row r="347" spans="3:13" x14ac:dyDescent="0.25">
      <c r="C347" s="43" t="s">
        <v>9</v>
      </c>
      <c r="D347" s="49">
        <v>0.249</v>
      </c>
      <c r="E347" s="49">
        <v>0.30299999999999999</v>
      </c>
      <c r="F347" s="49">
        <v>0.30599999999999999</v>
      </c>
      <c r="G347" s="49">
        <v>0.312</v>
      </c>
      <c r="H347" s="49">
        <v>0.313</v>
      </c>
      <c r="I347" s="49">
        <v>0.309</v>
      </c>
      <c r="J347" s="49">
        <v>0.314</v>
      </c>
      <c r="K347" s="49">
        <v>0.312</v>
      </c>
      <c r="L347" s="49">
        <v>0.309</v>
      </c>
      <c r="M347" s="50">
        <v>0.30199999999999999</v>
      </c>
    </row>
    <row r="348" spans="3:13" x14ac:dyDescent="0.25">
      <c r="C348" s="43" t="s">
        <v>10</v>
      </c>
      <c r="D348" s="49">
        <v>0.13600000000000001</v>
      </c>
      <c r="E348" s="49">
        <v>0.13800000000000001</v>
      </c>
      <c r="F348" s="49">
        <v>0.14499999999999999</v>
      </c>
      <c r="G348" s="49">
        <v>0.123</v>
      </c>
      <c r="H348" s="49">
        <v>0.111</v>
      </c>
      <c r="I348" s="49">
        <v>0.12</v>
      </c>
      <c r="J348" s="49">
        <v>0.13500000000000001</v>
      </c>
      <c r="K348" s="49">
        <v>0.128</v>
      </c>
      <c r="L348" s="49">
        <v>0.121</v>
      </c>
      <c r="M348" s="50">
        <v>0.13400000000000001</v>
      </c>
    </row>
    <row r="349" spans="3:13" x14ac:dyDescent="0.25">
      <c r="C349" s="43" t="s">
        <v>12</v>
      </c>
      <c r="D349" s="49">
        <v>0.1457</v>
      </c>
      <c r="E349" s="49">
        <v>0.1411</v>
      </c>
      <c r="F349" s="49">
        <v>0.1678</v>
      </c>
      <c r="G349" s="49">
        <v>0.14849999999999999</v>
      </c>
      <c r="H349" s="49">
        <v>0.11899999999999999</v>
      </c>
      <c r="I349" s="49">
        <v>0.11899999999999999</v>
      </c>
      <c r="J349" s="49">
        <v>0.13300000000000001</v>
      </c>
      <c r="K349" s="49">
        <v>0.14499999999999999</v>
      </c>
      <c r="L349" s="49">
        <v>0.158</v>
      </c>
      <c r="M349" s="50">
        <v>0.1480535459726211</v>
      </c>
    </row>
    <row r="350" spans="3:13" x14ac:dyDescent="0.25">
      <c r="C350" s="43" t="s">
        <v>28</v>
      </c>
      <c r="D350" s="49">
        <v>0.1467</v>
      </c>
      <c r="E350" s="49">
        <v>0.1444</v>
      </c>
      <c r="F350" s="49">
        <v>0.13700000000000001</v>
      </c>
      <c r="G350" s="49">
        <v>0.13850000000000001</v>
      </c>
      <c r="H350" s="49">
        <v>0.14299999999999999</v>
      </c>
      <c r="I350" s="49">
        <v>0.13500000000000001</v>
      </c>
      <c r="J350" s="49">
        <v>0.14099999999999999</v>
      </c>
      <c r="K350" s="49">
        <v>0.14099999999999999</v>
      </c>
      <c r="L350" s="49">
        <v>0.14799999999999999</v>
      </c>
      <c r="M350" s="50">
        <v>0.14000000000000001</v>
      </c>
    </row>
    <row r="351" spans="3:13" x14ac:dyDescent="0.25">
      <c r="C351" s="43" t="s">
        <v>13</v>
      </c>
      <c r="D351" s="49">
        <v>0.15587879285230699</v>
      </c>
      <c r="E351" s="49">
        <v>0.14749999999999999</v>
      </c>
      <c r="F351" s="49">
        <v>0.10920000000000001</v>
      </c>
      <c r="G351" s="49">
        <v>0.113</v>
      </c>
      <c r="H351" s="49">
        <v>0.106029461773555</v>
      </c>
      <c r="I351" s="49">
        <v>0.105936904</v>
      </c>
      <c r="J351" s="49">
        <v>0.112725267</v>
      </c>
      <c r="K351" s="49">
        <v>0.10970000000000001</v>
      </c>
      <c r="L351" s="49">
        <v>0.107</v>
      </c>
      <c r="M351" s="50">
        <v>0.11667209746786</v>
      </c>
    </row>
    <row r="352" spans="3:13" x14ac:dyDescent="0.25">
      <c r="C352" s="43" t="s">
        <v>14</v>
      </c>
      <c r="D352" s="49">
        <v>0.21640000000000001</v>
      </c>
      <c r="E352" s="49">
        <v>0.22600000000000001</v>
      </c>
      <c r="F352" s="49">
        <v>0.2394</v>
      </c>
      <c r="G352" s="49">
        <v>0.2475</v>
      </c>
      <c r="H352" s="49">
        <v>0.23200000000000001</v>
      </c>
      <c r="I352" s="49">
        <v>0.18</v>
      </c>
      <c r="J352" s="49">
        <v>0.23699999999999999</v>
      </c>
      <c r="K352" s="49">
        <v>0.19700000000000001</v>
      </c>
      <c r="L352" s="49">
        <v>0.214</v>
      </c>
      <c r="M352" s="50">
        <v>0</v>
      </c>
    </row>
    <row r="353" spans="3:13" x14ac:dyDescent="0.25">
      <c r="C353" s="43" t="s">
        <v>15</v>
      </c>
      <c r="D353" s="49">
        <v>0.31019999999999998</v>
      </c>
      <c r="E353" s="49">
        <v>0.31830000000000003</v>
      </c>
      <c r="F353" s="49">
        <v>0.25640000000000002</v>
      </c>
      <c r="G353" s="49">
        <v>0.26700000000000002</v>
      </c>
      <c r="H353" s="49">
        <v>0.30499999999999999</v>
      </c>
      <c r="I353" s="49">
        <v>0.29499999999999998</v>
      </c>
      <c r="J353" s="49">
        <v>0.28499999999999998</v>
      </c>
      <c r="K353" s="49">
        <v>0.316</v>
      </c>
      <c r="L353" s="49">
        <v>0.27500000000000002</v>
      </c>
      <c r="M353" s="50">
        <v>0.25</v>
      </c>
    </row>
    <row r="354" spans="3:13" x14ac:dyDescent="0.25">
      <c r="C354" s="43" t="s">
        <v>16</v>
      </c>
      <c r="D354" s="49">
        <v>0.1295</v>
      </c>
      <c r="E354" s="49">
        <v>0.12239999999999999</v>
      </c>
      <c r="F354" s="49">
        <v>0.11749999999999999</v>
      </c>
      <c r="G354" s="49">
        <v>0.14050000000000001</v>
      </c>
      <c r="H354" s="49">
        <v>0.1012</v>
      </c>
      <c r="I354" s="49">
        <v>0.1067</v>
      </c>
      <c r="J354" s="49">
        <v>0.105</v>
      </c>
      <c r="K354" s="49">
        <v>0.13300000000000001</v>
      </c>
      <c r="L354" s="49">
        <v>0.14599999999999999</v>
      </c>
      <c r="M354" s="50">
        <v>0.155</v>
      </c>
    </row>
    <row r="355" spans="3:13" x14ac:dyDescent="0.25">
      <c r="C355" s="43" t="s">
        <v>29</v>
      </c>
      <c r="D355" s="49">
        <v>0</v>
      </c>
      <c r="E355" s="49">
        <v>0</v>
      </c>
      <c r="F355" s="49">
        <v>0</v>
      </c>
      <c r="G355" s="49">
        <v>0</v>
      </c>
      <c r="H355" s="49">
        <v>0</v>
      </c>
      <c r="I355" s="49">
        <v>0.17699999999999999</v>
      </c>
      <c r="J355" s="49">
        <v>0.22500000000000001</v>
      </c>
      <c r="K355" s="49">
        <v>0.19500000000000001</v>
      </c>
      <c r="L355" s="49">
        <v>0.158</v>
      </c>
      <c r="M355" s="50">
        <v>0</v>
      </c>
    </row>
    <row r="356" spans="3:13" x14ac:dyDescent="0.25">
      <c r="C356" s="43" t="s">
        <v>17</v>
      </c>
      <c r="D356" s="49">
        <v>0</v>
      </c>
      <c r="E356" s="49">
        <v>0</v>
      </c>
      <c r="F356" s="49">
        <v>0</v>
      </c>
      <c r="G356" s="49">
        <v>0</v>
      </c>
      <c r="H356" s="49">
        <v>0.13270000000000001</v>
      </c>
      <c r="I356" s="49">
        <v>0.1467</v>
      </c>
      <c r="J356" s="49">
        <v>0.12690000000000001</v>
      </c>
      <c r="K356" s="49">
        <v>0.14949999999999999</v>
      </c>
      <c r="L356" s="49">
        <v>0.1449</v>
      </c>
      <c r="M356" s="50">
        <v>0</v>
      </c>
    </row>
    <row r="357" spans="3:13" x14ac:dyDescent="0.25">
      <c r="C357" s="43" t="s">
        <v>18</v>
      </c>
      <c r="D357" s="49">
        <v>0.25019999999999998</v>
      </c>
      <c r="E357" s="49">
        <v>0.20830000000000001</v>
      </c>
      <c r="F357" s="49">
        <v>0.22600000000000001</v>
      </c>
      <c r="G357" s="49">
        <v>0.22700000000000001</v>
      </c>
      <c r="H357" s="49">
        <v>0.28699999999999998</v>
      </c>
      <c r="I357" s="49">
        <v>0.23799999999999999</v>
      </c>
      <c r="J357" s="49">
        <v>0</v>
      </c>
      <c r="K357" s="49">
        <v>0</v>
      </c>
      <c r="L357" s="49">
        <v>0</v>
      </c>
      <c r="M357" s="50">
        <v>0</v>
      </c>
    </row>
    <row r="358" spans="3:13" x14ac:dyDescent="0.25">
      <c r="C358" s="43" t="s">
        <v>19</v>
      </c>
      <c r="D358" s="49">
        <v>0</v>
      </c>
      <c r="E358" s="49">
        <v>0</v>
      </c>
      <c r="F358" s="49">
        <v>0</v>
      </c>
      <c r="G358" s="49">
        <v>0</v>
      </c>
      <c r="H358" s="49">
        <v>0</v>
      </c>
      <c r="I358" s="49">
        <v>0</v>
      </c>
      <c r="J358" s="49">
        <v>0</v>
      </c>
      <c r="K358" s="49">
        <v>0</v>
      </c>
      <c r="L358" s="49">
        <v>0</v>
      </c>
      <c r="M358" s="50">
        <v>0</v>
      </c>
    </row>
    <row r="359" spans="3:13" x14ac:dyDescent="0.25">
      <c r="C359" s="43" t="s">
        <v>20</v>
      </c>
      <c r="D359" s="49">
        <v>0.17015193595817676</v>
      </c>
      <c r="E359" s="49">
        <v>0.16259999999999999</v>
      </c>
      <c r="F359" s="49">
        <v>0.15028941722002145</v>
      </c>
      <c r="G359" s="49">
        <v>0.16600000000000001</v>
      </c>
      <c r="H359" s="49">
        <v>0.14399999999999999</v>
      </c>
      <c r="I359" s="49">
        <v>0.17799999999999999</v>
      </c>
      <c r="J359" s="49">
        <v>0.151</v>
      </c>
      <c r="K359" s="49">
        <v>0</v>
      </c>
      <c r="L359" s="49">
        <v>0</v>
      </c>
      <c r="M359" s="50">
        <v>0</v>
      </c>
    </row>
    <row r="360" spans="3:13" x14ac:dyDescent="0.25">
      <c r="C360" s="43" t="s">
        <v>21</v>
      </c>
      <c r="D360" s="49">
        <v>0.2576</v>
      </c>
      <c r="E360" s="49">
        <v>0.26269999999999999</v>
      </c>
      <c r="F360" s="49">
        <v>0.25540000000000002</v>
      </c>
      <c r="G360" s="49">
        <v>0.2732</v>
      </c>
      <c r="H360" s="49">
        <v>0.25509999999999999</v>
      </c>
      <c r="I360" s="49">
        <v>0.25900000000000001</v>
      </c>
      <c r="J360" s="49">
        <v>0.23980000000000001</v>
      </c>
      <c r="K360" s="49">
        <v>0.25180000000000002</v>
      </c>
      <c r="L360" s="49">
        <v>0.22639999999999999</v>
      </c>
      <c r="M360" s="50">
        <v>0.24</v>
      </c>
    </row>
    <row r="361" spans="3:13" x14ac:dyDescent="0.25">
      <c r="C361" s="43" t="s">
        <v>22</v>
      </c>
      <c r="D361" s="49">
        <v>0.1411</v>
      </c>
      <c r="E361" s="49">
        <v>0.1237</v>
      </c>
      <c r="F361" s="49">
        <v>0.11600000000000001</v>
      </c>
      <c r="G361" s="49">
        <v>0.1231</v>
      </c>
      <c r="H361" s="49">
        <v>0.10199999999999999</v>
      </c>
      <c r="I361" s="49">
        <v>8.8999999999999996E-2</v>
      </c>
      <c r="J361" s="49">
        <v>0.125</v>
      </c>
      <c r="K361" s="49">
        <v>0.10028572325661717</v>
      </c>
      <c r="L361" s="49">
        <v>0.122</v>
      </c>
      <c r="M361" s="50">
        <v>0</v>
      </c>
    </row>
    <row r="362" spans="3:13" x14ac:dyDescent="0.25">
      <c r="C362" s="43" t="s">
        <v>23</v>
      </c>
      <c r="D362" s="49">
        <v>1.95E-4</v>
      </c>
      <c r="E362" s="49">
        <v>2.1900000000000001E-4</v>
      </c>
      <c r="F362" s="49">
        <v>1.6645045108877024E-4</v>
      </c>
      <c r="G362" s="49">
        <v>1.8583620110855029E-4</v>
      </c>
      <c r="H362" s="49">
        <v>2.0325383649399872E-4</v>
      </c>
      <c r="I362" s="49">
        <v>2.08285639021897E-4</v>
      </c>
      <c r="J362" s="49">
        <v>1.4159809775148767E-4</v>
      </c>
      <c r="K362" s="49">
        <v>1.484708182046768E-4</v>
      </c>
      <c r="L362" s="49">
        <v>2.2200369568560279E-4</v>
      </c>
      <c r="M362" s="50">
        <v>0.22801564543313549</v>
      </c>
    </row>
    <row r="363" spans="3:13" x14ac:dyDescent="0.25">
      <c r="C363" s="43" t="s">
        <v>31</v>
      </c>
      <c r="D363" s="49">
        <v>1.1930031858567595E-5</v>
      </c>
      <c r="E363" s="49">
        <v>0</v>
      </c>
      <c r="F363" s="49">
        <v>0</v>
      </c>
      <c r="G363" s="49">
        <v>0</v>
      </c>
      <c r="H363" s="49">
        <v>0.153</v>
      </c>
      <c r="I363" s="49">
        <v>0.21129999999999999</v>
      </c>
      <c r="J363" s="49">
        <v>0.2356</v>
      </c>
      <c r="K363" s="49">
        <v>0</v>
      </c>
      <c r="L363" s="49">
        <v>0.28249999999999997</v>
      </c>
      <c r="M363" s="50">
        <v>0</v>
      </c>
    </row>
    <row r="364" spans="3:13" x14ac:dyDescent="0.25">
      <c r="C364" s="43" t="s">
        <v>24</v>
      </c>
      <c r="D364" s="49">
        <v>0.16200000000000001</v>
      </c>
      <c r="E364" s="49">
        <v>0.153</v>
      </c>
      <c r="F364" s="49">
        <v>0.14449999999999999</v>
      </c>
      <c r="G364" s="49">
        <v>0.14660000000000001</v>
      </c>
      <c r="H364" s="49">
        <v>0.126</v>
      </c>
      <c r="I364" s="49">
        <v>0.108</v>
      </c>
      <c r="J364" s="49">
        <v>0.11600000000000001</v>
      </c>
      <c r="K364" s="49">
        <v>0.122</v>
      </c>
      <c r="L364" s="49">
        <v>0.14699999999999999</v>
      </c>
      <c r="M364" s="50">
        <v>0.14000000000000001</v>
      </c>
    </row>
    <row r="365" spans="3:13" x14ac:dyDescent="0.25">
      <c r="C365" s="43" t="s">
        <v>25</v>
      </c>
      <c r="D365" s="49">
        <v>0.25929999999999997</v>
      </c>
      <c r="E365" s="49">
        <v>0.22550000000000001</v>
      </c>
      <c r="F365" s="49">
        <v>0.20610000000000001</v>
      </c>
      <c r="G365" s="49">
        <v>0.1943</v>
      </c>
      <c r="H365" s="49">
        <v>0.20610000000000001</v>
      </c>
      <c r="I365" s="49">
        <v>0.2248</v>
      </c>
      <c r="J365" s="49">
        <v>0.23080000000000001</v>
      </c>
      <c r="K365" s="49">
        <v>0.1739</v>
      </c>
      <c r="L365" s="49">
        <v>0.19420000000000001</v>
      </c>
      <c r="M365" s="50">
        <v>0.1497</v>
      </c>
    </row>
    <row r="366" spans="3:13" x14ac:dyDescent="0.25">
      <c r="C366" s="43" t="s">
        <v>26</v>
      </c>
      <c r="D366" s="49">
        <v>0.16420000000000001</v>
      </c>
      <c r="E366" s="49">
        <v>0.15344944464605023</v>
      </c>
      <c r="F366" s="49">
        <v>0.1603</v>
      </c>
      <c r="G366" s="49">
        <v>0.16300000000000001</v>
      </c>
      <c r="H366" s="49">
        <v>0.16600000000000001</v>
      </c>
      <c r="I366" s="49">
        <v>0.1812</v>
      </c>
      <c r="J366" s="49">
        <v>0.19839999999999999</v>
      </c>
      <c r="K366" s="49">
        <v>0.2036</v>
      </c>
      <c r="L366" s="49">
        <v>0.20680000000000001</v>
      </c>
      <c r="M366" s="50">
        <v>0</v>
      </c>
    </row>
    <row r="367" spans="3:13" x14ac:dyDescent="0.25">
      <c r="C367" s="43" t="s">
        <v>27</v>
      </c>
      <c r="D367" s="49">
        <v>1.4360000000000002E-7</v>
      </c>
      <c r="E367" s="49">
        <v>1.27E-4</v>
      </c>
      <c r="F367" s="49">
        <v>1.325E-4</v>
      </c>
      <c r="G367" s="49">
        <v>1.618E-4</v>
      </c>
      <c r="H367" s="49">
        <v>1.8759999999999998E-4</v>
      </c>
      <c r="I367" s="49">
        <v>1.9479999999999999E-4</v>
      </c>
      <c r="J367" s="49">
        <v>1.638E-4</v>
      </c>
      <c r="K367" s="49">
        <v>1.2939999999999997E-4</v>
      </c>
      <c r="L367" s="49">
        <v>1.3539999999999998E-4</v>
      </c>
      <c r="M367" s="50">
        <v>0.11610662831715357</v>
      </c>
    </row>
    <row r="368" spans="3:13" x14ac:dyDescent="0.25">
      <c r="C368" s="43" t="s">
        <v>11</v>
      </c>
      <c r="D368" s="51">
        <v>9.1800000000000007E-2</v>
      </c>
      <c r="E368" s="51">
        <v>8.9399999999999993E-2</v>
      </c>
      <c r="F368" s="51">
        <v>9.7000000000000003E-2</v>
      </c>
      <c r="G368" s="51">
        <v>9.8000000000000004E-2</v>
      </c>
      <c r="H368" s="51">
        <v>9.01E-2</v>
      </c>
      <c r="I368" s="51">
        <v>0.11700000000000001</v>
      </c>
      <c r="J368" s="51">
        <v>0.1278977095968605</v>
      </c>
      <c r="K368" s="51">
        <v>0.13</v>
      </c>
      <c r="L368" s="51">
        <v>0.11520094426958699</v>
      </c>
      <c r="M368" s="52">
        <v>0</v>
      </c>
    </row>
    <row r="369" spans="3:13" ht="18.75" x14ac:dyDescent="0.25">
      <c r="C369" s="41"/>
    </row>
    <row r="370" spans="3:13" x14ac:dyDescent="0.25">
      <c r="C370" s="42"/>
    </row>
    <row r="371" spans="3:13" ht="18.75" x14ac:dyDescent="0.25">
      <c r="C371" s="198" t="s">
        <v>42</v>
      </c>
      <c r="D371" s="199" t="e">
        <f>#REF!+1</f>
        <v>#REF!</v>
      </c>
      <c r="E371" s="199" t="e">
        <f t="shared" ref="E371:M371" si="13">D371+1</f>
        <v>#REF!</v>
      </c>
      <c r="F371" s="199" t="e">
        <f t="shared" si="13"/>
        <v>#REF!</v>
      </c>
      <c r="G371" s="199" t="e">
        <f t="shared" si="13"/>
        <v>#REF!</v>
      </c>
      <c r="H371" s="199" t="e">
        <f t="shared" si="13"/>
        <v>#REF!</v>
      </c>
      <c r="I371" s="199" t="e">
        <f t="shared" si="13"/>
        <v>#REF!</v>
      </c>
      <c r="J371" s="199" t="e">
        <f t="shared" si="13"/>
        <v>#REF!</v>
      </c>
      <c r="K371" s="199" t="e">
        <f t="shared" si="13"/>
        <v>#REF!</v>
      </c>
      <c r="L371" s="199" t="e">
        <f t="shared" si="13"/>
        <v>#REF!</v>
      </c>
      <c r="M371" s="199" t="e">
        <f t="shared" si="13"/>
        <v>#REF!</v>
      </c>
    </row>
    <row r="372" spans="3:13" x14ac:dyDescent="0.25">
      <c r="C372" s="14">
        <v>96</v>
      </c>
      <c r="D372" s="18">
        <v>2004</v>
      </c>
      <c r="E372" s="18">
        <v>2005</v>
      </c>
      <c r="F372" s="18">
        <v>2006</v>
      </c>
      <c r="G372" s="18">
        <v>2007</v>
      </c>
      <c r="H372" s="18">
        <v>2008</v>
      </c>
      <c r="I372" s="18">
        <v>2009</v>
      </c>
      <c r="J372" s="18">
        <v>2010</v>
      </c>
      <c r="K372" s="18">
        <v>2011</v>
      </c>
      <c r="L372" s="18">
        <v>2012</v>
      </c>
      <c r="M372" s="18">
        <v>2013</v>
      </c>
    </row>
    <row r="373" spans="3:13" x14ac:dyDescent="0.25">
      <c r="C373" s="43" t="s">
        <v>0</v>
      </c>
      <c r="D373" s="47">
        <v>9.1300000000000006E-2</v>
      </c>
      <c r="E373" s="47">
        <v>8.8480000000000003E-2</v>
      </c>
      <c r="F373" s="47">
        <v>9.5699999999999993E-2</v>
      </c>
      <c r="G373" s="47">
        <v>9.35E-2</v>
      </c>
      <c r="H373" s="47">
        <v>0.126</v>
      </c>
      <c r="I373" s="47">
        <v>0.122</v>
      </c>
      <c r="J373" s="47">
        <v>0.124</v>
      </c>
      <c r="K373" s="47">
        <v>0.13600000000000001</v>
      </c>
      <c r="L373" s="47">
        <v>0.13700000000000001</v>
      </c>
      <c r="M373" s="48">
        <v>0</v>
      </c>
    </row>
    <row r="374" spans="3:13" x14ac:dyDescent="0.25">
      <c r="C374" s="43" t="s">
        <v>1</v>
      </c>
      <c r="D374" s="49">
        <v>0.15010000000000001</v>
      </c>
      <c r="E374" s="49">
        <v>0.15609999999999999</v>
      </c>
      <c r="F374" s="49">
        <v>0.1421</v>
      </c>
      <c r="G374" s="49">
        <v>0.12659999999999999</v>
      </c>
      <c r="H374" s="49">
        <v>0.1323</v>
      </c>
      <c r="I374" s="49">
        <v>0.1368</v>
      </c>
      <c r="J374" s="49">
        <v>0.13089999999999999</v>
      </c>
      <c r="K374" s="49">
        <v>0.115</v>
      </c>
      <c r="L374" s="49">
        <v>9.8000000000000004E-2</v>
      </c>
      <c r="M374" s="50">
        <v>0.09</v>
      </c>
    </row>
    <row r="375" spans="3:13" x14ac:dyDescent="0.25">
      <c r="C375" s="43" t="s">
        <v>30</v>
      </c>
      <c r="D375" s="49">
        <v>0.11799999999999999</v>
      </c>
      <c r="E375" s="49">
        <v>0.1016</v>
      </c>
      <c r="F375" s="49">
        <v>0</v>
      </c>
      <c r="G375" s="49">
        <v>0.13100000000000001</v>
      </c>
      <c r="H375" s="49">
        <v>0.14016000000000001</v>
      </c>
      <c r="I375" s="49">
        <v>0.1125</v>
      </c>
      <c r="J375" s="49">
        <v>0.108</v>
      </c>
      <c r="K375" s="49">
        <v>0.11799999999999999</v>
      </c>
      <c r="L375" s="49">
        <v>0.14199999999999999</v>
      </c>
      <c r="M375" s="50">
        <v>0</v>
      </c>
    </row>
    <row r="376" spans="3:13" x14ac:dyDescent="0.25">
      <c r="C376" s="43" t="s">
        <v>2</v>
      </c>
      <c r="D376" s="49">
        <v>0.112</v>
      </c>
      <c r="E376" s="49">
        <v>9.7000000000000003E-2</v>
      </c>
      <c r="F376" s="49">
        <v>0.09</v>
      </c>
      <c r="G376" s="49">
        <v>8.7900000000000006E-2</v>
      </c>
      <c r="H376" s="49">
        <v>8.6999999999999994E-2</v>
      </c>
      <c r="I376" s="49">
        <v>9.1999999999999998E-2</v>
      </c>
      <c r="J376" s="49">
        <v>9.3763483686813365E-2</v>
      </c>
      <c r="K376" s="49">
        <v>0.108</v>
      </c>
      <c r="L376" s="49">
        <v>0.1022</v>
      </c>
      <c r="M376" s="50">
        <v>0.1094</v>
      </c>
    </row>
    <row r="377" spans="3:13" x14ac:dyDescent="0.25">
      <c r="C377" s="43" t="s">
        <v>3</v>
      </c>
      <c r="D377" s="49">
        <v>0.18820000000000001</v>
      </c>
      <c r="E377" s="49">
        <v>0.17699999999999999</v>
      </c>
      <c r="F377" s="49">
        <v>0.17599999999999999</v>
      </c>
      <c r="G377" s="49">
        <v>0.17299999999999999</v>
      </c>
      <c r="H377" s="49">
        <v>0.158</v>
      </c>
      <c r="I377" s="49">
        <v>0.154</v>
      </c>
      <c r="J377" s="49">
        <v>0.14499999999999999</v>
      </c>
      <c r="K377" s="49">
        <v>0.1401</v>
      </c>
      <c r="L377" s="49">
        <v>0.1431</v>
      </c>
      <c r="M377" s="50">
        <v>0</v>
      </c>
    </row>
    <row r="378" spans="3:13" x14ac:dyDescent="0.25">
      <c r="C378" s="43" t="s">
        <v>4</v>
      </c>
      <c r="D378" s="49">
        <v>0.1205</v>
      </c>
      <c r="E378" s="49">
        <v>0.1245</v>
      </c>
      <c r="F378" s="49">
        <v>0.12570000000000001</v>
      </c>
      <c r="G378" s="49">
        <v>0.1275</v>
      </c>
      <c r="H378" s="49">
        <v>0.13020000000000001</v>
      </c>
      <c r="I378" s="49">
        <v>0.114</v>
      </c>
      <c r="J378" s="49">
        <v>0.11899999999999999</v>
      </c>
      <c r="K378" s="49">
        <v>0.122</v>
      </c>
      <c r="L378" s="49">
        <v>0.12889999999999999</v>
      </c>
      <c r="M378" s="50">
        <v>0.11</v>
      </c>
    </row>
    <row r="379" spans="3:13" x14ac:dyDescent="0.25">
      <c r="C379" s="43" t="s">
        <v>5</v>
      </c>
      <c r="D379" s="49">
        <v>0</v>
      </c>
      <c r="E379" s="49">
        <v>0</v>
      </c>
      <c r="F379" s="49">
        <v>0</v>
      </c>
      <c r="G379" s="49">
        <v>7.8299999999999995E-2</v>
      </c>
      <c r="H379" s="49">
        <v>7.4999999999999997E-2</v>
      </c>
      <c r="I379" s="49">
        <v>7.0000000000000007E-2</v>
      </c>
      <c r="J379" s="49">
        <v>6.8016632687146528E-2</v>
      </c>
      <c r="K379" s="49">
        <v>7.0000000000000007E-2</v>
      </c>
      <c r="L379" s="49">
        <v>6.6000000000000003E-2</v>
      </c>
      <c r="M379" s="50">
        <v>6.0400000000000002E-2</v>
      </c>
    </row>
    <row r="380" spans="3:13" x14ac:dyDescent="0.25">
      <c r="C380" s="43" t="s">
        <v>6</v>
      </c>
      <c r="D380" s="49">
        <v>7.9000000000000001E-2</v>
      </c>
      <c r="E380" s="49">
        <v>0.09</v>
      </c>
      <c r="F380" s="49">
        <v>9.2999999999999999E-2</v>
      </c>
      <c r="G380" s="49">
        <v>9.7000000000000003E-2</v>
      </c>
      <c r="H380" s="49">
        <v>0.106</v>
      </c>
      <c r="I380" s="49">
        <v>9.6455469162114005E-2</v>
      </c>
      <c r="J380" s="49">
        <v>9.3203896062278288E-2</v>
      </c>
      <c r="K380" s="49">
        <v>0.1193</v>
      </c>
      <c r="L380" s="49">
        <v>0.1125</v>
      </c>
      <c r="M380" s="50">
        <v>0</v>
      </c>
    </row>
    <row r="381" spans="3:13" x14ac:dyDescent="0.25">
      <c r="C381" s="43" t="s">
        <v>7</v>
      </c>
      <c r="D381" s="49">
        <v>0.104</v>
      </c>
      <c r="E381" s="49">
        <v>0.128</v>
      </c>
      <c r="F381" s="49">
        <v>0.17100000000000001</v>
      </c>
      <c r="G381" s="49">
        <v>0.20017859065500762</v>
      </c>
      <c r="H381" s="49">
        <v>0.217</v>
      </c>
      <c r="I381" s="49">
        <v>0.128</v>
      </c>
      <c r="J381" s="49">
        <v>9.5000000000000001E-2</v>
      </c>
      <c r="K381" s="49">
        <v>0.16900000000000001</v>
      </c>
      <c r="L381" s="49">
        <v>0.14699999999999999</v>
      </c>
      <c r="M381" s="50">
        <v>0.17899999999999999</v>
      </c>
    </row>
    <row r="382" spans="3:13" x14ac:dyDescent="0.25">
      <c r="C382" s="43" t="s">
        <v>8</v>
      </c>
      <c r="D382" s="49">
        <v>9.4500000000000001E-2</v>
      </c>
      <c r="E382" s="49">
        <v>8.4900000000000003E-2</v>
      </c>
      <c r="F382" s="49">
        <v>8.5300000000000001E-2</v>
      </c>
      <c r="G382" s="49">
        <v>9.3700000000000006E-2</v>
      </c>
      <c r="H382" s="49">
        <v>9.4921896077653334E-2</v>
      </c>
      <c r="I382" s="49">
        <v>0.10580000000000001</v>
      </c>
      <c r="J382" s="49">
        <v>0.1288</v>
      </c>
      <c r="K382" s="49">
        <v>9.4E-2</v>
      </c>
      <c r="L382" s="49">
        <v>0.1135</v>
      </c>
      <c r="M382" s="50">
        <v>9.5000000000000001E-2</v>
      </c>
    </row>
    <row r="383" spans="3:13" x14ac:dyDescent="0.25">
      <c r="C383" s="43" t="s">
        <v>9</v>
      </c>
      <c r="D383" s="49">
        <v>0.122</v>
      </c>
      <c r="E383" s="49">
        <v>0.122</v>
      </c>
      <c r="F383" s="49">
        <v>0.11799999999999999</v>
      </c>
      <c r="G383" s="49">
        <v>0.124</v>
      </c>
      <c r="H383" s="49">
        <v>0.126</v>
      </c>
      <c r="I383" s="49">
        <v>0.124</v>
      </c>
      <c r="J383" s="49">
        <v>0.109</v>
      </c>
      <c r="K383" s="49">
        <v>0.121</v>
      </c>
      <c r="L383" s="49">
        <v>0.11799999999999999</v>
      </c>
      <c r="M383" s="50">
        <v>0.123</v>
      </c>
    </row>
    <row r="384" spans="3:13" x14ac:dyDescent="0.25">
      <c r="C384" s="43" t="s">
        <v>10</v>
      </c>
      <c r="D384" s="49">
        <v>0.106</v>
      </c>
      <c r="E384" s="49">
        <v>0.105</v>
      </c>
      <c r="F384" s="49">
        <v>9.8000000000000004E-2</v>
      </c>
      <c r="G384" s="49">
        <v>0.104</v>
      </c>
      <c r="H384" s="49">
        <v>0.109</v>
      </c>
      <c r="I384" s="49">
        <v>0.109</v>
      </c>
      <c r="J384" s="49">
        <v>9.4E-2</v>
      </c>
      <c r="K384" s="49">
        <v>0.10100000000000001</v>
      </c>
      <c r="L384" s="49">
        <v>0.105</v>
      </c>
      <c r="M384" s="50">
        <v>0.10199999999999999</v>
      </c>
    </row>
    <row r="385" spans="3:13" x14ac:dyDescent="0.25">
      <c r="C385" s="43" t="s">
        <v>12</v>
      </c>
      <c r="D385" s="49">
        <v>0.1426</v>
      </c>
      <c r="E385" s="49">
        <v>0.13569999999999999</v>
      </c>
      <c r="F385" s="49">
        <v>0.1225</v>
      </c>
      <c r="G385" s="49">
        <v>0.11360000000000001</v>
      </c>
      <c r="H385" s="49">
        <v>0.11600000000000001</v>
      </c>
      <c r="I385" s="49">
        <v>0.114</v>
      </c>
      <c r="J385" s="49">
        <v>0.123</v>
      </c>
      <c r="K385" s="49">
        <v>0.13700000000000001</v>
      </c>
      <c r="L385" s="49">
        <v>0.13600000000000001</v>
      </c>
      <c r="M385" s="50">
        <v>0.13808475258323571</v>
      </c>
    </row>
    <row r="386" spans="3:13" x14ac:dyDescent="0.25">
      <c r="C386" s="43" t="s">
        <v>28</v>
      </c>
      <c r="D386" s="49">
        <v>0.1239</v>
      </c>
      <c r="E386" s="49">
        <v>0.1258</v>
      </c>
      <c r="F386" s="49">
        <v>0.115</v>
      </c>
      <c r="G386" s="49">
        <v>0.1075</v>
      </c>
      <c r="H386" s="49">
        <v>0.105</v>
      </c>
      <c r="I386" s="49">
        <v>0.106</v>
      </c>
      <c r="J386" s="49">
        <v>0.106</v>
      </c>
      <c r="K386" s="49">
        <v>0.105</v>
      </c>
      <c r="L386" s="49">
        <v>0.104</v>
      </c>
      <c r="M386" s="50">
        <v>0.106</v>
      </c>
    </row>
    <row r="387" spans="3:13" x14ac:dyDescent="0.25">
      <c r="C387" s="43" t="s">
        <v>13</v>
      </c>
      <c r="D387" s="49">
        <v>0.12323410541000759</v>
      </c>
      <c r="E387" s="49">
        <v>0.13120000000000001</v>
      </c>
      <c r="F387" s="49">
        <v>0.1009</v>
      </c>
      <c r="G387" s="49">
        <v>0.109</v>
      </c>
      <c r="H387" s="49">
        <v>0.101868598150679</v>
      </c>
      <c r="I387" s="49">
        <v>0.10237048</v>
      </c>
      <c r="J387" s="49">
        <v>0.10535760299999999</v>
      </c>
      <c r="K387" s="49">
        <v>0.104</v>
      </c>
      <c r="L387" s="49">
        <v>0.105</v>
      </c>
      <c r="M387" s="50">
        <v>0.11437960607048001</v>
      </c>
    </row>
    <row r="388" spans="3:13" x14ac:dyDescent="0.25">
      <c r="C388" s="43" t="s">
        <v>14</v>
      </c>
      <c r="D388" s="49">
        <v>8.8900000000000007E-2</v>
      </c>
      <c r="E388" s="49">
        <v>0.10100000000000001</v>
      </c>
      <c r="F388" s="49">
        <v>0.16800000000000001</v>
      </c>
      <c r="G388" s="49">
        <v>0.17150000000000001</v>
      </c>
      <c r="H388" s="49">
        <v>0.16700000000000001</v>
      </c>
      <c r="I388" s="49">
        <v>0.17599999999999999</v>
      </c>
      <c r="J388" s="49">
        <v>0.17130000000000001</v>
      </c>
      <c r="K388" s="49">
        <v>0.155</v>
      </c>
      <c r="L388" s="49">
        <v>0.15</v>
      </c>
      <c r="M388" s="50">
        <v>0</v>
      </c>
    </row>
    <row r="389" spans="3:13" x14ac:dyDescent="0.25">
      <c r="C389" s="43" t="s">
        <v>15</v>
      </c>
      <c r="D389" s="49">
        <v>0.2298</v>
      </c>
      <c r="E389" s="49">
        <v>0.21260000000000001</v>
      </c>
      <c r="F389" s="49">
        <v>0.2198</v>
      </c>
      <c r="G389" s="49">
        <v>0.2384</v>
      </c>
      <c r="H389" s="49">
        <v>0.22500000000000001</v>
      </c>
      <c r="I389" s="49">
        <v>0.23699999999999999</v>
      </c>
      <c r="J389" s="49">
        <v>0.23899999999999999</v>
      </c>
      <c r="K389" s="49">
        <v>0.23599999999999999</v>
      </c>
      <c r="L389" s="49">
        <v>0.23699999999999999</v>
      </c>
      <c r="M389" s="50">
        <v>0.24</v>
      </c>
    </row>
    <row r="390" spans="3:13" x14ac:dyDescent="0.25">
      <c r="C390" s="43" t="s">
        <v>16</v>
      </c>
      <c r="D390" s="49">
        <v>9.1499999999999998E-2</v>
      </c>
      <c r="E390" s="49">
        <v>9.2299999999999993E-2</v>
      </c>
      <c r="F390" s="49">
        <v>9.6799999999999997E-2</v>
      </c>
      <c r="G390" s="49">
        <v>9.01E-2</v>
      </c>
      <c r="H390" s="49">
        <v>9.74E-2</v>
      </c>
      <c r="I390" s="49">
        <v>9.2299999999999993E-2</v>
      </c>
      <c r="J390" s="49">
        <v>9.8000000000000004E-2</v>
      </c>
      <c r="K390" s="49">
        <v>0.129</v>
      </c>
      <c r="L390" s="49">
        <v>0.13800000000000001</v>
      </c>
      <c r="M390" s="50">
        <v>0.13500000000000001</v>
      </c>
    </row>
    <row r="391" spans="3:13" x14ac:dyDescent="0.25">
      <c r="C391" s="43" t="s">
        <v>29</v>
      </c>
      <c r="D391" s="49">
        <v>0</v>
      </c>
      <c r="E391" s="49">
        <v>0</v>
      </c>
      <c r="F391" s="49">
        <v>0</v>
      </c>
      <c r="G391" s="49">
        <v>0</v>
      </c>
      <c r="H391" s="49">
        <v>0</v>
      </c>
      <c r="I391" s="49">
        <v>0.16600000000000001</v>
      </c>
      <c r="J391" s="49">
        <v>0.192</v>
      </c>
      <c r="K391" s="49">
        <v>0.19900000000000001</v>
      </c>
      <c r="L391" s="49">
        <v>0.14499999999999999</v>
      </c>
      <c r="M391" s="50">
        <v>0</v>
      </c>
    </row>
    <row r="392" spans="3:13" x14ac:dyDescent="0.25">
      <c r="C392" s="43" t="s">
        <v>17</v>
      </c>
      <c r="D392" s="49">
        <v>0</v>
      </c>
      <c r="E392" s="49">
        <v>0</v>
      </c>
      <c r="F392" s="49">
        <v>0</v>
      </c>
      <c r="G392" s="49">
        <v>0</v>
      </c>
      <c r="H392" s="49">
        <v>7.6799999999999993E-2</v>
      </c>
      <c r="I392" s="49">
        <v>0.12670000000000001</v>
      </c>
      <c r="J392" s="49">
        <v>8.6980000000000002E-2</v>
      </c>
      <c r="K392" s="49">
        <v>0.1457</v>
      </c>
      <c r="L392" s="49">
        <v>0.1245</v>
      </c>
      <c r="M392" s="50">
        <v>0</v>
      </c>
    </row>
    <row r="393" spans="3:13" x14ac:dyDescent="0.25">
      <c r="C393" s="43" t="s">
        <v>18</v>
      </c>
      <c r="D393" s="49">
        <v>0.17219999999999999</v>
      </c>
      <c r="E393" s="49">
        <v>0.1973</v>
      </c>
      <c r="F393" s="49">
        <v>0.223</v>
      </c>
      <c r="G393" s="49">
        <v>0.22500000000000001</v>
      </c>
      <c r="H393" s="49">
        <v>0.128</v>
      </c>
      <c r="I393" s="49">
        <v>0.13</v>
      </c>
      <c r="J393" s="49">
        <v>0</v>
      </c>
      <c r="K393" s="49">
        <v>0</v>
      </c>
      <c r="L393" s="49">
        <v>0</v>
      </c>
      <c r="M393" s="50">
        <v>0</v>
      </c>
    </row>
    <row r="394" spans="3:13" x14ac:dyDescent="0.25">
      <c r="C394" s="43" t="s">
        <v>19</v>
      </c>
      <c r="D394" s="49">
        <v>0</v>
      </c>
      <c r="E394" s="49">
        <v>0</v>
      </c>
      <c r="F394" s="49">
        <v>0</v>
      </c>
      <c r="G394" s="49">
        <v>0</v>
      </c>
      <c r="H394" s="49">
        <v>0</v>
      </c>
      <c r="I394" s="49">
        <v>0</v>
      </c>
      <c r="J394" s="49">
        <v>0</v>
      </c>
      <c r="K394" s="49">
        <v>0</v>
      </c>
      <c r="L394" s="49">
        <v>0</v>
      </c>
      <c r="M394" s="50">
        <v>0</v>
      </c>
    </row>
    <row r="395" spans="3:13" x14ac:dyDescent="0.25">
      <c r="C395" s="43" t="s">
        <v>20</v>
      </c>
      <c r="D395" s="49">
        <v>0.11954745956543049</v>
      </c>
      <c r="E395" s="49">
        <v>0.12429999999999999</v>
      </c>
      <c r="F395" s="49">
        <v>0.13831386059283815</v>
      </c>
      <c r="G395" s="49">
        <v>0.14799999999999999</v>
      </c>
      <c r="H395" s="49">
        <v>0.13600000000000001</v>
      </c>
      <c r="I395" s="49">
        <v>0.14499999999999999</v>
      </c>
      <c r="J395" s="49">
        <v>0.13500000000000001</v>
      </c>
      <c r="K395" s="49">
        <v>0</v>
      </c>
      <c r="L395" s="49">
        <v>0</v>
      </c>
      <c r="M395" s="50">
        <v>0</v>
      </c>
    </row>
    <row r="396" spans="3:13" x14ac:dyDescent="0.25">
      <c r="C396" s="43" t="s">
        <v>21</v>
      </c>
      <c r="D396" s="49">
        <v>0.25650000000000001</v>
      </c>
      <c r="E396" s="49">
        <v>0.2114</v>
      </c>
      <c r="F396" s="49">
        <v>0.21609999999999999</v>
      </c>
      <c r="G396" s="49">
        <v>0.24340000000000001</v>
      </c>
      <c r="H396" s="49">
        <v>0.24010000000000001</v>
      </c>
      <c r="I396" s="49">
        <v>0.249</v>
      </c>
      <c r="J396" s="49">
        <v>0.22650000000000001</v>
      </c>
      <c r="K396" s="49">
        <v>0.2145</v>
      </c>
      <c r="L396" s="49">
        <v>0.1986</v>
      </c>
      <c r="M396" s="50">
        <v>0.19</v>
      </c>
    </row>
    <row r="397" spans="3:13" x14ac:dyDescent="0.25">
      <c r="C397" s="43" t="s">
        <v>22</v>
      </c>
      <c r="D397" s="49">
        <v>7.3999999999999996E-2</v>
      </c>
      <c r="E397" s="49">
        <v>7.9799999999999996E-2</v>
      </c>
      <c r="F397" s="49">
        <v>8.6999999999999994E-2</v>
      </c>
      <c r="G397" s="49">
        <v>0.10929999999999999</v>
      </c>
      <c r="H397" s="49">
        <v>9.9000000000000005E-2</v>
      </c>
      <c r="I397" s="49">
        <v>8.5999999999999993E-2</v>
      </c>
      <c r="J397" s="49">
        <v>0.08</v>
      </c>
      <c r="K397" s="49">
        <v>7.8150020408804047E-2</v>
      </c>
      <c r="L397" s="49">
        <v>9.1999999999999998E-2</v>
      </c>
      <c r="M397" s="50">
        <v>0</v>
      </c>
    </row>
    <row r="398" spans="3:13" x14ac:dyDescent="0.25">
      <c r="C398" s="43" t="s">
        <v>23</v>
      </c>
      <c r="D398" s="49">
        <v>0.14699999999999999</v>
      </c>
      <c r="E398" s="49">
        <v>0.16600000000000001</v>
      </c>
      <c r="F398" s="49">
        <v>0.15987336313822523</v>
      </c>
      <c r="G398" s="49">
        <v>0.17533491225190445</v>
      </c>
      <c r="H398" s="49">
        <v>0.20474782843590678</v>
      </c>
      <c r="I398" s="49">
        <v>0.133260656247465</v>
      </c>
      <c r="J398" s="49">
        <v>0.12795650315297336</v>
      </c>
      <c r="K398" s="49">
        <v>0.14096313747152761</v>
      </c>
      <c r="L398" s="49">
        <v>0.11019295409432608</v>
      </c>
      <c r="M398" s="50">
        <v>0.16070717221628089</v>
      </c>
    </row>
    <row r="399" spans="3:13" x14ac:dyDescent="0.25">
      <c r="C399" s="43" t="s">
        <v>31</v>
      </c>
      <c r="D399" s="49">
        <v>0.10170390971511307</v>
      </c>
      <c r="E399" s="49">
        <v>0</v>
      </c>
      <c r="F399" s="49">
        <v>0</v>
      </c>
      <c r="G399" s="49">
        <v>0</v>
      </c>
      <c r="H399" s="49">
        <v>8.5699999999999998E-2</v>
      </c>
      <c r="I399" s="49">
        <v>0.1176</v>
      </c>
      <c r="J399" s="49">
        <v>0.1231</v>
      </c>
      <c r="K399" s="49">
        <v>0</v>
      </c>
      <c r="L399" s="49">
        <v>0.10979999999999999</v>
      </c>
      <c r="M399" s="50">
        <v>0</v>
      </c>
    </row>
    <row r="400" spans="3:13" x14ac:dyDescent="0.25">
      <c r="C400" s="43" t="s">
        <v>24</v>
      </c>
      <c r="D400" s="49">
        <v>0.13500000000000001</v>
      </c>
      <c r="E400" s="49">
        <v>0.128</v>
      </c>
      <c r="F400" s="49">
        <v>0.1298</v>
      </c>
      <c r="G400" s="49">
        <v>0.11990000000000001</v>
      </c>
      <c r="H400" s="49">
        <v>0.105</v>
      </c>
      <c r="I400" s="49">
        <v>0.105</v>
      </c>
      <c r="J400" s="49">
        <v>9.5000000000000001E-2</v>
      </c>
      <c r="K400" s="49">
        <v>0.10199999999999999</v>
      </c>
      <c r="L400" s="49">
        <v>0.13500000000000001</v>
      </c>
      <c r="M400" s="50">
        <v>0.12</v>
      </c>
    </row>
    <row r="401" spans="3:13" x14ac:dyDescent="0.25">
      <c r="C401" s="43" t="s">
        <v>25</v>
      </c>
      <c r="D401" s="49">
        <v>0.1075</v>
      </c>
      <c r="E401" s="49">
        <v>0.10009999999999999</v>
      </c>
      <c r="F401" s="49">
        <v>0.1041</v>
      </c>
      <c r="G401" s="49">
        <v>0.1045</v>
      </c>
      <c r="H401" s="49">
        <v>0.1075</v>
      </c>
      <c r="I401" s="49">
        <v>0.1109</v>
      </c>
      <c r="J401" s="49">
        <v>0.1116</v>
      </c>
      <c r="K401" s="49">
        <v>0.1298</v>
      </c>
      <c r="L401" s="49">
        <v>0.13300000000000001</v>
      </c>
      <c r="M401" s="50">
        <v>0.13650000000000001</v>
      </c>
    </row>
    <row r="402" spans="3:13" x14ac:dyDescent="0.25">
      <c r="C402" s="43" t="s">
        <v>26</v>
      </c>
      <c r="D402" s="49">
        <v>0.14199999999999999</v>
      </c>
      <c r="E402" s="49">
        <v>0.14663414042973577</v>
      </c>
      <c r="F402" s="49">
        <v>0.13750000000000001</v>
      </c>
      <c r="G402" s="49">
        <v>0.12330000000000001</v>
      </c>
      <c r="H402" s="49">
        <v>0.1103</v>
      </c>
      <c r="I402" s="49">
        <v>0.1123</v>
      </c>
      <c r="J402" s="49">
        <v>0.1086</v>
      </c>
      <c r="K402" s="49">
        <v>0.1036</v>
      </c>
      <c r="L402" s="49">
        <v>0.1009</v>
      </c>
      <c r="M402" s="50">
        <v>0</v>
      </c>
    </row>
    <row r="403" spans="3:13" x14ac:dyDescent="0.25">
      <c r="C403" s="43" t="s">
        <v>27</v>
      </c>
      <c r="D403" s="49">
        <v>9.8299999999999998E-2</v>
      </c>
      <c r="E403" s="49">
        <v>9.4200000000000006E-2</v>
      </c>
      <c r="F403" s="49">
        <v>9.4899999999999998E-2</v>
      </c>
      <c r="G403" s="49">
        <v>8.1299999999999997E-2</v>
      </c>
      <c r="H403" s="49">
        <v>8.6999999999999994E-2</v>
      </c>
      <c r="I403" s="49">
        <v>9.9400000000000002E-2</v>
      </c>
      <c r="J403" s="49">
        <v>0.1074</v>
      </c>
      <c r="K403" s="49">
        <v>8.9499999999999996E-2</v>
      </c>
      <c r="L403" s="49">
        <v>9.7000000000000003E-2</v>
      </c>
      <c r="M403" s="50">
        <v>8.7799605468849809E-2</v>
      </c>
    </row>
    <row r="404" spans="3:13" x14ac:dyDescent="0.25">
      <c r="C404" s="43" t="s">
        <v>11</v>
      </c>
      <c r="D404" s="51">
        <v>9.1300000000000006E-2</v>
      </c>
      <c r="E404" s="51">
        <v>8.4599999999999995E-2</v>
      </c>
      <c r="F404" s="51">
        <v>8.2799999999999999E-2</v>
      </c>
      <c r="G404" s="51">
        <v>8.9800000000000005E-2</v>
      </c>
      <c r="H404" s="51">
        <v>8.4599999999999995E-2</v>
      </c>
      <c r="I404" s="51">
        <v>0.10100000000000001</v>
      </c>
      <c r="J404" s="51">
        <v>0.11492328219764537</v>
      </c>
      <c r="K404" s="51">
        <v>9.9000000000000005E-2</v>
      </c>
      <c r="L404" s="51">
        <v>0.10241359186405254</v>
      </c>
      <c r="M404" s="52">
        <v>0</v>
      </c>
    </row>
    <row r="405" spans="3:13" x14ac:dyDescent="0.25">
      <c r="D405" s="57"/>
      <c r="E405" s="57"/>
      <c r="F405" s="57"/>
      <c r="G405" s="57"/>
      <c r="H405" s="57"/>
      <c r="I405" s="57"/>
      <c r="J405" s="57"/>
      <c r="K405" s="57"/>
      <c r="L405" s="57"/>
      <c r="M405" s="57"/>
    </row>
    <row r="406" spans="3:13" x14ac:dyDescent="0.25">
      <c r="C406" s="6"/>
    </row>
    <row r="407" spans="3:13" ht="18.75" x14ac:dyDescent="0.25">
      <c r="C407" s="198" t="s">
        <v>43</v>
      </c>
      <c r="D407" s="199"/>
      <c r="E407" s="199"/>
      <c r="F407" s="199"/>
      <c r="G407" s="199"/>
      <c r="H407" s="199"/>
      <c r="I407" s="199"/>
      <c r="J407" s="199"/>
      <c r="K407" s="199"/>
      <c r="L407" s="199"/>
      <c r="M407" s="199"/>
    </row>
    <row r="408" spans="3:13" x14ac:dyDescent="0.25">
      <c r="C408" s="14">
        <v>98</v>
      </c>
      <c r="D408" s="18">
        <v>2004</v>
      </c>
      <c r="E408" s="18">
        <f t="shared" ref="E408:M408" si="14">D408+1</f>
        <v>2005</v>
      </c>
      <c r="F408" s="18">
        <f t="shared" si="14"/>
        <v>2006</v>
      </c>
      <c r="G408" s="18">
        <f t="shared" si="14"/>
        <v>2007</v>
      </c>
      <c r="H408" s="18">
        <f t="shared" si="14"/>
        <v>2008</v>
      </c>
      <c r="I408" s="18">
        <f t="shared" si="14"/>
        <v>2009</v>
      </c>
      <c r="J408" s="18">
        <f t="shared" si="14"/>
        <v>2010</v>
      </c>
      <c r="K408" s="18">
        <f t="shared" si="14"/>
        <v>2011</v>
      </c>
      <c r="L408" s="18">
        <f t="shared" si="14"/>
        <v>2012</v>
      </c>
      <c r="M408" s="18">
        <f t="shared" si="14"/>
        <v>2013</v>
      </c>
    </row>
    <row r="409" spans="3:13" x14ac:dyDescent="0.25">
      <c r="C409" s="43" t="s">
        <v>0</v>
      </c>
      <c r="D409" s="47">
        <v>5.9020000000000003E-2</v>
      </c>
      <c r="E409" s="47">
        <v>5.2600000000000001E-2</v>
      </c>
      <c r="F409" s="47">
        <v>5.8200000000000002E-2</v>
      </c>
      <c r="G409" s="47">
        <v>6.0499999999999998E-2</v>
      </c>
      <c r="H409" s="47">
        <v>6.8000000000000005E-2</v>
      </c>
      <c r="I409" s="47">
        <v>0.121</v>
      </c>
      <c r="J409" s="47">
        <v>0.108</v>
      </c>
      <c r="K409" s="47">
        <v>9.7000000000000003E-2</v>
      </c>
      <c r="L409" s="47">
        <v>0.09</v>
      </c>
      <c r="M409" s="48">
        <v>0</v>
      </c>
    </row>
    <row r="410" spans="3:13" x14ac:dyDescent="0.25">
      <c r="C410" s="43" t="s">
        <v>1</v>
      </c>
      <c r="D410" s="49">
        <v>0.111</v>
      </c>
      <c r="E410" s="49">
        <v>0.1101</v>
      </c>
      <c r="F410" s="49">
        <v>0.1363</v>
      </c>
      <c r="G410" s="49">
        <v>0.11940000000000001</v>
      </c>
      <c r="H410" s="49">
        <v>0.1222</v>
      </c>
      <c r="I410" s="49">
        <v>8.8599999999999998E-2</v>
      </c>
      <c r="J410" s="49">
        <v>9.5699999999999993E-2</v>
      </c>
      <c r="K410" s="49">
        <v>9.8000000000000004E-2</v>
      </c>
      <c r="L410" s="49">
        <v>8.6999999999999994E-2</v>
      </c>
      <c r="M410" s="50">
        <v>8.5999999999999993E-2</v>
      </c>
    </row>
    <row r="411" spans="3:13" x14ac:dyDescent="0.25">
      <c r="C411" s="43" t="s">
        <v>30</v>
      </c>
      <c r="D411" s="49">
        <v>0.1142</v>
      </c>
      <c r="E411" s="49">
        <v>9.6799999999999997E-2</v>
      </c>
      <c r="F411" s="49">
        <v>0</v>
      </c>
      <c r="G411" s="49">
        <v>0.114</v>
      </c>
      <c r="H411" s="49">
        <v>0.11799999999999999</v>
      </c>
      <c r="I411" s="49">
        <v>0.1008</v>
      </c>
      <c r="J411" s="49">
        <v>0.107</v>
      </c>
      <c r="K411" s="49">
        <v>0.108</v>
      </c>
      <c r="L411" s="49">
        <v>0.12300000000000001</v>
      </c>
      <c r="M411" s="50">
        <v>0</v>
      </c>
    </row>
    <row r="412" spans="3:13" x14ac:dyDescent="0.25">
      <c r="C412" s="43" t="s">
        <v>2</v>
      </c>
      <c r="D412" s="49">
        <v>9.0999999999999998E-2</v>
      </c>
      <c r="E412" s="49">
        <v>8.8999999999999996E-2</v>
      </c>
      <c r="F412" s="49">
        <v>8.5999999999999993E-2</v>
      </c>
      <c r="G412" s="49">
        <v>7.6999999999999999E-2</v>
      </c>
      <c r="H412" s="49">
        <v>6.9000000000000006E-2</v>
      </c>
      <c r="I412" s="49">
        <v>0.09</v>
      </c>
      <c r="J412" s="49">
        <v>9.366391184573003E-2</v>
      </c>
      <c r="K412" s="49">
        <v>9.0999999999999998E-2</v>
      </c>
      <c r="L412" s="49">
        <v>8.2500000000000004E-2</v>
      </c>
      <c r="M412" s="50">
        <v>9.2399999999999996E-2</v>
      </c>
    </row>
    <row r="413" spans="3:13" x14ac:dyDescent="0.25">
      <c r="C413" s="43" t="s">
        <v>3</v>
      </c>
      <c r="D413" s="49">
        <v>9.4100000000000003E-2</v>
      </c>
      <c r="E413" s="49">
        <v>9.2999999999999999E-2</v>
      </c>
      <c r="F413" s="49">
        <v>0.09</v>
      </c>
      <c r="G413" s="49">
        <v>3.5400000000000001E-2</v>
      </c>
      <c r="H413" s="49">
        <v>8.3000000000000004E-2</v>
      </c>
      <c r="I413" s="49">
        <v>7.9000000000000001E-2</v>
      </c>
      <c r="J413" s="49">
        <v>7.2300000000000003E-2</v>
      </c>
      <c r="K413" s="49">
        <v>6.9400000000000003E-2</v>
      </c>
      <c r="L413" s="49">
        <v>6.9500000000000006E-2</v>
      </c>
      <c r="M413" s="50">
        <v>0</v>
      </c>
    </row>
    <row r="414" spans="3:13" x14ac:dyDescent="0.25">
      <c r="C414" s="43" t="s">
        <v>4</v>
      </c>
      <c r="D414" s="49">
        <v>7.6700000000000004E-2</v>
      </c>
      <c r="E414" s="49">
        <v>8.8099999999999998E-2</v>
      </c>
      <c r="F414" s="49">
        <v>9.3799999999999994E-2</v>
      </c>
      <c r="G414" s="49">
        <v>0.1182</v>
      </c>
      <c r="H414" s="49">
        <v>0.1159</v>
      </c>
      <c r="I414" s="49">
        <v>0.10199999999999999</v>
      </c>
      <c r="J414" s="49">
        <v>0.11700000000000001</v>
      </c>
      <c r="K414" s="49">
        <v>0.114</v>
      </c>
      <c r="L414" s="49">
        <v>0.12640000000000001</v>
      </c>
      <c r="M414" s="50">
        <v>7.0000000000000007E-2</v>
      </c>
    </row>
    <row r="415" spans="3:13" x14ac:dyDescent="0.25">
      <c r="C415" s="43" t="s">
        <v>5</v>
      </c>
      <c r="D415" s="49">
        <v>0</v>
      </c>
      <c r="E415" s="49">
        <v>0</v>
      </c>
      <c r="F415" s="49">
        <v>0</v>
      </c>
      <c r="G415" s="49">
        <v>6.5599999999999992E-2</v>
      </c>
      <c r="H415" s="49">
        <v>6.4000000000000001E-2</v>
      </c>
      <c r="I415" s="49">
        <v>0.06</v>
      </c>
      <c r="J415" s="49">
        <v>5.5066404045290666E-2</v>
      </c>
      <c r="K415" s="49">
        <v>0.06</v>
      </c>
      <c r="L415" s="49">
        <v>6.0999999999999999E-2</v>
      </c>
      <c r="M415" s="50">
        <v>5.8700000000000002E-2</v>
      </c>
    </row>
    <row r="416" spans="3:13" x14ac:dyDescent="0.25">
      <c r="C416" s="43" t="s">
        <v>6</v>
      </c>
      <c r="D416" s="49">
        <v>7.5999999999999998E-2</v>
      </c>
      <c r="E416" s="49">
        <v>8.7999999999999995E-2</v>
      </c>
      <c r="F416" s="49">
        <v>8.7999999999999995E-2</v>
      </c>
      <c r="G416" s="49">
        <v>9.6000000000000002E-2</v>
      </c>
      <c r="H416" s="49">
        <v>9.4E-2</v>
      </c>
      <c r="I416" s="49">
        <v>8.3707510809118493E-2</v>
      </c>
      <c r="J416" s="49">
        <v>8.5074648399000127E-2</v>
      </c>
      <c r="K416" s="49">
        <v>8.8700000000000001E-2</v>
      </c>
      <c r="L416" s="49">
        <v>8.5800000000000001E-2</v>
      </c>
      <c r="M416" s="50">
        <v>0</v>
      </c>
    </row>
    <row r="417" spans="3:13" x14ac:dyDescent="0.25">
      <c r="C417" s="43" t="s">
        <v>7</v>
      </c>
      <c r="D417" s="49">
        <v>9.9000000000000005E-2</v>
      </c>
      <c r="E417" s="49">
        <v>7.1999999999999995E-2</v>
      </c>
      <c r="F417" s="49">
        <v>7.8E-2</v>
      </c>
      <c r="G417" s="49">
        <v>5.401068903790332E-2</v>
      </c>
      <c r="H417" s="49">
        <v>0.13900000000000001</v>
      </c>
      <c r="I417" s="49">
        <v>0.126</v>
      </c>
      <c r="J417" s="49">
        <v>9.4E-2</v>
      </c>
      <c r="K417" s="49">
        <v>0.123</v>
      </c>
      <c r="L417" s="49">
        <v>0.14199999999999999</v>
      </c>
      <c r="M417" s="50">
        <v>0.123</v>
      </c>
    </row>
    <row r="418" spans="3:13" x14ac:dyDescent="0.25">
      <c r="C418" s="43" t="s">
        <v>8</v>
      </c>
      <c r="D418" s="49">
        <v>7.2900000000000006E-2</v>
      </c>
      <c r="E418" s="49">
        <v>7.46E-2</v>
      </c>
      <c r="F418" s="49">
        <v>7.3200000000000001E-2</v>
      </c>
      <c r="G418" s="49">
        <v>5.9799999999999999E-2</v>
      </c>
      <c r="H418" s="49">
        <v>6.93680574212025E-2</v>
      </c>
      <c r="I418" s="49">
        <v>9.0300000000000005E-2</v>
      </c>
      <c r="J418" s="49">
        <v>7.85E-2</v>
      </c>
      <c r="K418" s="49">
        <v>6.9000000000000006E-2</v>
      </c>
      <c r="L418" s="49">
        <v>7.0999999999999994E-2</v>
      </c>
      <c r="M418" s="50">
        <v>0.123</v>
      </c>
    </row>
    <row r="419" spans="3:13" x14ac:dyDescent="0.25">
      <c r="C419" s="43" t="s">
        <v>9</v>
      </c>
      <c r="D419" s="49">
        <v>8.8999999999999996E-2</v>
      </c>
      <c r="E419" s="49">
        <v>8.1000000000000003E-2</v>
      </c>
      <c r="F419" s="49">
        <v>8.1000000000000003E-2</v>
      </c>
      <c r="G419" s="49">
        <v>8.6999999999999994E-2</v>
      </c>
      <c r="H419" s="49">
        <v>0.09</v>
      </c>
      <c r="I419" s="49">
        <v>8.8999999999999996E-2</v>
      </c>
      <c r="J419" s="49">
        <v>7.6999999999999999E-2</v>
      </c>
      <c r="K419" s="49">
        <v>8.6999999999999994E-2</v>
      </c>
      <c r="L419" s="49">
        <v>0.09</v>
      </c>
      <c r="M419" s="50">
        <v>0.114</v>
      </c>
    </row>
    <row r="420" spans="3:13" x14ac:dyDescent="0.25">
      <c r="C420" s="43" t="s">
        <v>10</v>
      </c>
      <c r="D420" s="49">
        <v>7.8E-2</v>
      </c>
      <c r="E420" s="49">
        <v>7.6999999999999999E-2</v>
      </c>
      <c r="F420" s="49">
        <v>7.6999999999999999E-2</v>
      </c>
      <c r="G420" s="49">
        <v>7.6999999999999999E-2</v>
      </c>
      <c r="H420" s="49">
        <v>7.9000000000000001E-2</v>
      </c>
      <c r="I420" s="49">
        <v>8.8999999999999996E-2</v>
      </c>
      <c r="J420" s="49">
        <v>9.2999999999999999E-2</v>
      </c>
      <c r="K420" s="49">
        <v>9.0999999999999998E-2</v>
      </c>
      <c r="L420" s="49">
        <v>9.2999999999999999E-2</v>
      </c>
      <c r="M420" s="50">
        <v>8.5999999999999993E-2</v>
      </c>
    </row>
    <row r="421" spans="3:13" x14ac:dyDescent="0.25">
      <c r="C421" s="43" t="s">
        <v>12</v>
      </c>
      <c r="D421" s="49">
        <v>0.107</v>
      </c>
      <c r="E421" s="49">
        <v>0.11990000000000001</v>
      </c>
      <c r="F421" s="49">
        <v>8.9200000000000002E-2</v>
      </c>
      <c r="G421" s="49">
        <v>0.1077</v>
      </c>
      <c r="H421" s="49">
        <v>0.109</v>
      </c>
      <c r="I421" s="49">
        <v>0.105</v>
      </c>
      <c r="J421" s="49">
        <v>0.115</v>
      </c>
      <c r="K421" s="49">
        <v>0.11600000000000001</v>
      </c>
      <c r="L421" s="49">
        <v>0.125</v>
      </c>
      <c r="M421" s="50">
        <v>0.12248485900917315</v>
      </c>
    </row>
    <row r="422" spans="3:13" x14ac:dyDescent="0.25">
      <c r="C422" s="43" t="s">
        <v>28</v>
      </c>
      <c r="D422" s="49">
        <v>0.1191</v>
      </c>
      <c r="E422" s="49">
        <v>0.1158</v>
      </c>
      <c r="F422" s="49">
        <v>0.1009</v>
      </c>
      <c r="G422" s="49">
        <v>0.1062</v>
      </c>
      <c r="H422" s="49">
        <v>0.105</v>
      </c>
      <c r="I422" s="49">
        <v>0.104</v>
      </c>
      <c r="J422" s="49">
        <v>0.1</v>
      </c>
      <c r="K422" s="49">
        <v>0.10100000000000001</v>
      </c>
      <c r="L422" s="49">
        <v>0.10199999999999999</v>
      </c>
      <c r="M422" s="50">
        <v>9.7000000000000003E-2</v>
      </c>
    </row>
    <row r="423" spans="3:13" x14ac:dyDescent="0.25">
      <c r="C423" s="43" t="s">
        <v>13</v>
      </c>
      <c r="D423" s="49">
        <v>0.10943930410520485</v>
      </c>
      <c r="E423" s="49">
        <v>0.1043</v>
      </c>
      <c r="F423" s="49">
        <v>0.1002</v>
      </c>
      <c r="G423" s="49">
        <v>0.10340000000000001</v>
      </c>
      <c r="H423" s="49">
        <v>9.7967653129961502E-2</v>
      </c>
      <c r="I423" s="49">
        <v>0.101450897</v>
      </c>
      <c r="J423" s="49">
        <v>9.8570763000000006E-2</v>
      </c>
      <c r="K423" s="49">
        <v>9.1800000000000007E-2</v>
      </c>
      <c r="L423" s="49">
        <v>9.5000000000000001E-2</v>
      </c>
      <c r="M423" s="50">
        <v>0.10669328914741</v>
      </c>
    </row>
    <row r="424" spans="3:13" x14ac:dyDescent="0.25">
      <c r="C424" s="43" t="s">
        <v>14</v>
      </c>
      <c r="D424" s="49">
        <v>8.43E-2</v>
      </c>
      <c r="E424" s="49">
        <v>7.9000000000000001E-2</v>
      </c>
      <c r="F424" s="49">
        <v>9.2299999999999993E-2</v>
      </c>
      <c r="G424" s="49">
        <v>9.4399999999999998E-2</v>
      </c>
      <c r="H424" s="49">
        <v>0.1305</v>
      </c>
      <c r="I424" s="49">
        <v>0.156</v>
      </c>
      <c r="J424" s="49">
        <v>0.13730000000000001</v>
      </c>
      <c r="K424" s="49">
        <v>0.15</v>
      </c>
      <c r="L424" s="49">
        <v>0.127</v>
      </c>
      <c r="M424" s="50">
        <v>0</v>
      </c>
    </row>
    <row r="425" spans="3:13" x14ac:dyDescent="0.25">
      <c r="C425" s="43" t="s">
        <v>15</v>
      </c>
      <c r="D425" s="49">
        <v>1.5599999999999999E-2</v>
      </c>
      <c r="E425" s="49">
        <v>2.63E-2</v>
      </c>
      <c r="F425" s="49">
        <v>5.96E-2</v>
      </c>
      <c r="G425" s="49">
        <v>8.1199999999999994E-2</v>
      </c>
      <c r="H425" s="49">
        <v>9.5000000000000001E-2</v>
      </c>
      <c r="I425" s="49">
        <v>9.5000000000000001E-2</v>
      </c>
      <c r="J425" s="49">
        <v>0.1</v>
      </c>
      <c r="K425" s="49">
        <v>8.5999999999999993E-2</v>
      </c>
      <c r="L425" s="49">
        <v>0.109</v>
      </c>
      <c r="M425" s="50">
        <v>0.108</v>
      </c>
    </row>
    <row r="426" spans="3:13" x14ac:dyDescent="0.25">
      <c r="C426" s="43" t="s">
        <v>16</v>
      </c>
      <c r="D426" s="49">
        <v>8.7099999999999997E-2</v>
      </c>
      <c r="E426" s="49">
        <v>7.9399999999999998E-2</v>
      </c>
      <c r="F426" s="49">
        <v>8.6300000000000002E-2</v>
      </c>
      <c r="G426" s="49">
        <v>7.9899999999999999E-2</v>
      </c>
      <c r="H426" s="49">
        <v>8.2400000000000001E-2</v>
      </c>
      <c r="I426" s="49">
        <v>8.7400000000000005E-2</v>
      </c>
      <c r="J426" s="49">
        <v>8.3000000000000004E-2</v>
      </c>
      <c r="K426" s="49">
        <v>0.124</v>
      </c>
      <c r="L426" s="49">
        <v>0.11</v>
      </c>
      <c r="M426" s="50">
        <v>7.0000000000000007E-2</v>
      </c>
    </row>
    <row r="427" spans="3:13" x14ac:dyDescent="0.25">
      <c r="C427" s="43" t="s">
        <v>29</v>
      </c>
      <c r="D427" s="49">
        <v>0</v>
      </c>
      <c r="E427" s="49">
        <v>0</v>
      </c>
      <c r="F427" s="49">
        <v>0</v>
      </c>
      <c r="G427" s="49">
        <v>0</v>
      </c>
      <c r="H427" s="49">
        <v>0</v>
      </c>
      <c r="I427" s="49">
        <v>8.8000000000000009E-2</v>
      </c>
      <c r="J427" s="49">
        <v>0.126</v>
      </c>
      <c r="K427" s="49">
        <v>0.11799999999999999</v>
      </c>
      <c r="L427" s="49">
        <v>0.123</v>
      </c>
      <c r="M427" s="50">
        <v>0</v>
      </c>
    </row>
    <row r="428" spans="3:13" x14ac:dyDescent="0.25">
      <c r="C428" s="43" t="s">
        <v>17</v>
      </c>
      <c r="D428" s="49">
        <v>0</v>
      </c>
      <c r="E428" s="49">
        <v>0</v>
      </c>
      <c r="F428" s="49">
        <v>0</v>
      </c>
      <c r="G428" s="49">
        <v>0</v>
      </c>
      <c r="H428" s="49">
        <v>6.4600000000000005E-2</v>
      </c>
      <c r="I428" s="49">
        <v>9.11E-2</v>
      </c>
      <c r="J428" s="49">
        <v>8.7900000000000006E-2</v>
      </c>
      <c r="K428" s="49">
        <v>0.1409</v>
      </c>
      <c r="L428" s="49">
        <v>0.11409999999999999</v>
      </c>
      <c r="M428" s="50">
        <v>0</v>
      </c>
    </row>
    <row r="429" spans="3:13" x14ac:dyDescent="0.25">
      <c r="C429" s="43" t="s">
        <v>18</v>
      </c>
      <c r="D429" s="49">
        <v>0.16020000000000001</v>
      </c>
      <c r="E429" s="49">
        <v>0.16919999999999999</v>
      </c>
      <c r="F429" s="49">
        <v>0.156</v>
      </c>
      <c r="G429" s="49">
        <v>8.5999999999999993E-2</v>
      </c>
      <c r="H429" s="49">
        <v>0.113</v>
      </c>
      <c r="I429" s="49">
        <v>0.128</v>
      </c>
      <c r="J429" s="49">
        <v>0</v>
      </c>
      <c r="K429" s="49">
        <v>0</v>
      </c>
      <c r="L429" s="49">
        <v>0</v>
      </c>
      <c r="M429" s="50">
        <v>0</v>
      </c>
    </row>
    <row r="430" spans="3:13" x14ac:dyDescent="0.25">
      <c r="C430" s="43" t="s">
        <v>19</v>
      </c>
      <c r="D430" s="49">
        <v>0</v>
      </c>
      <c r="E430" s="49">
        <v>0</v>
      </c>
      <c r="F430" s="49">
        <v>0</v>
      </c>
      <c r="G430" s="49">
        <v>0</v>
      </c>
      <c r="H430" s="49">
        <v>0</v>
      </c>
      <c r="I430" s="49">
        <v>0</v>
      </c>
      <c r="J430" s="49">
        <v>0</v>
      </c>
      <c r="K430" s="49">
        <v>0</v>
      </c>
      <c r="L430" s="49">
        <v>0</v>
      </c>
      <c r="M430" s="50">
        <v>0</v>
      </c>
    </row>
    <row r="431" spans="3:13" x14ac:dyDescent="0.25">
      <c r="C431" s="43" t="s">
        <v>20</v>
      </c>
      <c r="D431" s="49">
        <v>0.11460545662473452</v>
      </c>
      <c r="E431" s="49">
        <v>0.1111</v>
      </c>
      <c r="F431" s="49">
        <v>0.12328692428639075</v>
      </c>
      <c r="G431" s="49">
        <v>0.126</v>
      </c>
      <c r="H431" s="49">
        <v>0.13600000000000001</v>
      </c>
      <c r="I431" s="49">
        <v>0.13</v>
      </c>
      <c r="J431" s="49">
        <v>0.128</v>
      </c>
      <c r="K431" s="49">
        <v>0</v>
      </c>
      <c r="L431" s="49">
        <v>0</v>
      </c>
      <c r="M431" s="50">
        <v>0</v>
      </c>
    </row>
    <row r="432" spans="3:13" x14ac:dyDescent="0.25">
      <c r="C432" s="43" t="s">
        <v>21</v>
      </c>
      <c r="D432" s="49">
        <v>5.0999999999999997E-2</v>
      </c>
      <c r="E432" s="49">
        <v>4.65E-2</v>
      </c>
      <c r="F432" s="49">
        <v>9.5500000000000002E-2</v>
      </c>
      <c r="G432" s="49">
        <v>8.2299999999999998E-2</v>
      </c>
      <c r="H432" s="49">
        <v>6.4699999999999994E-2</v>
      </c>
      <c r="I432" s="49">
        <v>7.6999999999999999E-2</v>
      </c>
      <c r="J432" s="49">
        <v>7.0800000000000002E-2</v>
      </c>
      <c r="K432" s="49">
        <v>6.7900000000000002E-2</v>
      </c>
      <c r="L432" s="49">
        <v>8.1699999999999995E-2</v>
      </c>
      <c r="M432" s="50">
        <v>0.09</v>
      </c>
    </row>
    <row r="433" spans="3:13" x14ac:dyDescent="0.25">
      <c r="C433" s="43" t="s">
        <v>22</v>
      </c>
      <c r="D433" s="49">
        <v>6.8199999999999997E-2</v>
      </c>
      <c r="E433" s="49">
        <v>6.6199999999999995E-2</v>
      </c>
      <c r="F433" s="49">
        <v>7.5999999999999998E-2</v>
      </c>
      <c r="G433" s="49">
        <v>7.3999999999999996E-2</v>
      </c>
      <c r="H433" s="49">
        <v>7.4999999999999997E-2</v>
      </c>
      <c r="I433" s="49">
        <v>8.4000000000000005E-2</v>
      </c>
      <c r="J433" s="49">
        <v>6.7000000000000004E-2</v>
      </c>
      <c r="K433" s="49">
        <v>7.1493610474426192E-2</v>
      </c>
      <c r="L433" s="49">
        <v>8.4000000000000005E-2</v>
      </c>
      <c r="M433" s="50">
        <v>0</v>
      </c>
    </row>
    <row r="434" spans="3:13" x14ac:dyDescent="0.25">
      <c r="C434" s="43" t="s">
        <v>23</v>
      </c>
      <c r="D434" s="49">
        <v>0.14299999999999999</v>
      </c>
      <c r="E434" s="49">
        <v>0.13</v>
      </c>
      <c r="F434" s="49">
        <v>0.15357514320550034</v>
      </c>
      <c r="G434" s="49">
        <v>0.124425977268769</v>
      </c>
      <c r="H434" s="49">
        <v>0.15935249816186739</v>
      </c>
      <c r="I434" s="49">
        <v>8.8982912690308905E-2</v>
      </c>
      <c r="J434" s="49">
        <v>9.8211833386473685E-2</v>
      </c>
      <c r="K434" s="49">
        <v>5.1479539909358087E-2</v>
      </c>
      <c r="L434" s="49">
        <v>0.10025533758486342</v>
      </c>
      <c r="M434" s="50">
        <v>8.9363599493801224E-2</v>
      </c>
    </row>
    <row r="435" spans="3:13" x14ac:dyDescent="0.25">
      <c r="C435" s="43" t="s">
        <v>31</v>
      </c>
      <c r="D435" s="49">
        <v>6.8262360765387387E-2</v>
      </c>
      <c r="E435" s="49">
        <v>0</v>
      </c>
      <c r="F435" s="49">
        <v>0</v>
      </c>
      <c r="G435" s="49">
        <v>0</v>
      </c>
      <c r="H435" s="49">
        <v>5.8000000000000003E-2</v>
      </c>
      <c r="I435" s="49">
        <v>5.3800000000000001E-2</v>
      </c>
      <c r="J435" s="49">
        <v>5.4699999999999999E-2</v>
      </c>
      <c r="K435" s="49">
        <v>0</v>
      </c>
      <c r="L435" s="49">
        <v>5.1900000000000002E-2</v>
      </c>
      <c r="M435" s="50">
        <v>0</v>
      </c>
    </row>
    <row r="436" spans="3:13" x14ac:dyDescent="0.25">
      <c r="C436" s="43" t="s">
        <v>24</v>
      </c>
      <c r="D436" s="49">
        <v>0.11899999999999999</v>
      </c>
      <c r="E436" s="49">
        <v>0.11700000000000001</v>
      </c>
      <c r="F436" s="49">
        <v>0.1056</v>
      </c>
      <c r="G436" s="49">
        <v>0.1154</v>
      </c>
      <c r="H436" s="49">
        <v>7.6999999999999999E-2</v>
      </c>
      <c r="I436" s="49">
        <v>9.7000000000000003E-2</v>
      </c>
      <c r="J436" s="49">
        <v>9.5000000000000001E-2</v>
      </c>
      <c r="K436" s="49">
        <v>0.09</v>
      </c>
      <c r="L436" s="49">
        <v>0.106</v>
      </c>
      <c r="M436" s="50">
        <v>0.1</v>
      </c>
    </row>
    <row r="437" spans="3:13" x14ac:dyDescent="0.25">
      <c r="C437" s="43" t="s">
        <v>25</v>
      </c>
      <c r="D437" s="49">
        <v>6.1800000000000001E-2</v>
      </c>
      <c r="E437" s="49">
        <v>6.5100000000000005E-2</v>
      </c>
      <c r="F437" s="49">
        <v>7.1400000000000005E-2</v>
      </c>
      <c r="G437" s="49">
        <v>9.4100000000000003E-2</v>
      </c>
      <c r="H437" s="49">
        <v>0.1027</v>
      </c>
      <c r="I437" s="49">
        <v>0.1082</v>
      </c>
      <c r="J437" s="49">
        <v>0.10970000000000001</v>
      </c>
      <c r="K437" s="49">
        <v>0.1076</v>
      </c>
      <c r="L437" s="49">
        <v>8.8599999999999998E-2</v>
      </c>
      <c r="M437" s="50">
        <v>0.1028</v>
      </c>
    </row>
    <row r="438" spans="3:13" x14ac:dyDescent="0.25">
      <c r="C438" s="43" t="s">
        <v>26</v>
      </c>
      <c r="D438" s="49">
        <v>0.11700000000000001</v>
      </c>
      <c r="E438" s="49">
        <v>0.10947488918679642</v>
      </c>
      <c r="F438" s="49">
        <v>0.1016</v>
      </c>
      <c r="G438" s="49">
        <v>9.2899999999999996E-2</v>
      </c>
      <c r="H438" s="49">
        <v>0.1065</v>
      </c>
      <c r="I438" s="49">
        <v>8.7300000000000003E-2</v>
      </c>
      <c r="J438" s="49">
        <v>8.6699999999999999E-2</v>
      </c>
      <c r="K438" s="49">
        <v>9.0800000000000006E-2</v>
      </c>
      <c r="L438" s="49">
        <v>9.1600000000000001E-2</v>
      </c>
      <c r="M438" s="50">
        <v>0</v>
      </c>
    </row>
    <row r="439" spans="3:13" x14ac:dyDescent="0.25">
      <c r="C439" s="43" t="s">
        <v>27</v>
      </c>
      <c r="D439" s="49">
        <v>7.0699999999999999E-2</v>
      </c>
      <c r="E439" s="49">
        <v>8.9099999999999999E-2</v>
      </c>
      <c r="F439" s="49">
        <v>8.0699999999999994E-2</v>
      </c>
      <c r="G439" s="49">
        <v>7.4200000000000002E-2</v>
      </c>
      <c r="H439" s="49">
        <v>7.8399999999999997E-2</v>
      </c>
      <c r="I439" s="49">
        <v>6.5799999999999997E-2</v>
      </c>
      <c r="J439" s="49">
        <v>6.4799999999999996E-2</v>
      </c>
      <c r="K439" s="49">
        <v>6.8400000000000002E-2</v>
      </c>
      <c r="L439" s="49">
        <v>7.6799999999999993E-2</v>
      </c>
      <c r="M439" s="50">
        <v>8.2420696523160211E-2</v>
      </c>
    </row>
    <row r="440" spans="3:13" x14ac:dyDescent="0.25">
      <c r="C440" s="43" t="s">
        <v>11</v>
      </c>
      <c r="D440" s="51">
        <v>6.0699999999999997E-2</v>
      </c>
      <c r="E440" s="51">
        <v>8.4099999999999994E-2</v>
      </c>
      <c r="F440" s="51">
        <v>7.3700000000000002E-2</v>
      </c>
      <c r="G440" s="51">
        <v>8.6300000000000002E-2</v>
      </c>
      <c r="H440" s="51">
        <v>8.1699999999999995E-2</v>
      </c>
      <c r="I440" s="51">
        <v>9.6000000000000002E-2</v>
      </c>
      <c r="J440" s="51">
        <v>9.6065058865501249E-2</v>
      </c>
      <c r="K440" s="51">
        <v>9.1999999999999998E-2</v>
      </c>
      <c r="L440" s="51">
        <v>8.8194707400884267E-2</v>
      </c>
      <c r="M440" s="52">
        <v>0</v>
      </c>
    </row>
    <row r="442" spans="3:13" x14ac:dyDescent="0.25">
      <c r="C442" s="6"/>
    </row>
    <row r="443" spans="3:13" ht="18.75" x14ac:dyDescent="0.25">
      <c r="C443" s="198" t="s">
        <v>44</v>
      </c>
      <c r="D443" s="199"/>
      <c r="E443" s="199"/>
      <c r="F443" s="199"/>
      <c r="G443" s="199"/>
      <c r="H443" s="199"/>
      <c r="I443" s="199"/>
      <c r="J443" s="199"/>
      <c r="K443" s="199"/>
      <c r="L443" s="199"/>
      <c r="M443" s="199"/>
    </row>
    <row r="444" spans="3:13" x14ac:dyDescent="0.25">
      <c r="C444" s="14">
        <v>100</v>
      </c>
      <c r="D444" s="18">
        <v>2004</v>
      </c>
      <c r="E444" s="18">
        <f t="shared" ref="E444:M444" si="15">D444+1</f>
        <v>2005</v>
      </c>
      <c r="F444" s="18">
        <f t="shared" si="15"/>
        <v>2006</v>
      </c>
      <c r="G444" s="18">
        <f t="shared" si="15"/>
        <v>2007</v>
      </c>
      <c r="H444" s="18">
        <f t="shared" si="15"/>
        <v>2008</v>
      </c>
      <c r="I444" s="18">
        <f t="shared" si="15"/>
        <v>2009</v>
      </c>
      <c r="J444" s="18">
        <f t="shared" si="15"/>
        <v>2010</v>
      </c>
      <c r="K444" s="18">
        <f t="shared" si="15"/>
        <v>2011</v>
      </c>
      <c r="L444" s="18">
        <f t="shared" si="15"/>
        <v>2012</v>
      </c>
      <c r="M444" s="18">
        <f t="shared" si="15"/>
        <v>2013</v>
      </c>
    </row>
    <row r="445" spans="3:13" x14ac:dyDescent="0.25">
      <c r="C445" s="43" t="s">
        <v>0</v>
      </c>
      <c r="D445" s="47">
        <v>1.6389999999999998E-2</v>
      </c>
      <c r="E445" s="47">
        <v>1.5859999999999999E-2</v>
      </c>
      <c r="F445" s="47">
        <v>1.67E-2</v>
      </c>
      <c r="G445" s="47">
        <v>1.61E-2</v>
      </c>
      <c r="H445" s="47">
        <v>1.7000000000000001E-2</v>
      </c>
      <c r="I445" s="47">
        <v>6.5000000000000002E-2</v>
      </c>
      <c r="J445" s="47">
        <v>5.6000000000000001E-2</v>
      </c>
      <c r="K445" s="47">
        <v>6.2E-2</v>
      </c>
      <c r="L445" s="47">
        <v>6.4000000000000001E-2</v>
      </c>
      <c r="M445" s="48">
        <v>0</v>
      </c>
    </row>
    <row r="446" spans="3:13" x14ac:dyDescent="0.25">
      <c r="C446" s="43" t="s">
        <v>1</v>
      </c>
      <c r="D446" s="49">
        <v>8.5300000000000001E-2</v>
      </c>
      <c r="E446" s="49">
        <v>8.3500000000000005E-2</v>
      </c>
      <c r="F446" s="49">
        <v>9.4799999999999995E-2</v>
      </c>
      <c r="G446" s="49">
        <v>0.11459999999999999</v>
      </c>
      <c r="H446" s="49">
        <v>0.12180000000000001</v>
      </c>
      <c r="I446" s="49">
        <v>6.0400000000000002E-2</v>
      </c>
      <c r="J446" s="49">
        <v>8.0799999999999997E-2</v>
      </c>
      <c r="K446" s="49">
        <v>6.5000000000000002E-2</v>
      </c>
      <c r="L446" s="49">
        <v>5.8000000000000003E-2</v>
      </c>
      <c r="M446" s="50">
        <v>0.08</v>
      </c>
    </row>
    <row r="447" spans="3:13" x14ac:dyDescent="0.25">
      <c r="C447" s="43" t="s">
        <v>30</v>
      </c>
      <c r="D447" s="49">
        <v>7.1999999999999995E-2</v>
      </c>
      <c r="E447" s="49">
        <v>6.3600000000000004E-2</v>
      </c>
      <c r="F447" s="49">
        <v>0</v>
      </c>
      <c r="G447" s="49">
        <v>0.104</v>
      </c>
      <c r="H447" s="49">
        <v>0.10589999999999999</v>
      </c>
      <c r="I447" s="49">
        <v>8.2600000000000007E-2</v>
      </c>
      <c r="J447" s="49">
        <v>8.7999999999999995E-2</v>
      </c>
      <c r="K447" s="49">
        <v>8.2000000000000003E-2</v>
      </c>
      <c r="L447" s="49">
        <v>0.11199999999999999</v>
      </c>
      <c r="M447" s="50">
        <v>0</v>
      </c>
    </row>
    <row r="448" spans="3:13" x14ac:dyDescent="0.25">
      <c r="C448" s="43" t="s">
        <v>2</v>
      </c>
      <c r="D448" s="49">
        <v>6.6000000000000003E-2</v>
      </c>
      <c r="E448" s="49">
        <v>7.2999999999999995E-2</v>
      </c>
      <c r="F448" s="49">
        <v>7.9000000000000001E-2</v>
      </c>
      <c r="G448" s="49">
        <v>6.8400000000000002E-2</v>
      </c>
      <c r="H448" s="49">
        <v>6.3E-2</v>
      </c>
      <c r="I448" s="49">
        <v>6.8000000000000005E-2</v>
      </c>
      <c r="J448" s="49">
        <v>6.8837332802283518E-2</v>
      </c>
      <c r="K448" s="49">
        <v>7.0000000000000007E-2</v>
      </c>
      <c r="L448" s="49">
        <v>7.3800000000000004E-2</v>
      </c>
      <c r="M448" s="50">
        <v>6.0299999999999999E-2</v>
      </c>
    </row>
    <row r="449" spans="3:13" x14ac:dyDescent="0.25">
      <c r="C449" s="43" t="s">
        <v>3</v>
      </c>
      <c r="D449" s="49">
        <v>5.5300000000000002E-2</v>
      </c>
      <c r="E449" s="49">
        <v>5.8000000000000003E-2</v>
      </c>
      <c r="F449" s="49">
        <v>0.06</v>
      </c>
      <c r="G449" s="49">
        <v>6.25E-2</v>
      </c>
      <c r="H449" s="49">
        <v>6.4000000000000001E-2</v>
      </c>
      <c r="I449" s="49">
        <v>6.6000000000000003E-2</v>
      </c>
      <c r="J449" s="49">
        <v>6.5699999999999995E-2</v>
      </c>
      <c r="K449" s="49">
        <v>6.5299999999999997E-2</v>
      </c>
      <c r="L449" s="49">
        <v>6.8599999999999994E-2</v>
      </c>
      <c r="M449" s="50">
        <v>0</v>
      </c>
    </row>
    <row r="450" spans="3:13" x14ac:dyDescent="0.25">
      <c r="C450" s="43" t="s">
        <v>4</v>
      </c>
      <c r="D450" s="49">
        <v>7.3899999999999993E-2</v>
      </c>
      <c r="E450" s="49">
        <v>5.4300000000000001E-2</v>
      </c>
      <c r="F450" s="49">
        <v>9.3200000000000005E-2</v>
      </c>
      <c r="G450" s="49">
        <v>0.10009999999999999</v>
      </c>
      <c r="H450" s="49">
        <v>9.5299999999999996E-2</v>
      </c>
      <c r="I450" s="49">
        <v>9.1999999999999998E-2</v>
      </c>
      <c r="J450" s="49">
        <v>8.7999999999999995E-2</v>
      </c>
      <c r="K450" s="49">
        <v>9.1999999999999998E-2</v>
      </c>
      <c r="L450" s="49">
        <v>8.14E-2</v>
      </c>
      <c r="M450" s="50">
        <v>7.0000000000000007E-2</v>
      </c>
    </row>
    <row r="451" spans="3:13" x14ac:dyDescent="0.25">
      <c r="C451" s="43" t="s">
        <v>5</v>
      </c>
      <c r="D451" s="49">
        <v>0</v>
      </c>
      <c r="E451" s="49">
        <v>0</v>
      </c>
      <c r="F451" s="49">
        <v>0</v>
      </c>
      <c r="G451" s="49">
        <v>5.0799999999999998E-2</v>
      </c>
      <c r="H451" s="49">
        <v>5.3999999999999999E-2</v>
      </c>
      <c r="I451" s="49">
        <v>5.8000000000000003E-2</v>
      </c>
      <c r="J451" s="49">
        <v>5.4989230219887809E-2</v>
      </c>
      <c r="K451" s="49">
        <v>5.8000000000000003E-2</v>
      </c>
      <c r="L451" s="49">
        <v>0.06</v>
      </c>
      <c r="M451" s="50">
        <v>5.5899999999999998E-2</v>
      </c>
    </row>
    <row r="452" spans="3:13" x14ac:dyDescent="0.25">
      <c r="C452" s="43" t="s">
        <v>6</v>
      </c>
      <c r="D452" s="49">
        <v>5.1999999999999998E-2</v>
      </c>
      <c r="E452" s="49">
        <v>7.2999999999999995E-2</v>
      </c>
      <c r="F452" s="49">
        <v>6.3E-2</v>
      </c>
      <c r="G452" s="49">
        <v>6.0999999999999999E-2</v>
      </c>
      <c r="H452" s="49">
        <v>0.06</v>
      </c>
      <c r="I452" s="49">
        <v>6.6248965110780406E-2</v>
      </c>
      <c r="J452" s="49">
        <v>6.5822576470355082E-2</v>
      </c>
      <c r="K452" s="49">
        <v>6.2700000000000006E-2</v>
      </c>
      <c r="L452" s="49">
        <v>6.3100000000000003E-2</v>
      </c>
      <c r="M452" s="50">
        <v>0</v>
      </c>
    </row>
    <row r="453" spans="3:13" x14ac:dyDescent="0.25">
      <c r="C453" s="43" t="s">
        <v>7</v>
      </c>
      <c r="D453" s="49">
        <v>7.9000000000000001E-2</v>
      </c>
      <c r="E453" s="49">
        <v>5.3999999999999999E-2</v>
      </c>
      <c r="F453" s="49">
        <v>5.7000000000000002E-2</v>
      </c>
      <c r="G453" s="49">
        <v>2.8364205386197112E-2</v>
      </c>
      <c r="H453" s="49">
        <v>0.04</v>
      </c>
      <c r="I453" s="49">
        <v>3.5000000000000003E-2</v>
      </c>
      <c r="J453" s="49">
        <v>2.1999999999999999E-2</v>
      </c>
      <c r="K453" s="49">
        <v>7.3999999999999996E-2</v>
      </c>
      <c r="L453" s="49">
        <v>7.0000000000000007E-2</v>
      </c>
      <c r="M453" s="50">
        <v>7.0999999999999994E-2</v>
      </c>
    </row>
    <row r="454" spans="3:13" x14ac:dyDescent="0.25">
      <c r="C454" s="43" t="s">
        <v>8</v>
      </c>
      <c r="D454" s="49">
        <v>5.0599999999999999E-2</v>
      </c>
      <c r="E454" s="49">
        <v>5.4600000000000003E-2</v>
      </c>
      <c r="F454" s="49">
        <v>6.8900000000000003E-2</v>
      </c>
      <c r="G454" s="49">
        <v>4.0899999999999999E-2</v>
      </c>
      <c r="H454" s="49">
        <v>6.5785435280974053E-2</v>
      </c>
      <c r="I454" s="49">
        <v>6.4500000000000002E-2</v>
      </c>
      <c r="J454" s="49">
        <v>6.9699999999999998E-2</v>
      </c>
      <c r="K454" s="49">
        <v>6.0999999999999999E-2</v>
      </c>
      <c r="L454" s="49">
        <v>5.1299999999999998E-2</v>
      </c>
      <c r="M454" s="50">
        <v>4.8000000000000001E-2</v>
      </c>
    </row>
    <row r="455" spans="3:13" x14ac:dyDescent="0.25">
      <c r="C455" s="43" t="s">
        <v>9</v>
      </c>
      <c r="D455" s="49">
        <v>7.8E-2</v>
      </c>
      <c r="E455" s="49">
        <v>7.8E-2</v>
      </c>
      <c r="F455" s="49">
        <v>7.1999999999999995E-2</v>
      </c>
      <c r="G455" s="49">
        <v>5.5E-2</v>
      </c>
      <c r="H455" s="49">
        <v>4.5999999999999999E-2</v>
      </c>
      <c r="I455" s="49">
        <v>5.6000000000000001E-2</v>
      </c>
      <c r="J455" s="49">
        <v>7.0000000000000007E-2</v>
      </c>
      <c r="K455" s="49">
        <v>5.5E-2</v>
      </c>
      <c r="L455" s="49">
        <v>7.3999999999999996E-2</v>
      </c>
      <c r="M455" s="50">
        <v>0.08</v>
      </c>
    </row>
    <row r="456" spans="3:13" x14ac:dyDescent="0.25">
      <c r="C456" s="43" t="s">
        <v>10</v>
      </c>
      <c r="D456" s="49">
        <v>7.1999999999999995E-2</v>
      </c>
      <c r="E456" s="49">
        <v>7.2999999999999995E-2</v>
      </c>
      <c r="F456" s="49">
        <v>7.3999999999999996E-2</v>
      </c>
      <c r="G456" s="49">
        <v>7.5999999999999998E-2</v>
      </c>
      <c r="H456" s="49">
        <v>7.5999999999999998E-2</v>
      </c>
      <c r="I456" s="49">
        <v>7.8E-2</v>
      </c>
      <c r="J456" s="49">
        <v>6.9000000000000006E-2</v>
      </c>
      <c r="K456" s="49">
        <v>6.3E-2</v>
      </c>
      <c r="L456" s="49">
        <v>6.8000000000000005E-2</v>
      </c>
      <c r="M456" s="50">
        <v>7.6999999999999999E-2</v>
      </c>
    </row>
    <row r="457" spans="3:13" x14ac:dyDescent="0.25">
      <c r="C457" s="43" t="s">
        <v>12</v>
      </c>
      <c r="D457" s="49">
        <v>9.7799999999999998E-2</v>
      </c>
      <c r="E457" s="49">
        <v>9.2499999999999999E-2</v>
      </c>
      <c r="F457" s="49">
        <v>8.5699999999999998E-2</v>
      </c>
      <c r="G457" s="49">
        <v>9.8699999999999996E-2</v>
      </c>
      <c r="H457" s="49">
        <v>0.104</v>
      </c>
      <c r="I457" s="49">
        <v>0.09</v>
      </c>
      <c r="J457" s="49">
        <v>0.114</v>
      </c>
      <c r="K457" s="49">
        <v>0.107</v>
      </c>
      <c r="L457" s="49">
        <v>0.10299999999999999</v>
      </c>
      <c r="M457" s="50">
        <v>0.10357548770192118</v>
      </c>
    </row>
    <row r="458" spans="3:13" x14ac:dyDescent="0.25">
      <c r="C458" s="43" t="s">
        <v>28</v>
      </c>
      <c r="D458" s="49">
        <v>0.1191</v>
      </c>
      <c r="E458" s="49">
        <v>0.10390000000000001</v>
      </c>
      <c r="F458" s="49">
        <v>9.3100000000000002E-2</v>
      </c>
      <c r="G458" s="49">
        <v>8.6400000000000005E-2</v>
      </c>
      <c r="H458" s="49">
        <v>9.2999999999999999E-2</v>
      </c>
      <c r="I458" s="49">
        <v>9.1999999999999998E-2</v>
      </c>
      <c r="J458" s="49">
        <v>8.5999999999999993E-2</v>
      </c>
      <c r="K458" s="49">
        <v>8.3000000000000004E-2</v>
      </c>
      <c r="L458" s="49">
        <v>8.3000000000000004E-2</v>
      </c>
      <c r="M458" s="50">
        <v>9.6000000000000002E-2</v>
      </c>
    </row>
    <row r="459" spans="3:13" x14ac:dyDescent="0.25">
      <c r="C459" s="43" t="s">
        <v>13</v>
      </c>
      <c r="D459" s="49">
        <v>7.8152760396364609E-2</v>
      </c>
      <c r="E459" s="49">
        <v>7.2800000000000004E-2</v>
      </c>
      <c r="F459" s="49">
        <v>7.5300000000000006E-2</v>
      </c>
      <c r="G459" s="49">
        <v>8.6499999999999994E-2</v>
      </c>
      <c r="H459" s="49">
        <v>8.6643866029288502E-2</v>
      </c>
      <c r="I459" s="49">
        <v>8.3380366999999997E-2</v>
      </c>
      <c r="J459" s="49">
        <v>9.3899303000000003E-2</v>
      </c>
      <c r="K459" s="49">
        <v>9.1600000000000001E-2</v>
      </c>
      <c r="L459" s="49">
        <v>0.09</v>
      </c>
      <c r="M459" s="50">
        <v>9.0209074291049393E-2</v>
      </c>
    </row>
    <row r="460" spans="3:13" x14ac:dyDescent="0.25">
      <c r="C460" s="43" t="s">
        <v>14</v>
      </c>
      <c r="D460" s="49">
        <v>7.17E-2</v>
      </c>
      <c r="E460" s="49">
        <v>7.6999999999999999E-2</v>
      </c>
      <c r="F460" s="49">
        <v>6.4899999999999999E-2</v>
      </c>
      <c r="G460" s="49">
        <v>6.4899999999999999E-2</v>
      </c>
      <c r="H460" s="49">
        <v>5.4199999999999998E-2</v>
      </c>
      <c r="I460" s="49">
        <v>6.9000000000000006E-2</v>
      </c>
      <c r="J460" s="49">
        <v>7.8E-2</v>
      </c>
      <c r="K460" s="49">
        <v>9.4E-2</v>
      </c>
      <c r="L460" s="49">
        <v>0.10199999999999999</v>
      </c>
      <c r="M460" s="50">
        <v>0</v>
      </c>
    </row>
    <row r="461" spans="3:13" x14ac:dyDescent="0.25">
      <c r="C461" s="43" t="s">
        <v>15</v>
      </c>
      <c r="D461" s="49">
        <v>0</v>
      </c>
      <c r="E461" s="49">
        <v>0</v>
      </c>
      <c r="F461" s="49">
        <v>0</v>
      </c>
      <c r="G461" s="49">
        <v>0</v>
      </c>
      <c r="H461" s="49">
        <v>0</v>
      </c>
      <c r="I461" s="49">
        <v>0.02</v>
      </c>
      <c r="J461" s="49">
        <v>3.1E-2</v>
      </c>
      <c r="K461" s="49">
        <v>2.8000000000000001E-2</v>
      </c>
      <c r="L461" s="49">
        <v>4.1000000000000002E-2</v>
      </c>
      <c r="M461" s="50">
        <v>4.7500000000000001E-2</v>
      </c>
    </row>
    <row r="462" spans="3:13" x14ac:dyDescent="0.25">
      <c r="C462" s="43" t="s">
        <v>16</v>
      </c>
      <c r="D462" s="49">
        <v>6.7699999999999996E-2</v>
      </c>
      <c r="E462" s="49">
        <v>6.25E-2</v>
      </c>
      <c r="F462" s="49">
        <v>5.4699999999999999E-2</v>
      </c>
      <c r="G462" s="49">
        <v>7.5700000000000003E-2</v>
      </c>
      <c r="H462" s="49">
        <v>6.6199999999999995E-2</v>
      </c>
      <c r="I462" s="49">
        <v>6.4600000000000005E-2</v>
      </c>
      <c r="J462" s="49">
        <v>5.7000000000000002E-2</v>
      </c>
      <c r="K462" s="49">
        <v>7.9000000000000001E-2</v>
      </c>
      <c r="L462" s="49">
        <v>7.4999999999999997E-2</v>
      </c>
      <c r="M462" s="50">
        <v>6.9000000000000006E-2</v>
      </c>
    </row>
    <row r="463" spans="3:13" x14ac:dyDescent="0.25">
      <c r="C463" s="43" t="s">
        <v>29</v>
      </c>
      <c r="D463" s="49">
        <v>0</v>
      </c>
      <c r="E463" s="49">
        <v>0</v>
      </c>
      <c r="F463" s="49">
        <v>0</v>
      </c>
      <c r="G463" s="49">
        <v>0</v>
      </c>
      <c r="H463" s="49">
        <v>0</v>
      </c>
      <c r="I463" s="49">
        <v>7.0000000000000007E-2</v>
      </c>
      <c r="J463" s="49">
        <v>8.6999999999999994E-2</v>
      </c>
      <c r="K463" s="49">
        <v>7.9799999999999996E-2</v>
      </c>
      <c r="L463" s="49">
        <v>7.8E-2</v>
      </c>
      <c r="M463" s="50">
        <v>0</v>
      </c>
    </row>
    <row r="464" spans="3:13" x14ac:dyDescent="0.25">
      <c r="C464" s="43" t="s">
        <v>17</v>
      </c>
      <c r="D464" s="49">
        <v>0</v>
      </c>
      <c r="E464" s="49">
        <v>0</v>
      </c>
      <c r="F464" s="49">
        <v>0</v>
      </c>
      <c r="G464" s="49">
        <v>0</v>
      </c>
      <c r="H464" s="49">
        <v>5.1999999999999998E-2</v>
      </c>
      <c r="I464" s="49">
        <v>8.5699999999999998E-2</v>
      </c>
      <c r="J464" s="49">
        <v>7.5600000000000001E-2</v>
      </c>
      <c r="K464" s="49">
        <v>6.8699999999999997E-2</v>
      </c>
      <c r="L464" s="49">
        <v>8.5199999999999998E-2</v>
      </c>
      <c r="M464" s="50">
        <v>0</v>
      </c>
    </row>
    <row r="465" spans="3:13" x14ac:dyDescent="0.25">
      <c r="C465" s="43" t="s">
        <v>18</v>
      </c>
      <c r="D465" s="49">
        <v>8.9200000000000002E-2</v>
      </c>
      <c r="E465" s="49">
        <v>3.0700000000000002E-2</v>
      </c>
      <c r="F465" s="49">
        <v>0.08</v>
      </c>
      <c r="G465" s="49">
        <v>7.9000000000000001E-2</v>
      </c>
      <c r="H465" s="49">
        <v>0.10299999999999999</v>
      </c>
      <c r="I465" s="49">
        <v>0.108</v>
      </c>
      <c r="J465" s="49">
        <v>0</v>
      </c>
      <c r="K465" s="49">
        <v>0</v>
      </c>
      <c r="L465" s="49">
        <v>0</v>
      </c>
      <c r="M465" s="50">
        <v>0</v>
      </c>
    </row>
    <row r="466" spans="3:13" x14ac:dyDescent="0.25">
      <c r="C466" s="43" t="s">
        <v>19</v>
      </c>
      <c r="D466" s="49">
        <v>0</v>
      </c>
      <c r="E466" s="49">
        <v>0</v>
      </c>
      <c r="F466" s="49">
        <v>0</v>
      </c>
      <c r="G466" s="49">
        <v>0</v>
      </c>
      <c r="H466" s="49">
        <v>0</v>
      </c>
      <c r="I466" s="49">
        <v>0</v>
      </c>
      <c r="J466" s="49">
        <v>0</v>
      </c>
      <c r="K466" s="49">
        <v>0</v>
      </c>
      <c r="L466" s="49">
        <v>0</v>
      </c>
      <c r="M466" s="50">
        <v>0</v>
      </c>
    </row>
    <row r="467" spans="3:13" x14ac:dyDescent="0.25">
      <c r="C467" s="43" t="s">
        <v>20</v>
      </c>
      <c r="D467" s="49">
        <v>9.9085116810978605E-2</v>
      </c>
      <c r="E467" s="49">
        <v>0.1074</v>
      </c>
      <c r="F467" s="49">
        <v>9.8808806479264474E-2</v>
      </c>
      <c r="G467" s="49">
        <v>0.126</v>
      </c>
      <c r="H467" s="49">
        <v>0.13500000000000001</v>
      </c>
      <c r="I467" s="49">
        <v>0.109</v>
      </c>
      <c r="J467" s="49">
        <v>0.11899999999999999</v>
      </c>
      <c r="K467" s="49">
        <v>0</v>
      </c>
      <c r="L467" s="49">
        <v>0</v>
      </c>
      <c r="M467" s="50">
        <v>0</v>
      </c>
    </row>
    <row r="468" spans="3:13" x14ac:dyDescent="0.25">
      <c r="C468" s="43" t="s">
        <v>21</v>
      </c>
      <c r="D468" s="49">
        <v>3.9399999999999998E-2</v>
      </c>
      <c r="E468" s="49">
        <v>3.49E-2</v>
      </c>
      <c r="F468" s="49">
        <v>5.0999999999999997E-2</v>
      </c>
      <c r="G468" s="49">
        <v>6.6299999999999998E-2</v>
      </c>
      <c r="H468" s="49">
        <v>4.7600000000000003E-2</v>
      </c>
      <c r="I468" s="49">
        <v>4.7E-2</v>
      </c>
      <c r="J468" s="49">
        <v>4.6199999999999998E-2</v>
      </c>
      <c r="K468" s="49">
        <v>5.1299999999999998E-2</v>
      </c>
      <c r="L468" s="49">
        <v>4.7899999999999998E-2</v>
      </c>
      <c r="M468" s="50">
        <v>0.05</v>
      </c>
    </row>
    <row r="469" spans="3:13" x14ac:dyDescent="0.25">
      <c r="C469" s="43" t="s">
        <v>22</v>
      </c>
      <c r="D469" s="49">
        <v>5.1499999999999997E-2</v>
      </c>
      <c r="E469" s="49">
        <v>6.5500000000000003E-2</v>
      </c>
      <c r="F469" s="49">
        <v>6.8000000000000005E-2</v>
      </c>
      <c r="G469" s="49">
        <v>6.4299999999999996E-2</v>
      </c>
      <c r="H469" s="49">
        <v>6.8000000000000005E-2</v>
      </c>
      <c r="I469" s="49">
        <v>6.0999999999999999E-2</v>
      </c>
      <c r="J469" s="49">
        <v>6.4000000000000001E-2</v>
      </c>
      <c r="K469" s="49">
        <v>6.4020848378285033E-2</v>
      </c>
      <c r="L469" s="49">
        <v>6.7000000000000004E-2</v>
      </c>
      <c r="M469" s="50">
        <v>0</v>
      </c>
    </row>
    <row r="470" spans="3:13" x14ac:dyDescent="0.25">
      <c r="C470" s="43" t="s">
        <v>23</v>
      </c>
      <c r="D470" s="49">
        <v>9.0999999999999998E-2</v>
      </c>
      <c r="E470" s="49">
        <v>9.2999999999999999E-2</v>
      </c>
      <c r="F470" s="49">
        <v>0.11821544071572475</v>
      </c>
      <c r="G470" s="49">
        <v>9.7297938156348227E-2</v>
      </c>
      <c r="H470" s="49">
        <v>5.4024371183088671E-2</v>
      </c>
      <c r="I470" s="49">
        <v>6.6465438075098596E-2</v>
      </c>
      <c r="J470" s="49">
        <v>9.6549940470412723E-2</v>
      </c>
      <c r="K470" s="49">
        <v>4.587965233822576E-2</v>
      </c>
      <c r="L470" s="49">
        <v>4.2464717992735213E-2</v>
      </c>
      <c r="M470" s="50">
        <v>5.8951239600945643E-2</v>
      </c>
    </row>
    <row r="471" spans="3:13" x14ac:dyDescent="0.25">
      <c r="C471" s="43" t="s">
        <v>31</v>
      </c>
      <c r="D471" s="49">
        <v>5.2376746588845481E-2</v>
      </c>
      <c r="E471" s="49">
        <v>0</v>
      </c>
      <c r="F471" s="49">
        <v>0</v>
      </c>
      <c r="G471" s="49">
        <v>0</v>
      </c>
      <c r="H471" s="49">
        <v>5.7599999999999998E-2</v>
      </c>
      <c r="I471" s="49">
        <v>5.1799999999999999E-2</v>
      </c>
      <c r="J471" s="49">
        <v>5.3400000000000003E-2</v>
      </c>
      <c r="K471" s="49">
        <v>0</v>
      </c>
      <c r="L471" s="49">
        <v>4.6399999999999997E-2</v>
      </c>
      <c r="M471" s="50">
        <v>0</v>
      </c>
    </row>
    <row r="472" spans="3:13" x14ac:dyDescent="0.25">
      <c r="C472" s="43" t="s">
        <v>24</v>
      </c>
      <c r="D472" s="49">
        <v>0.112</v>
      </c>
      <c r="E472" s="49">
        <v>0.1</v>
      </c>
      <c r="F472" s="49">
        <v>0.1007</v>
      </c>
      <c r="G472" s="49">
        <v>9.9099999999999994E-2</v>
      </c>
      <c r="H472" s="49">
        <v>7.6999999999999999E-2</v>
      </c>
      <c r="I472" s="49">
        <v>8.3000000000000004E-2</v>
      </c>
      <c r="J472" s="49">
        <v>9.2999999999999999E-2</v>
      </c>
      <c r="K472" s="49">
        <v>8.6999999999999994E-2</v>
      </c>
      <c r="L472" s="49">
        <v>0.08</v>
      </c>
      <c r="M472" s="50">
        <v>0.08</v>
      </c>
    </row>
    <row r="473" spans="3:13" x14ac:dyDescent="0.25">
      <c r="C473" s="43" t="s">
        <v>25</v>
      </c>
      <c r="D473" s="49">
        <v>4.3900000000000002E-2</v>
      </c>
      <c r="E473" s="49">
        <v>5.4199999999999998E-2</v>
      </c>
      <c r="F473" s="49">
        <v>5.8700000000000002E-2</v>
      </c>
      <c r="G473" s="49">
        <v>5.7599999999999998E-2</v>
      </c>
      <c r="H473" s="49">
        <v>5.7799999999999997E-2</v>
      </c>
      <c r="I473" s="49">
        <v>6.2199999999999998E-2</v>
      </c>
      <c r="J473" s="49">
        <v>6.3E-2</v>
      </c>
      <c r="K473" s="49">
        <v>6.93E-2</v>
      </c>
      <c r="L473" s="49">
        <v>6.9000000000000006E-2</v>
      </c>
      <c r="M473" s="50">
        <v>7.6999999999999999E-2</v>
      </c>
    </row>
    <row r="474" spans="3:13" x14ac:dyDescent="0.25">
      <c r="C474" s="43" t="s">
        <v>26</v>
      </c>
      <c r="D474" s="49">
        <v>5.3199999999999997E-2</v>
      </c>
      <c r="E474" s="49">
        <v>5.7299827587341638E-2</v>
      </c>
      <c r="F474" s="49">
        <v>6.3700000000000007E-2</v>
      </c>
      <c r="G474" s="49">
        <v>8.3799999999999999E-2</v>
      </c>
      <c r="H474" s="49">
        <v>8.5699999999999998E-2</v>
      </c>
      <c r="I474" s="49">
        <v>8.4199999999999997E-2</v>
      </c>
      <c r="J474" s="49">
        <v>7.8899999999999998E-2</v>
      </c>
      <c r="K474" s="49">
        <v>7.2999999999999995E-2</v>
      </c>
      <c r="L474" s="49">
        <v>6.8000000000000005E-2</v>
      </c>
      <c r="M474" s="50">
        <v>0</v>
      </c>
    </row>
    <row r="475" spans="3:13" x14ac:dyDescent="0.25">
      <c r="C475" s="43" t="s">
        <v>27</v>
      </c>
      <c r="D475" s="49">
        <v>6.5799999999999997E-2</v>
      </c>
      <c r="E475" s="49">
        <v>7.1599999999999997E-2</v>
      </c>
      <c r="F475" s="49">
        <v>7.1099999999999997E-2</v>
      </c>
      <c r="G475" s="49">
        <v>6.1800000000000001E-2</v>
      </c>
      <c r="H475" s="49">
        <v>6.9900000000000004E-2</v>
      </c>
      <c r="I475" s="49">
        <v>5.0700000000000002E-2</v>
      </c>
      <c r="J475" s="49">
        <v>5.7000000000000002E-2</v>
      </c>
      <c r="K475" s="49">
        <v>6.4100000000000004E-2</v>
      </c>
      <c r="L475" s="49">
        <v>6.6699999999999995E-2</v>
      </c>
      <c r="M475" s="50">
        <v>7.0646109757853237E-2</v>
      </c>
    </row>
    <row r="476" spans="3:13" x14ac:dyDescent="0.25">
      <c r="C476" s="43" t="s">
        <v>11</v>
      </c>
      <c r="D476" s="51">
        <v>5.6300000000000003E-2</v>
      </c>
      <c r="E476" s="51">
        <v>8.2900000000000001E-2</v>
      </c>
      <c r="F476" s="51">
        <v>7.3200000000000001E-2</v>
      </c>
      <c r="G476" s="51">
        <v>7.4899999999999994E-2</v>
      </c>
      <c r="H476" s="51">
        <v>7.9100000000000004E-2</v>
      </c>
      <c r="I476" s="51">
        <v>8.5000000000000006E-2</v>
      </c>
      <c r="J476" s="51">
        <v>8.9027727434891193E-2</v>
      </c>
      <c r="K476" s="51">
        <v>7.8E-2</v>
      </c>
      <c r="L476" s="51">
        <v>8.4604639267402373E-2</v>
      </c>
      <c r="M476" s="52">
        <v>0</v>
      </c>
    </row>
    <row r="478" spans="3:13" x14ac:dyDescent="0.25">
      <c r="C478" s="6"/>
    </row>
    <row r="479" spans="3:13" s="1" customFormat="1" ht="18.75" x14ac:dyDescent="0.2">
      <c r="C479" s="198" t="s">
        <v>45</v>
      </c>
      <c r="D479" s="199"/>
      <c r="E479" s="199"/>
      <c r="F479" s="199"/>
      <c r="G479" s="199"/>
      <c r="H479" s="199"/>
      <c r="I479" s="199"/>
      <c r="J479" s="199"/>
      <c r="K479" s="199"/>
      <c r="L479" s="199"/>
      <c r="M479" s="199"/>
    </row>
    <row r="480" spans="3:13" s="1" customFormat="1" x14ac:dyDescent="0.2">
      <c r="C480" s="14">
        <v>69</v>
      </c>
      <c r="D480" s="18">
        <v>2004</v>
      </c>
      <c r="E480" s="18">
        <f t="shared" ref="E480:M480" si="16">D480+1</f>
        <v>2005</v>
      </c>
      <c r="F480" s="18">
        <f t="shared" si="16"/>
        <v>2006</v>
      </c>
      <c r="G480" s="18">
        <f t="shared" si="16"/>
        <v>2007</v>
      </c>
      <c r="H480" s="18">
        <f t="shared" si="16"/>
        <v>2008</v>
      </c>
      <c r="I480" s="18">
        <f t="shared" si="16"/>
        <v>2009</v>
      </c>
      <c r="J480" s="18">
        <f t="shared" si="16"/>
        <v>2010</v>
      </c>
      <c r="K480" s="18">
        <f t="shared" si="16"/>
        <v>2011</v>
      </c>
      <c r="L480" s="18">
        <f t="shared" si="16"/>
        <v>2012</v>
      </c>
      <c r="M480" s="18">
        <f t="shared" si="16"/>
        <v>2013</v>
      </c>
    </row>
    <row r="481" spans="3:13" s="1" customFormat="1" x14ac:dyDescent="0.2">
      <c r="C481" s="43" t="s">
        <v>0</v>
      </c>
      <c r="D481" s="47">
        <v>0.59530000000000005</v>
      </c>
      <c r="E481" s="47">
        <v>0.59382999999999997</v>
      </c>
      <c r="F481" s="47">
        <v>0.62739999999999996</v>
      </c>
      <c r="G481" s="47">
        <v>0.6573</v>
      </c>
      <c r="H481" s="47">
        <v>0.68700000000000006</v>
      </c>
      <c r="I481" s="47">
        <v>0.79700000000000004</v>
      </c>
      <c r="J481" s="47">
        <v>0.79200000000000004</v>
      </c>
      <c r="K481" s="47">
        <v>0.78100000000000003</v>
      </c>
      <c r="L481" s="47">
        <v>0.77610000000000001</v>
      </c>
      <c r="M481" s="48">
        <v>0</v>
      </c>
    </row>
    <row r="482" spans="3:13" s="1" customFormat="1" x14ac:dyDescent="0.2">
      <c r="C482" s="43" t="s">
        <v>1</v>
      </c>
      <c r="D482" s="49">
        <v>0.73450000000000004</v>
      </c>
      <c r="E482" s="49">
        <v>0.78100000000000003</v>
      </c>
      <c r="F482" s="49">
        <v>0.78959999999999997</v>
      </c>
      <c r="G482" s="49">
        <v>0.78710000000000002</v>
      </c>
      <c r="H482" s="49">
        <v>0.76249999999999996</v>
      </c>
      <c r="I482" s="49">
        <v>0.72650000000000003</v>
      </c>
      <c r="J482" s="49">
        <v>0.72050000000000003</v>
      </c>
      <c r="K482" s="49">
        <v>0.67500000000000004</v>
      </c>
      <c r="L482" s="49">
        <v>0.66500000000000004</v>
      </c>
      <c r="M482" s="50">
        <v>0.626</v>
      </c>
    </row>
    <row r="483" spans="3:13" s="1" customFormat="1" x14ac:dyDescent="0.2">
      <c r="C483" s="43" t="s">
        <v>30</v>
      </c>
      <c r="D483" s="49">
        <v>0.89349999999999996</v>
      </c>
      <c r="E483" s="49">
        <v>0.81079999999999997</v>
      </c>
      <c r="F483" s="49">
        <v>0</v>
      </c>
      <c r="G483" s="49">
        <v>0.75600000000000001</v>
      </c>
      <c r="H483" s="49">
        <v>0.73199999999999998</v>
      </c>
      <c r="I483" s="49">
        <v>0.66386999999999996</v>
      </c>
      <c r="J483" s="49">
        <v>0.63700000000000001</v>
      </c>
      <c r="K483" s="49">
        <v>0.64100000000000001</v>
      </c>
      <c r="L483" s="49">
        <v>0.746</v>
      </c>
      <c r="M483" s="50">
        <v>0</v>
      </c>
    </row>
    <row r="484" spans="3:13" s="1" customFormat="1" x14ac:dyDescent="0.2">
      <c r="C484" s="43" t="s">
        <v>2</v>
      </c>
      <c r="D484" s="49">
        <v>0.78300000000000003</v>
      </c>
      <c r="E484" s="49">
        <v>0.76200000000000001</v>
      </c>
      <c r="F484" s="49">
        <v>0.79400000000000004</v>
      </c>
      <c r="G484" s="49">
        <v>0.79459999999999997</v>
      </c>
      <c r="H484" s="49">
        <v>0.77099999999999991</v>
      </c>
      <c r="I484" s="49">
        <v>0.77</v>
      </c>
      <c r="J484" s="49">
        <v>0.77324172723953666</v>
      </c>
      <c r="K484" s="49">
        <v>0.80600000000000005</v>
      </c>
      <c r="L484" s="49">
        <v>0.79910000000000003</v>
      </c>
      <c r="M484" s="50">
        <v>0.82599999999999996</v>
      </c>
    </row>
    <row r="485" spans="3:13" s="1" customFormat="1" x14ac:dyDescent="0.2">
      <c r="C485" s="43" t="s">
        <v>3</v>
      </c>
      <c r="D485" s="49">
        <v>0.86309999999999998</v>
      </c>
      <c r="E485" s="49">
        <v>0.85499999999999998</v>
      </c>
      <c r="F485" s="49">
        <v>0.84899999999999998</v>
      </c>
      <c r="G485" s="49">
        <v>0.85009999999999997</v>
      </c>
      <c r="H485" s="49">
        <v>0.84899999999999998</v>
      </c>
      <c r="I485" s="49">
        <v>0.84699999999999998</v>
      </c>
      <c r="J485" s="49">
        <v>0.84860000000000002</v>
      </c>
      <c r="K485" s="49">
        <v>0.84289999999999998</v>
      </c>
      <c r="L485" s="49">
        <v>0.83</v>
      </c>
      <c r="M485" s="50">
        <v>0</v>
      </c>
    </row>
    <row r="486" spans="3:13" s="1" customFormat="1" x14ac:dyDescent="0.2">
      <c r="C486" s="43" t="s">
        <v>4</v>
      </c>
      <c r="D486" s="49">
        <v>0.75419999999999998</v>
      </c>
      <c r="E486" s="49">
        <v>0.73519999999999996</v>
      </c>
      <c r="F486" s="49">
        <v>0.72509999999999997</v>
      </c>
      <c r="G486" s="49">
        <v>0.73050000000000004</v>
      </c>
      <c r="H486" s="49">
        <v>0.72729999999999995</v>
      </c>
      <c r="I486" s="49">
        <v>0.66200000000000003</v>
      </c>
      <c r="J486" s="49">
        <v>0.66200000000000003</v>
      </c>
      <c r="K486" s="49">
        <v>0.64800000000000002</v>
      </c>
      <c r="L486" s="49">
        <v>0.64700000000000002</v>
      </c>
      <c r="M486" s="50">
        <v>0.78</v>
      </c>
    </row>
    <row r="487" spans="3:13" s="1" customFormat="1" x14ac:dyDescent="0.2">
      <c r="C487" s="43" t="s">
        <v>5</v>
      </c>
      <c r="D487" s="49">
        <v>0</v>
      </c>
      <c r="E487" s="49">
        <v>0</v>
      </c>
      <c r="F487" s="49">
        <v>0</v>
      </c>
      <c r="G487" s="49">
        <v>0.48130000000000001</v>
      </c>
      <c r="H487" s="49">
        <v>0.48299999999999998</v>
      </c>
      <c r="I487" s="49">
        <v>0.48499999999999999</v>
      </c>
      <c r="J487" s="49">
        <v>0.48112351267608877</v>
      </c>
      <c r="K487" s="49">
        <v>0.496</v>
      </c>
      <c r="L487" s="49">
        <v>0.501</v>
      </c>
      <c r="M487" s="50">
        <v>50.65</v>
      </c>
    </row>
    <row r="488" spans="3:13" s="1" customFormat="1" x14ac:dyDescent="0.2">
      <c r="C488" s="43" t="s">
        <v>6</v>
      </c>
      <c r="D488" s="49">
        <v>0.55300000000000005</v>
      </c>
      <c r="E488" s="49">
        <v>0.60099999999999998</v>
      </c>
      <c r="F488" s="49">
        <v>0.59499999999999997</v>
      </c>
      <c r="G488" s="49">
        <v>0.56599999999999995</v>
      </c>
      <c r="H488" s="49">
        <v>0.55937000000000003</v>
      </c>
      <c r="I488" s="49">
        <v>0.52902323420268293</v>
      </c>
      <c r="J488" s="49">
        <v>0.54700000000000004</v>
      </c>
      <c r="K488" s="49">
        <v>0.56670255788518764</v>
      </c>
      <c r="L488" s="49">
        <v>0.56889999999999996</v>
      </c>
      <c r="M488" s="50">
        <v>0</v>
      </c>
    </row>
    <row r="489" spans="3:13" s="1" customFormat="1" x14ac:dyDescent="0.2">
      <c r="C489" s="43" t="s">
        <v>7</v>
      </c>
      <c r="D489" s="49">
        <v>1</v>
      </c>
      <c r="E489" s="49">
        <v>1</v>
      </c>
      <c r="F489" s="49">
        <v>1</v>
      </c>
      <c r="G489" s="49">
        <v>1</v>
      </c>
      <c r="H489" s="49">
        <v>1</v>
      </c>
      <c r="I489" s="49">
        <v>1</v>
      </c>
      <c r="J489" s="49">
        <v>1</v>
      </c>
      <c r="K489" s="49">
        <v>1</v>
      </c>
      <c r="L489" s="49">
        <v>1</v>
      </c>
      <c r="M489" s="50">
        <v>1</v>
      </c>
    </row>
    <row r="490" spans="3:13" s="1" customFormat="1" x14ac:dyDescent="0.2">
      <c r="C490" s="43" t="s">
        <v>8</v>
      </c>
      <c r="D490" s="49">
        <v>0.41539999999999999</v>
      </c>
      <c r="E490" s="49">
        <v>0.39039999999999997</v>
      </c>
      <c r="F490" s="49">
        <v>0.42310000000000003</v>
      </c>
      <c r="G490" s="49">
        <v>0.39369999999999999</v>
      </c>
      <c r="H490" s="49">
        <v>0.52875555948649833</v>
      </c>
      <c r="I490" s="49">
        <v>0.52569999999999995</v>
      </c>
      <c r="J490" s="49">
        <v>0.55540000000000012</v>
      </c>
      <c r="K490" s="49">
        <v>0.5</v>
      </c>
      <c r="L490" s="49">
        <v>0.55910000000000004</v>
      </c>
      <c r="M490" s="50">
        <v>0.55000000000000004</v>
      </c>
    </row>
    <row r="491" spans="3:13" s="1" customFormat="1" x14ac:dyDescent="0.2">
      <c r="C491" s="43" t="s">
        <v>9</v>
      </c>
      <c r="D491" s="49">
        <v>0.84899999999999998</v>
      </c>
      <c r="E491" s="49">
        <v>0.89100000000000001</v>
      </c>
      <c r="F491" s="49">
        <v>0.88700000000000001</v>
      </c>
      <c r="G491" s="49">
        <v>0.89300000000000002</v>
      </c>
      <c r="H491" s="49">
        <v>0.89800000000000002</v>
      </c>
      <c r="I491" s="49">
        <v>0.90200000000000002</v>
      </c>
      <c r="J491" s="49">
        <v>0.91200000000000003</v>
      </c>
      <c r="K491" s="49">
        <v>0.90400000000000003</v>
      </c>
      <c r="L491" s="49">
        <v>0.91700000000000004</v>
      </c>
      <c r="M491" s="50">
        <v>0.92200000000000004</v>
      </c>
    </row>
    <row r="492" spans="3:13" s="1" customFormat="1" x14ac:dyDescent="0.2">
      <c r="C492" s="43" t="s">
        <v>10</v>
      </c>
      <c r="D492" s="49">
        <v>0.55600000000000005</v>
      </c>
      <c r="E492" s="49">
        <v>0.55600000000000005</v>
      </c>
      <c r="F492" s="49">
        <v>0.56399999999999995</v>
      </c>
      <c r="G492" s="49">
        <v>0.54900000000000004</v>
      </c>
      <c r="H492" s="49">
        <v>0.54200000000000004</v>
      </c>
      <c r="I492" s="49">
        <v>0.55500000000000005</v>
      </c>
      <c r="J492" s="49">
        <v>0.53800000000000003</v>
      </c>
      <c r="K492" s="49">
        <v>0.53600000000000003</v>
      </c>
      <c r="L492" s="49">
        <v>0.55799999999999994</v>
      </c>
      <c r="M492" s="50">
        <v>0.53700000000000003</v>
      </c>
    </row>
    <row r="493" spans="3:13" s="1" customFormat="1" x14ac:dyDescent="0.2">
      <c r="C493" s="43" t="s">
        <v>12</v>
      </c>
      <c r="D493" s="49">
        <v>0.64029999999999998</v>
      </c>
      <c r="E493" s="49">
        <v>0.67779999999999996</v>
      </c>
      <c r="F493" s="49">
        <v>0.65259999999999996</v>
      </c>
      <c r="G493" s="49">
        <v>0.65359999999999996</v>
      </c>
      <c r="H493" s="49">
        <v>0.66200000000000003</v>
      </c>
      <c r="I493" s="49">
        <v>0.65300000000000002</v>
      </c>
      <c r="J493" s="49">
        <v>0.71</v>
      </c>
      <c r="K493" s="49">
        <v>0.68879999999999997</v>
      </c>
      <c r="L493" s="49">
        <v>0.69499999999999995</v>
      </c>
      <c r="M493" s="50">
        <v>0.7355563048537761</v>
      </c>
    </row>
    <row r="494" spans="3:13" s="1" customFormat="1" x14ac:dyDescent="0.2">
      <c r="C494" s="43" t="s">
        <v>28</v>
      </c>
      <c r="D494" s="49">
        <v>0.66359999999999997</v>
      </c>
      <c r="E494" s="49">
        <v>0.64790000000000003</v>
      </c>
      <c r="F494" s="49">
        <v>0.60950000000000004</v>
      </c>
      <c r="G494" s="49">
        <v>0.61070000000000002</v>
      </c>
      <c r="H494" s="49">
        <v>0.61199999999999999</v>
      </c>
      <c r="I494" s="49">
        <v>0.57999999999999996</v>
      </c>
      <c r="J494" s="49">
        <v>0.57299999999999995</v>
      </c>
      <c r="K494" s="49">
        <v>0.58299999999999996</v>
      </c>
      <c r="L494" s="49">
        <v>0.60199999999999998</v>
      </c>
      <c r="M494" s="50">
        <v>62.5</v>
      </c>
    </row>
    <row r="495" spans="3:13" s="1" customFormat="1" x14ac:dyDescent="0.2">
      <c r="C495" s="43" t="s">
        <v>13</v>
      </c>
      <c r="D495" s="49">
        <v>0.74167367622017522</v>
      </c>
      <c r="E495" s="49">
        <v>0.73650000000000004</v>
      </c>
      <c r="F495" s="49">
        <v>0.6623</v>
      </c>
      <c r="G495" s="49">
        <v>0.64970000000000006</v>
      </c>
      <c r="H495" s="49">
        <v>0.60099999999999998</v>
      </c>
      <c r="I495" s="49">
        <v>0.58541658600000002</v>
      </c>
      <c r="J495" s="49">
        <v>0.57999999999999996</v>
      </c>
      <c r="K495" s="49">
        <v>0.56879999999999997</v>
      </c>
      <c r="L495" s="49">
        <v>0.56200000000000006</v>
      </c>
      <c r="M495" s="50">
        <v>59</v>
      </c>
    </row>
    <row r="496" spans="3:13" s="1" customFormat="1" x14ac:dyDescent="0.2">
      <c r="C496" s="43" t="s">
        <v>14</v>
      </c>
      <c r="D496" s="49">
        <v>0.6895</v>
      </c>
      <c r="E496" s="49">
        <v>0.71799999999999997</v>
      </c>
      <c r="F496" s="49">
        <v>0.82110000000000005</v>
      </c>
      <c r="G496" s="49">
        <v>0.83109999999999995</v>
      </c>
      <c r="H496" s="49">
        <v>0.85299999999999998</v>
      </c>
      <c r="I496" s="49">
        <v>0.85199999999999998</v>
      </c>
      <c r="J496" s="49">
        <v>0.86799999999999999</v>
      </c>
      <c r="K496" s="49">
        <v>0.86099999999999999</v>
      </c>
      <c r="L496" s="49">
        <v>0.86899999999999999</v>
      </c>
      <c r="M496" s="50">
        <v>0</v>
      </c>
    </row>
    <row r="497" spans="3:13" s="1" customFormat="1" x14ac:dyDescent="0.2">
      <c r="C497" s="43" t="s">
        <v>15</v>
      </c>
      <c r="D497" s="49">
        <v>1</v>
      </c>
      <c r="E497" s="49">
        <v>1</v>
      </c>
      <c r="F497" s="49">
        <v>1</v>
      </c>
      <c r="G497" s="49">
        <v>1</v>
      </c>
      <c r="H497" s="49">
        <v>1</v>
      </c>
      <c r="I497" s="49">
        <v>1</v>
      </c>
      <c r="J497" s="49">
        <v>1</v>
      </c>
      <c r="K497" s="49">
        <v>1</v>
      </c>
      <c r="L497" s="49">
        <v>1</v>
      </c>
      <c r="M497" s="50">
        <v>1</v>
      </c>
    </row>
    <row r="498" spans="3:13" s="1" customFormat="1" x14ac:dyDescent="0.2">
      <c r="C498" s="43" t="s">
        <v>16</v>
      </c>
      <c r="D498" s="49">
        <v>0.62780000000000002</v>
      </c>
      <c r="E498" s="49">
        <v>0.61799999999999999</v>
      </c>
      <c r="F498" s="49">
        <v>0.61399999999999999</v>
      </c>
      <c r="G498" s="49">
        <v>0.63090000000000002</v>
      </c>
      <c r="H498" s="49">
        <v>0.61709999999999998</v>
      </c>
      <c r="I498" s="49">
        <v>0.56380000000000008</v>
      </c>
      <c r="J498" s="49">
        <v>0.49299999999999999</v>
      </c>
      <c r="K498" s="49">
        <v>0.63100000000000001</v>
      </c>
      <c r="L498" s="49">
        <v>0.59200000000000008</v>
      </c>
      <c r="M498" s="50">
        <v>0.58699999999999997</v>
      </c>
    </row>
    <row r="499" spans="3:13" s="1" customFormat="1" x14ac:dyDescent="0.2">
      <c r="C499" s="43" t="s">
        <v>29</v>
      </c>
      <c r="D499" s="49">
        <v>0</v>
      </c>
      <c r="E499" s="49">
        <v>0</v>
      </c>
      <c r="F499" s="49">
        <v>0</v>
      </c>
      <c r="G499" s="49">
        <v>0</v>
      </c>
      <c r="H499" s="49">
        <v>0</v>
      </c>
      <c r="I499" s="49">
        <v>0.74</v>
      </c>
      <c r="J499" s="49">
        <v>0.871</v>
      </c>
      <c r="K499" s="49">
        <v>0.79800000000000004</v>
      </c>
      <c r="L499" s="49">
        <v>0.69899999999999995</v>
      </c>
      <c r="M499" s="50">
        <v>0</v>
      </c>
    </row>
    <row r="500" spans="3:13" s="1" customFormat="1" x14ac:dyDescent="0.2">
      <c r="C500" s="43" t="s">
        <v>17</v>
      </c>
      <c r="D500" s="49">
        <v>0</v>
      </c>
      <c r="E500" s="49">
        <v>0</v>
      </c>
      <c r="F500" s="49">
        <v>0</v>
      </c>
      <c r="G500" s="49">
        <v>0</v>
      </c>
      <c r="H500" s="49">
        <v>0.83099999999999996</v>
      </c>
      <c r="I500" s="49">
        <v>0.62150000000000005</v>
      </c>
      <c r="J500" s="49">
        <v>0.63090000000000002</v>
      </c>
      <c r="K500" s="49">
        <v>0.72850000000000004</v>
      </c>
      <c r="L500" s="49">
        <v>0.63970000000000005</v>
      </c>
      <c r="M500" s="50">
        <v>0</v>
      </c>
    </row>
    <row r="501" spans="3:13" s="1" customFormat="1" x14ac:dyDescent="0.2">
      <c r="C501" s="43" t="s">
        <v>18</v>
      </c>
      <c r="D501" s="49">
        <v>0.99970000000000003</v>
      </c>
      <c r="E501" s="49">
        <v>1</v>
      </c>
      <c r="F501" s="49">
        <v>0.98499999999999999</v>
      </c>
      <c r="G501" s="49">
        <v>0.98</v>
      </c>
      <c r="H501" s="49">
        <v>0.96699999999999997</v>
      </c>
      <c r="I501" s="49">
        <v>0.96199999999999997</v>
      </c>
      <c r="J501" s="49">
        <v>0</v>
      </c>
      <c r="K501" s="49">
        <v>0</v>
      </c>
      <c r="L501" s="49">
        <v>0</v>
      </c>
      <c r="M501" s="50">
        <v>0</v>
      </c>
    </row>
    <row r="502" spans="3:13" s="1" customFormat="1" x14ac:dyDescent="0.2">
      <c r="C502" s="43" t="s">
        <v>19</v>
      </c>
      <c r="D502" s="49">
        <v>1</v>
      </c>
      <c r="E502" s="49">
        <v>1</v>
      </c>
      <c r="F502" s="49">
        <v>1</v>
      </c>
      <c r="G502" s="49">
        <v>1</v>
      </c>
      <c r="H502" s="49">
        <v>0.98699999999999999</v>
      </c>
      <c r="I502" s="49">
        <v>0.98799999999999999</v>
      </c>
      <c r="J502" s="49">
        <v>0.98799999999999999</v>
      </c>
      <c r="K502" s="49">
        <v>0.9900595951940494</v>
      </c>
      <c r="L502" s="49">
        <v>0.98801414632494899</v>
      </c>
      <c r="M502" s="50">
        <v>0</v>
      </c>
    </row>
    <row r="503" spans="3:13" s="1" customFormat="1" x14ac:dyDescent="0.2">
      <c r="C503" s="43" t="s">
        <v>20</v>
      </c>
      <c r="D503" s="49">
        <v>0.74121875510537494</v>
      </c>
      <c r="E503" s="49">
        <v>0.73029999999999995</v>
      </c>
      <c r="F503" s="49">
        <v>0.72192954555418032</v>
      </c>
      <c r="G503" s="49">
        <v>0.76500000000000001</v>
      </c>
      <c r="H503" s="49">
        <v>0.746</v>
      </c>
      <c r="I503" s="49">
        <v>0.76600000000000001</v>
      </c>
      <c r="J503" s="49">
        <v>0.74099999999999999</v>
      </c>
      <c r="K503" s="49">
        <v>0</v>
      </c>
      <c r="L503" s="49">
        <v>0</v>
      </c>
      <c r="M503" s="50">
        <v>0</v>
      </c>
    </row>
    <row r="504" spans="3:13" s="1" customFormat="1" x14ac:dyDescent="0.2">
      <c r="C504" s="43" t="s">
        <v>21</v>
      </c>
      <c r="D504" s="49">
        <v>0.89080000000000004</v>
      </c>
      <c r="E504" s="49">
        <v>0.87919999999999998</v>
      </c>
      <c r="F504" s="49">
        <v>0.89929999999999999</v>
      </c>
      <c r="G504" s="49">
        <v>0.95340000000000003</v>
      </c>
      <c r="H504" s="49">
        <v>0.94799999999999995</v>
      </c>
      <c r="I504" s="49">
        <v>0.92800000000000005</v>
      </c>
      <c r="J504" s="49">
        <v>0.88460000000000005</v>
      </c>
      <c r="K504" s="49">
        <v>0.88549999999999995</v>
      </c>
      <c r="L504" s="49">
        <v>0.88739999999999997</v>
      </c>
      <c r="M504" s="50">
        <v>88</v>
      </c>
    </row>
    <row r="505" spans="3:13" s="1" customFormat="1" x14ac:dyDescent="0.2">
      <c r="C505" s="43" t="s">
        <v>22</v>
      </c>
      <c r="D505" s="49">
        <v>0.77500000000000002</v>
      </c>
      <c r="E505" s="49">
        <v>0.73280000000000001</v>
      </c>
      <c r="F505" s="49">
        <v>0.70700000000000007</v>
      </c>
      <c r="G505" s="49">
        <v>0.65539999999999998</v>
      </c>
      <c r="H505" s="49">
        <v>0.67999999999999994</v>
      </c>
      <c r="I505" s="49">
        <v>0.64800000000000002</v>
      </c>
      <c r="J505" s="49">
        <v>0.63200000000000001</v>
      </c>
      <c r="K505" s="49">
        <v>0.62184056014317557</v>
      </c>
      <c r="L505" s="49">
        <v>0.62</v>
      </c>
      <c r="M505" s="50">
        <v>0</v>
      </c>
    </row>
    <row r="506" spans="3:13" s="1" customFormat="1" x14ac:dyDescent="0.2">
      <c r="C506" s="43" t="s">
        <v>23</v>
      </c>
      <c r="D506" s="49">
        <v>0.78100000000000003</v>
      </c>
      <c r="E506" s="49">
        <v>0.83299999999999996</v>
      </c>
      <c r="F506" s="49">
        <v>0.7981784576237364</v>
      </c>
      <c r="G506" s="49">
        <v>0.81853552445525091</v>
      </c>
      <c r="H506" s="49">
        <v>0.8685699443823901</v>
      </c>
      <c r="I506" s="49">
        <v>0.80869932931900612</v>
      </c>
      <c r="J506" s="49">
        <v>0.83422621489909787</v>
      </c>
      <c r="K506" s="49">
        <v>0.75568164525743931</v>
      </c>
      <c r="L506" s="49">
        <v>0.78446898501633289</v>
      </c>
      <c r="M506" s="50">
        <v>0.80928391416196466</v>
      </c>
    </row>
    <row r="507" spans="3:13" s="1" customFormat="1" x14ac:dyDescent="0.2">
      <c r="C507" s="43" t="s">
        <v>31</v>
      </c>
      <c r="D507" s="49">
        <v>0.74765815725938134</v>
      </c>
      <c r="E507" s="49">
        <v>0</v>
      </c>
      <c r="F507" s="49">
        <v>0</v>
      </c>
      <c r="G507" s="49">
        <v>0</v>
      </c>
      <c r="H507" s="49">
        <v>0.71199999999999997</v>
      </c>
      <c r="I507" s="49">
        <v>0.75819999999999999</v>
      </c>
      <c r="J507" s="49">
        <v>0.79299999999999993</v>
      </c>
      <c r="K507" s="49">
        <v>0</v>
      </c>
      <c r="L507" s="49">
        <v>0.79269999999999996</v>
      </c>
      <c r="M507" s="50">
        <v>0</v>
      </c>
    </row>
    <row r="508" spans="3:13" s="1" customFormat="1" x14ac:dyDescent="0.2">
      <c r="C508" s="43" t="s">
        <v>24</v>
      </c>
      <c r="D508" s="49">
        <v>0.70299999999999996</v>
      </c>
      <c r="E508" s="49">
        <v>0.67200000000000004</v>
      </c>
      <c r="F508" s="49">
        <v>0.63649999999999995</v>
      </c>
      <c r="G508" s="49">
        <v>0.63100000000000001</v>
      </c>
      <c r="H508" s="49">
        <v>0.54400000000000004</v>
      </c>
      <c r="I508" s="49">
        <v>0.52</v>
      </c>
      <c r="J508" s="49">
        <v>0.51800000000000002</v>
      </c>
      <c r="K508" s="49">
        <v>0.53</v>
      </c>
      <c r="L508" s="49">
        <v>0.62</v>
      </c>
      <c r="M508" s="50">
        <v>0.59</v>
      </c>
    </row>
    <row r="509" spans="3:13" s="1" customFormat="1" x14ac:dyDescent="0.2">
      <c r="C509" s="43" t="s">
        <v>25</v>
      </c>
      <c r="D509" s="49">
        <v>0.84260000000000002</v>
      </c>
      <c r="E509" s="49">
        <v>0.82650000000000001</v>
      </c>
      <c r="F509" s="49">
        <v>0.81699999999999995</v>
      </c>
      <c r="G509" s="49">
        <v>0.82089999999999996</v>
      </c>
      <c r="H509" s="49">
        <v>0.83630000000000004</v>
      </c>
      <c r="I509" s="49">
        <v>0.8478</v>
      </c>
      <c r="J509" s="49">
        <v>0.84</v>
      </c>
      <c r="K509" s="49">
        <v>0.82650000000000001</v>
      </c>
      <c r="L509" s="49">
        <v>0.81620000000000004</v>
      </c>
      <c r="M509" s="50">
        <v>79.010000000000005</v>
      </c>
    </row>
    <row r="510" spans="3:13" s="1" customFormat="1" x14ac:dyDescent="0.2">
      <c r="C510" s="43" t="s">
        <v>26</v>
      </c>
      <c r="D510" s="49">
        <v>0.75170000000000003</v>
      </c>
      <c r="E510" s="49">
        <v>0.72782897354213483</v>
      </c>
      <c r="F510" s="49">
        <v>0.73029999999999995</v>
      </c>
      <c r="G510" s="49">
        <v>0.73950000000000005</v>
      </c>
      <c r="H510" s="49">
        <v>0.73250000000000004</v>
      </c>
      <c r="I510" s="49">
        <v>0.70260000000000011</v>
      </c>
      <c r="J510" s="49">
        <v>0.68969999999999998</v>
      </c>
      <c r="K510" s="49">
        <v>0.68810000000000004</v>
      </c>
      <c r="L510" s="49">
        <v>0.67659999999999998</v>
      </c>
      <c r="M510" s="50">
        <v>0</v>
      </c>
    </row>
    <row r="511" spans="3:13" s="1" customFormat="1" x14ac:dyDescent="0.2">
      <c r="C511" s="43" t="s">
        <v>27</v>
      </c>
      <c r="D511" s="49">
        <v>0.68989999999999996</v>
      </c>
      <c r="E511" s="49">
        <v>0.66349999999999998</v>
      </c>
      <c r="F511" s="49">
        <v>0.62490000000000001</v>
      </c>
      <c r="G511" s="49">
        <v>0.6341</v>
      </c>
      <c r="H511" s="49">
        <v>0.64190000000000003</v>
      </c>
      <c r="I511" s="49">
        <v>0.63429999999999997</v>
      </c>
      <c r="J511" s="49">
        <v>0.66900000000000004</v>
      </c>
      <c r="K511" s="49">
        <v>0.65159999999999996</v>
      </c>
      <c r="L511" s="49">
        <v>0.59330000000000005</v>
      </c>
      <c r="M511" s="50">
        <v>0.59142487517643505</v>
      </c>
    </row>
    <row r="512" spans="3:13" s="1" customFormat="1" x14ac:dyDescent="0.2">
      <c r="C512" s="43" t="s">
        <v>11</v>
      </c>
      <c r="D512" s="51">
        <v>0.3926</v>
      </c>
      <c r="E512" s="51">
        <v>0.43140000000000001</v>
      </c>
      <c r="F512" s="51">
        <v>0.436</v>
      </c>
      <c r="G512" s="51">
        <v>0.4496</v>
      </c>
      <c r="H512" s="51">
        <v>0.43769999999999998</v>
      </c>
      <c r="I512" s="51">
        <v>0.53800000000000003</v>
      </c>
      <c r="J512" s="51">
        <v>0.55783449161612553</v>
      </c>
      <c r="K512" s="51">
        <v>0.53700000000000003</v>
      </c>
      <c r="L512" s="51">
        <v>0.50964027897616315</v>
      </c>
      <c r="M512" s="52">
        <v>0</v>
      </c>
    </row>
    <row r="513" spans="3:13" s="1" customFormat="1" ht="12.75" x14ac:dyDescent="0.2"/>
    <row r="514" spans="3:13" s="1" customFormat="1" x14ac:dyDescent="0.25">
      <c r="C514" s="6"/>
      <c r="D514" s="3"/>
      <c r="E514" s="3"/>
      <c r="F514" s="3"/>
      <c r="G514" s="3"/>
      <c r="H514" s="3"/>
      <c r="I514" s="3"/>
      <c r="J514" s="3"/>
      <c r="K514" s="3"/>
      <c r="L514" s="3"/>
      <c r="M514" s="3"/>
    </row>
    <row r="515" spans="3:13" s="1" customFormat="1" ht="18.75" x14ac:dyDescent="0.2">
      <c r="C515" s="198" t="s">
        <v>46</v>
      </c>
      <c r="D515" s="199"/>
      <c r="E515" s="199"/>
      <c r="F515" s="199"/>
      <c r="G515" s="199"/>
      <c r="H515" s="199"/>
      <c r="I515" s="199"/>
      <c r="J515" s="199"/>
      <c r="K515" s="199"/>
      <c r="L515" s="199"/>
      <c r="M515" s="199"/>
    </row>
    <row r="516" spans="3:13" s="1" customFormat="1" x14ac:dyDescent="0.2">
      <c r="C516" s="14">
        <v>70</v>
      </c>
      <c r="D516" s="18">
        <v>2004</v>
      </c>
      <c r="E516" s="18">
        <f t="shared" ref="E516:M516" si="17">D516+1</f>
        <v>2005</v>
      </c>
      <c r="F516" s="18">
        <f t="shared" si="17"/>
        <v>2006</v>
      </c>
      <c r="G516" s="18">
        <f t="shared" si="17"/>
        <v>2007</v>
      </c>
      <c r="H516" s="18">
        <f t="shared" si="17"/>
        <v>2008</v>
      </c>
      <c r="I516" s="18">
        <f t="shared" si="17"/>
        <v>2009</v>
      </c>
      <c r="J516" s="18">
        <f t="shared" si="17"/>
        <v>2010</v>
      </c>
      <c r="K516" s="18">
        <f t="shared" si="17"/>
        <v>2011</v>
      </c>
      <c r="L516" s="18">
        <f t="shared" si="17"/>
        <v>2012</v>
      </c>
      <c r="M516" s="18">
        <f t="shared" si="17"/>
        <v>2013</v>
      </c>
    </row>
    <row r="517" spans="3:13" s="1" customFormat="1" x14ac:dyDescent="0.2">
      <c r="C517" s="43" t="s">
        <v>0</v>
      </c>
      <c r="D517" s="47">
        <v>0.75629999999999997</v>
      </c>
      <c r="E517" s="47">
        <v>0</v>
      </c>
      <c r="F517" s="47">
        <v>0</v>
      </c>
      <c r="G517" s="47">
        <v>0</v>
      </c>
      <c r="H517" s="47">
        <v>0</v>
      </c>
      <c r="I517" s="47">
        <v>0</v>
      </c>
      <c r="J517" s="47">
        <v>0</v>
      </c>
      <c r="K517" s="47">
        <v>0</v>
      </c>
      <c r="L517" s="47">
        <v>0</v>
      </c>
      <c r="M517" s="48">
        <v>0</v>
      </c>
    </row>
    <row r="518" spans="3:13" s="1" customFormat="1" x14ac:dyDescent="0.2">
      <c r="C518" s="43" t="s">
        <v>1</v>
      </c>
      <c r="D518" s="49">
        <v>0.90759999999999996</v>
      </c>
      <c r="E518" s="49">
        <v>0.92020000000000002</v>
      </c>
      <c r="F518" s="49">
        <v>0.95079999999999998</v>
      </c>
      <c r="G518" s="49">
        <v>0.95020000000000004</v>
      </c>
      <c r="H518" s="49">
        <v>0.94240000000000002</v>
      </c>
      <c r="I518" s="49">
        <v>0.92359999999999998</v>
      </c>
      <c r="J518" s="49">
        <v>0.91339999999999999</v>
      </c>
      <c r="K518" s="49">
        <v>0.88500000000000001</v>
      </c>
      <c r="L518" s="49">
        <v>0.85199999999999998</v>
      </c>
      <c r="M518" s="50">
        <v>0.83699999999999997</v>
      </c>
    </row>
    <row r="519" spans="3:13" s="1" customFormat="1" x14ac:dyDescent="0.2">
      <c r="C519" s="43" t="s">
        <v>30</v>
      </c>
      <c r="D519" s="49">
        <v>1</v>
      </c>
      <c r="E519" s="49">
        <v>0.99529999999999996</v>
      </c>
      <c r="F519" s="49">
        <v>0</v>
      </c>
      <c r="G519" s="49">
        <v>0.94799999999999995</v>
      </c>
      <c r="H519" s="49">
        <v>0.90600000000000003</v>
      </c>
      <c r="I519" s="49">
        <v>0.93600000000000005</v>
      </c>
      <c r="J519" s="49">
        <v>0.93700000000000006</v>
      </c>
      <c r="K519" s="49">
        <v>0.93899999999999995</v>
      </c>
      <c r="L519" s="49">
        <v>0.96799999999999997</v>
      </c>
      <c r="M519" s="50">
        <v>0</v>
      </c>
    </row>
    <row r="520" spans="3:13" s="1" customFormat="1" x14ac:dyDescent="0.2">
      <c r="C520" s="43" t="s">
        <v>2</v>
      </c>
      <c r="D520" s="49">
        <v>0.95499999999999996</v>
      </c>
      <c r="E520" s="49">
        <v>0.93600000000000005</v>
      </c>
      <c r="F520" s="49">
        <v>0.95399999999999996</v>
      </c>
      <c r="G520" s="49">
        <v>0.95730000000000004</v>
      </c>
      <c r="H520" s="49">
        <v>0.95599999999999996</v>
      </c>
      <c r="I520" s="49">
        <v>0.95499999999999996</v>
      </c>
      <c r="J520" s="49">
        <v>0.95894321085996881</v>
      </c>
      <c r="K520" s="49">
        <v>0.97199999999999998</v>
      </c>
      <c r="L520" s="49">
        <v>0.97640000000000005</v>
      </c>
      <c r="M520" s="50">
        <v>97.7</v>
      </c>
    </row>
    <row r="521" spans="3:13" s="1" customFormat="1" x14ac:dyDescent="0.2">
      <c r="C521" s="43" t="s">
        <v>3</v>
      </c>
      <c r="D521" s="49">
        <v>0.97299999999999998</v>
      </c>
      <c r="E521" s="49">
        <v>0.97299999999999998</v>
      </c>
      <c r="F521" s="49">
        <v>0.97399999999999998</v>
      </c>
      <c r="G521" s="49">
        <v>0.98599999999999999</v>
      </c>
      <c r="H521" s="49">
        <v>0.98899999999999999</v>
      </c>
      <c r="I521" s="49">
        <v>0.99099999999999999</v>
      </c>
      <c r="J521" s="49">
        <v>0.99239999999999995</v>
      </c>
      <c r="K521" s="49">
        <v>0.99370000000000003</v>
      </c>
      <c r="L521" s="49">
        <v>0.99409999999999998</v>
      </c>
      <c r="M521" s="50">
        <v>0</v>
      </c>
    </row>
    <row r="522" spans="3:13" s="1" customFormat="1" x14ac:dyDescent="0.2">
      <c r="C522" s="43" t="s">
        <v>4</v>
      </c>
      <c r="D522" s="49">
        <v>0.94710000000000005</v>
      </c>
      <c r="E522" s="49">
        <v>0.93759999999999999</v>
      </c>
      <c r="F522" s="49">
        <v>0.92989999999999995</v>
      </c>
      <c r="G522" s="49">
        <v>0.92569999999999997</v>
      </c>
      <c r="H522" s="49">
        <v>0.91949999999999998</v>
      </c>
      <c r="I522" s="49">
        <v>0.91300000000000003</v>
      </c>
      <c r="J522" s="49">
        <v>0.91500000000000004</v>
      </c>
      <c r="K522" s="49">
        <v>0.90500000000000003</v>
      </c>
      <c r="L522" s="49">
        <v>0.90669999999999995</v>
      </c>
      <c r="M522" s="50">
        <v>98</v>
      </c>
    </row>
    <row r="523" spans="3:13" s="1" customFormat="1" x14ac:dyDescent="0.2">
      <c r="C523" s="43" t="s">
        <v>5</v>
      </c>
      <c r="D523" s="49">
        <v>0</v>
      </c>
      <c r="E523" s="49">
        <v>0</v>
      </c>
      <c r="F523" s="49">
        <v>0</v>
      </c>
      <c r="G523" s="49">
        <v>0.67390000000000005</v>
      </c>
      <c r="H523" s="49">
        <v>0.67600000000000005</v>
      </c>
      <c r="I523" s="49">
        <v>0.67900000000000005</v>
      </c>
      <c r="J523" s="49">
        <v>0.68064664754598758</v>
      </c>
      <c r="K523" s="49">
        <v>0.68700000000000006</v>
      </c>
      <c r="L523" s="49">
        <v>0.69</v>
      </c>
      <c r="M523" s="50">
        <v>68.69</v>
      </c>
    </row>
    <row r="524" spans="3:13" s="1" customFormat="1" x14ac:dyDescent="0.2">
      <c r="C524" s="43" t="s">
        <v>6</v>
      </c>
      <c r="D524" s="49">
        <v>0.73399999999999999</v>
      </c>
      <c r="E524" s="49">
        <v>0.79100000000000004</v>
      </c>
      <c r="F524" s="49">
        <v>0.79</v>
      </c>
      <c r="G524" s="49">
        <v>0.76900000000000002</v>
      </c>
      <c r="H524" s="49">
        <v>0.75692999999999999</v>
      </c>
      <c r="I524" s="49">
        <v>0.751</v>
      </c>
      <c r="J524" s="49">
        <v>0.76700000000000002</v>
      </c>
      <c r="K524" s="49">
        <v>0.77837031259273071</v>
      </c>
      <c r="L524" s="49">
        <v>0.79010000000000002</v>
      </c>
      <c r="M524" s="50">
        <v>0</v>
      </c>
    </row>
    <row r="525" spans="3:13" s="1" customFormat="1" x14ac:dyDescent="0.2">
      <c r="C525" s="43" t="s">
        <v>7</v>
      </c>
      <c r="D525" s="49">
        <v>1</v>
      </c>
      <c r="E525" s="49">
        <v>1</v>
      </c>
      <c r="F525" s="49">
        <v>1</v>
      </c>
      <c r="G525" s="49">
        <v>1</v>
      </c>
      <c r="H525" s="49">
        <v>1</v>
      </c>
      <c r="I525" s="49">
        <v>1</v>
      </c>
      <c r="J525" s="49">
        <v>1</v>
      </c>
      <c r="K525" s="49">
        <v>1</v>
      </c>
      <c r="L525" s="49">
        <v>1</v>
      </c>
      <c r="M525" s="50">
        <v>1</v>
      </c>
    </row>
    <row r="526" spans="3:13" s="1" customFormat="1" x14ac:dyDescent="0.2">
      <c r="C526" s="43" t="s">
        <v>8</v>
      </c>
      <c r="D526" s="49">
        <v>0.59609999999999996</v>
      </c>
      <c r="E526" s="49">
        <v>0.57689999999999997</v>
      </c>
      <c r="F526" s="49">
        <v>0.67179999999999995</v>
      </c>
      <c r="G526" s="49">
        <v>0.53520000000000001</v>
      </c>
      <c r="H526" s="49">
        <v>0.71929351902363181</v>
      </c>
      <c r="I526" s="49">
        <v>0.74019999999999997</v>
      </c>
      <c r="J526" s="49">
        <v>0.78239999999999998</v>
      </c>
      <c r="K526" s="49">
        <v>0.71599999999999997</v>
      </c>
      <c r="L526" s="49">
        <v>0.75990000000000002</v>
      </c>
      <c r="M526" s="50">
        <v>0.73299999999999998</v>
      </c>
    </row>
    <row r="527" spans="3:13" s="1" customFormat="1" x14ac:dyDescent="0.2">
      <c r="C527" s="43" t="s">
        <v>9</v>
      </c>
      <c r="D527" s="49">
        <v>0.999</v>
      </c>
      <c r="E527" s="49">
        <v>1</v>
      </c>
      <c r="F527" s="49">
        <v>1</v>
      </c>
      <c r="G527" s="49">
        <v>0.999</v>
      </c>
      <c r="H527" s="49">
        <v>0.999</v>
      </c>
      <c r="I527" s="49">
        <v>0.998</v>
      </c>
      <c r="J527" s="49">
        <v>0.996</v>
      </c>
      <c r="K527" s="49">
        <v>0.995</v>
      </c>
      <c r="L527" s="49">
        <v>1</v>
      </c>
      <c r="M527" s="50">
        <v>1</v>
      </c>
    </row>
    <row r="528" spans="3:13" s="1" customFormat="1" x14ac:dyDescent="0.2">
      <c r="C528" s="43" t="s">
        <v>10</v>
      </c>
      <c r="D528" s="49">
        <v>0.81299999999999994</v>
      </c>
      <c r="E528" s="49">
        <v>0.81399999999999995</v>
      </c>
      <c r="F528" s="49">
        <v>0.81499999999999995</v>
      </c>
      <c r="G528" s="49">
        <v>0.80500000000000005</v>
      </c>
      <c r="H528" s="49">
        <v>0.80100000000000005</v>
      </c>
      <c r="I528" s="49">
        <v>0.80500000000000005</v>
      </c>
      <c r="J528" s="49">
        <v>0.80100000000000005</v>
      </c>
      <c r="K528" s="49">
        <v>0.8</v>
      </c>
      <c r="L528" s="49">
        <v>0.79900000000000004</v>
      </c>
      <c r="M528" s="50">
        <v>0.80500000000000005</v>
      </c>
    </row>
    <row r="529" spans="3:13" s="1" customFormat="1" x14ac:dyDescent="0.2">
      <c r="C529" s="43" t="s">
        <v>12</v>
      </c>
      <c r="D529" s="49">
        <v>0.88880000000000003</v>
      </c>
      <c r="E529" s="49">
        <v>0.8881</v>
      </c>
      <c r="F529" s="49">
        <v>0.86329999999999996</v>
      </c>
      <c r="G529" s="49">
        <v>0.87839999999999996</v>
      </c>
      <c r="H529" s="49">
        <v>0.88900000000000001</v>
      </c>
      <c r="I529" s="49">
        <v>0.85599999999999998</v>
      </c>
      <c r="J529" s="49">
        <v>0.91700000000000004</v>
      </c>
      <c r="K529" s="49">
        <v>0.91700000000000004</v>
      </c>
      <c r="L529" s="49">
        <v>0.92300000000000004</v>
      </c>
      <c r="M529" s="50">
        <v>0.91490007964668452</v>
      </c>
    </row>
    <row r="530" spans="3:13" s="1" customFormat="1" x14ac:dyDescent="0.2">
      <c r="C530" s="43" t="s">
        <v>28</v>
      </c>
      <c r="D530" s="49">
        <v>0.89249999999999996</v>
      </c>
      <c r="E530" s="49">
        <v>0.88149999999999995</v>
      </c>
      <c r="F530" s="49">
        <v>0.90700000000000003</v>
      </c>
      <c r="G530" s="49">
        <v>0.89659999999999995</v>
      </c>
      <c r="H530" s="49">
        <v>0.88900000000000001</v>
      </c>
      <c r="I530" s="49">
        <v>0.86599999999999999</v>
      </c>
      <c r="J530" s="49">
        <v>0.88600000000000001</v>
      </c>
      <c r="K530" s="49">
        <v>0.88800000000000001</v>
      </c>
      <c r="L530" s="49">
        <v>0.89500000000000002</v>
      </c>
      <c r="M530" s="50">
        <v>93.4</v>
      </c>
    </row>
    <row r="531" spans="3:13" s="1" customFormat="1" x14ac:dyDescent="0.2">
      <c r="C531" s="43" t="s">
        <v>13</v>
      </c>
      <c r="D531" s="49">
        <v>0.88624007549802031</v>
      </c>
      <c r="E531" s="49">
        <v>0.73650000000000004</v>
      </c>
      <c r="F531" s="49">
        <v>0.88380000000000003</v>
      </c>
      <c r="G531" s="49">
        <v>0.89429999999999998</v>
      </c>
      <c r="H531" s="49">
        <v>0.86299999999999999</v>
      </c>
      <c r="I531" s="49">
        <v>0.84067864199999998</v>
      </c>
      <c r="J531" s="49">
        <v>0.85</v>
      </c>
      <c r="K531" s="49">
        <v>0.84209999999999996</v>
      </c>
      <c r="L531" s="49">
        <v>0.84599999999999997</v>
      </c>
      <c r="M531" s="50">
        <v>86.41</v>
      </c>
    </row>
    <row r="532" spans="3:13" s="1" customFormat="1" x14ac:dyDescent="0.2">
      <c r="C532" s="43" t="s">
        <v>14</v>
      </c>
      <c r="D532" s="49">
        <v>0.95540000000000003</v>
      </c>
      <c r="E532" s="49">
        <v>0.96499999999999997</v>
      </c>
      <c r="F532" s="49">
        <v>0.98089999999999999</v>
      </c>
      <c r="G532" s="49">
        <v>0.98150000000000004</v>
      </c>
      <c r="H532" s="49">
        <v>0.98660000000000003</v>
      </c>
      <c r="I532" s="49">
        <v>0.98499999999999999</v>
      </c>
      <c r="J532" s="49">
        <v>0.99080000000000001</v>
      </c>
      <c r="K532" s="49">
        <v>0.996</v>
      </c>
      <c r="L532" s="49">
        <v>0.996</v>
      </c>
      <c r="M532" s="50">
        <v>0</v>
      </c>
    </row>
    <row r="533" spans="3:13" s="1" customFormat="1" x14ac:dyDescent="0.2">
      <c r="C533" s="43" t="s">
        <v>15</v>
      </c>
      <c r="D533" s="49">
        <v>0</v>
      </c>
      <c r="E533" s="49">
        <v>0</v>
      </c>
      <c r="F533" s="49">
        <v>0</v>
      </c>
      <c r="G533" s="49">
        <v>0</v>
      </c>
      <c r="H533" s="49">
        <v>0</v>
      </c>
      <c r="I533" s="49">
        <v>0</v>
      </c>
      <c r="J533" s="49">
        <v>0</v>
      </c>
      <c r="K533" s="49">
        <v>0</v>
      </c>
      <c r="L533" s="49">
        <v>0</v>
      </c>
      <c r="M533" s="50">
        <v>0</v>
      </c>
    </row>
    <row r="534" spans="3:13" s="1" customFormat="1" x14ac:dyDescent="0.2">
      <c r="C534" s="43" t="s">
        <v>16</v>
      </c>
      <c r="D534" s="49">
        <v>0.83140000000000003</v>
      </c>
      <c r="E534" s="49">
        <v>0.83330000000000004</v>
      </c>
      <c r="F534" s="49">
        <v>0.82520000000000004</v>
      </c>
      <c r="G534" s="49">
        <v>0.84470000000000001</v>
      </c>
      <c r="H534" s="49">
        <v>0.7853</v>
      </c>
      <c r="I534" s="49">
        <v>0.79300000000000004</v>
      </c>
      <c r="J534" s="49">
        <v>0.74199999999999999</v>
      </c>
      <c r="K534" s="49">
        <v>0.80400000000000005</v>
      </c>
      <c r="L534" s="49">
        <v>0.83400000000000007</v>
      </c>
      <c r="M534" s="50">
        <v>0.81499999999999995</v>
      </c>
    </row>
    <row r="535" spans="3:13" s="1" customFormat="1" x14ac:dyDescent="0.2">
      <c r="C535" s="43" t="s">
        <v>29</v>
      </c>
      <c r="D535" s="49">
        <v>0</v>
      </c>
      <c r="E535" s="49">
        <v>0</v>
      </c>
      <c r="F535" s="49">
        <v>0</v>
      </c>
      <c r="G535" s="49">
        <v>0</v>
      </c>
      <c r="H535" s="49">
        <v>0</v>
      </c>
      <c r="I535" s="49">
        <v>0.85699999999999998</v>
      </c>
      <c r="J535" s="49">
        <v>0.95</v>
      </c>
      <c r="K535" s="49">
        <v>0.91339999999999999</v>
      </c>
      <c r="L535" s="49">
        <v>0</v>
      </c>
      <c r="M535" s="50">
        <v>0</v>
      </c>
    </row>
    <row r="536" spans="3:13" s="1" customFormat="1" x14ac:dyDescent="0.2">
      <c r="C536" s="43" t="s">
        <v>17</v>
      </c>
      <c r="D536" s="49">
        <v>0</v>
      </c>
      <c r="E536" s="49">
        <v>0</v>
      </c>
      <c r="F536" s="49">
        <v>0</v>
      </c>
      <c r="G536" s="49">
        <v>0</v>
      </c>
      <c r="H536" s="49">
        <v>0.95398000000000005</v>
      </c>
      <c r="I536" s="49">
        <v>0.89229999999999998</v>
      </c>
      <c r="J536" s="49">
        <v>0.86870000000000003</v>
      </c>
      <c r="K536" s="49">
        <v>0.91059999999999997</v>
      </c>
      <c r="L536" s="49">
        <v>0.87329999999999997</v>
      </c>
      <c r="M536" s="50">
        <v>0</v>
      </c>
    </row>
    <row r="537" spans="3:13" s="1" customFormat="1" x14ac:dyDescent="0.2">
      <c r="C537" s="43" t="s">
        <v>18</v>
      </c>
      <c r="D537" s="49">
        <v>1</v>
      </c>
      <c r="E537" s="49">
        <v>1</v>
      </c>
      <c r="F537" s="49">
        <v>1</v>
      </c>
      <c r="G537" s="49">
        <v>1</v>
      </c>
      <c r="H537" s="49">
        <v>1</v>
      </c>
      <c r="I537" s="49">
        <v>1</v>
      </c>
      <c r="J537" s="49">
        <v>0</v>
      </c>
      <c r="K537" s="49">
        <v>0</v>
      </c>
      <c r="L537" s="49">
        <v>0</v>
      </c>
      <c r="M537" s="50">
        <v>0</v>
      </c>
    </row>
    <row r="538" spans="3:13" s="1" customFormat="1" x14ac:dyDescent="0.2">
      <c r="C538" s="43" t="s">
        <v>19</v>
      </c>
      <c r="D538" s="49">
        <v>0</v>
      </c>
      <c r="E538" s="49">
        <v>0</v>
      </c>
      <c r="F538" s="49">
        <v>0</v>
      </c>
      <c r="G538" s="49">
        <v>0</v>
      </c>
      <c r="H538" s="49">
        <v>1</v>
      </c>
      <c r="I538" s="49">
        <v>1</v>
      </c>
      <c r="J538" s="49">
        <v>1</v>
      </c>
      <c r="K538" s="49">
        <v>0.99989170018661111</v>
      </c>
      <c r="L538" s="49">
        <v>1</v>
      </c>
      <c r="M538" s="50">
        <v>0</v>
      </c>
    </row>
    <row r="539" spans="3:13" s="1" customFormat="1" x14ac:dyDescent="0.2">
      <c r="C539" s="43" t="s">
        <v>20</v>
      </c>
      <c r="D539" s="49">
        <v>0.91075804607090349</v>
      </c>
      <c r="E539" s="49">
        <v>0.89670000000000005</v>
      </c>
      <c r="F539" s="49">
        <v>0</v>
      </c>
      <c r="G539" s="49">
        <v>0.94</v>
      </c>
      <c r="H539" s="49">
        <v>0.93100000000000005</v>
      </c>
      <c r="I539" s="49">
        <v>0.82499999999999996</v>
      </c>
      <c r="J539" s="49">
        <v>0.91500000000000004</v>
      </c>
      <c r="K539" s="49">
        <v>0</v>
      </c>
      <c r="L539" s="49">
        <v>0</v>
      </c>
      <c r="M539" s="50">
        <v>0</v>
      </c>
    </row>
    <row r="540" spans="3:13" s="1" customFormat="1" x14ac:dyDescent="0.2">
      <c r="C540" s="43" t="s">
        <v>21</v>
      </c>
      <c r="D540" s="49">
        <v>0.98370000000000002</v>
      </c>
      <c r="E540" s="49">
        <v>0.9829</v>
      </c>
      <c r="F540" s="49">
        <v>0.99380000000000002</v>
      </c>
      <c r="G540" s="49">
        <v>0.99260000000000004</v>
      </c>
      <c r="H540" s="49">
        <v>0.99260000000000004</v>
      </c>
      <c r="I540" s="49">
        <v>0.98699999999999999</v>
      </c>
      <c r="J540" s="49">
        <v>0.98480000000000001</v>
      </c>
      <c r="K540" s="49">
        <v>0.9849</v>
      </c>
      <c r="L540" s="49">
        <v>0.98340000000000005</v>
      </c>
      <c r="M540" s="50">
        <v>99</v>
      </c>
    </row>
    <row r="541" spans="3:13" s="1" customFormat="1" x14ac:dyDescent="0.2">
      <c r="C541" s="43" t="s">
        <v>22</v>
      </c>
      <c r="D541" s="49">
        <v>0.91010000000000002</v>
      </c>
      <c r="E541" s="49">
        <v>0.86329999999999996</v>
      </c>
      <c r="F541" s="49">
        <v>0.84970000000000001</v>
      </c>
      <c r="G541" s="49">
        <v>0.85550000000000004</v>
      </c>
      <c r="H541" s="49">
        <v>0.86899999999999999</v>
      </c>
      <c r="I541" s="49">
        <v>0.86599999999999999</v>
      </c>
      <c r="J541" s="49">
        <v>0.86599999999999999</v>
      </c>
      <c r="K541" s="49">
        <v>0.83333856636001136</v>
      </c>
      <c r="L541" s="49">
        <v>0.86699999999999999</v>
      </c>
      <c r="M541" s="50">
        <v>0</v>
      </c>
    </row>
    <row r="542" spans="3:13" s="1" customFormat="1" x14ac:dyDescent="0.2">
      <c r="C542" s="43" t="s">
        <v>23</v>
      </c>
      <c r="D542" s="49">
        <v>0.90400000000000003</v>
      </c>
      <c r="E542" s="49">
        <v>0.93400000000000005</v>
      </c>
      <c r="F542" s="49">
        <v>0.91208331897191919</v>
      </c>
      <c r="G542" s="49">
        <v>0.93025284716170997</v>
      </c>
      <c r="H542" s="49">
        <v>0.94629864616489312</v>
      </c>
      <c r="I542" s="49">
        <v>0.92047942632218094</v>
      </c>
      <c r="J542" s="49">
        <v>0.93301265074741335</v>
      </c>
      <c r="K542" s="49">
        <v>0.91251034521251129</v>
      </c>
      <c r="L542" s="49">
        <v>0.91459208704795858</v>
      </c>
      <c r="M542" s="50">
        <v>0</v>
      </c>
    </row>
    <row r="543" spans="3:13" s="1" customFormat="1" x14ac:dyDescent="0.2">
      <c r="C543" s="43" t="s">
        <v>31</v>
      </c>
      <c r="D543" s="49">
        <v>0.923270295128791</v>
      </c>
      <c r="E543" s="49">
        <v>0</v>
      </c>
      <c r="F543" s="49">
        <v>0</v>
      </c>
      <c r="G543" s="49">
        <v>0</v>
      </c>
      <c r="H543" s="49">
        <v>0.93740000000000001</v>
      </c>
      <c r="I543" s="49">
        <v>1</v>
      </c>
      <c r="J543" s="49">
        <v>0.9466</v>
      </c>
      <c r="K543" s="49">
        <v>0</v>
      </c>
      <c r="L543" s="49">
        <v>0.94</v>
      </c>
      <c r="M543" s="50">
        <v>0</v>
      </c>
    </row>
    <row r="544" spans="3:13" s="1" customFormat="1" x14ac:dyDescent="0.2">
      <c r="C544" s="43" t="s">
        <v>24</v>
      </c>
      <c r="D544" s="49">
        <v>0.97499999999999998</v>
      </c>
      <c r="E544" s="49">
        <v>0.95199999999999996</v>
      </c>
      <c r="F544" s="49">
        <v>0.94010000000000005</v>
      </c>
      <c r="G544" s="49">
        <v>0.88990000000000002</v>
      </c>
      <c r="H544" s="49">
        <v>0.86599999999999999</v>
      </c>
      <c r="I544" s="49">
        <v>0.85499999999999998</v>
      </c>
      <c r="J544" s="49">
        <v>0.85899999999999999</v>
      </c>
      <c r="K544" s="49">
        <v>0.85699999999999998</v>
      </c>
      <c r="L544" s="49">
        <v>0.89</v>
      </c>
      <c r="M544" s="50">
        <v>0.92</v>
      </c>
    </row>
    <row r="545" spans="3:13" s="1" customFormat="1" x14ac:dyDescent="0.2">
      <c r="C545" s="43" t="s">
        <v>25</v>
      </c>
      <c r="D545" s="49">
        <v>0.9869</v>
      </c>
      <c r="E545" s="49">
        <v>0.9899</v>
      </c>
      <c r="F545" s="49">
        <v>0.9909</v>
      </c>
      <c r="G545" s="49">
        <v>0.99280000000000002</v>
      </c>
      <c r="H545" s="49">
        <v>0.99329999999999996</v>
      </c>
      <c r="I545" s="49">
        <v>0.99339999999999995</v>
      </c>
      <c r="J545" s="49">
        <v>0.98880000000000001</v>
      </c>
      <c r="K545" s="49">
        <v>0.98880000000000001</v>
      </c>
      <c r="L545" s="49">
        <v>0.98960000000000004</v>
      </c>
      <c r="M545" s="50">
        <v>98.17</v>
      </c>
    </row>
    <row r="546" spans="3:13" s="1" customFormat="1" x14ac:dyDescent="0.2">
      <c r="C546" s="43" t="s">
        <v>26</v>
      </c>
      <c r="D546" s="49">
        <v>0.93140000000000001</v>
      </c>
      <c r="E546" s="49">
        <v>0.9297851775042445</v>
      </c>
      <c r="F546" s="49">
        <v>0.93279999999999996</v>
      </c>
      <c r="G546" s="49">
        <v>0.92369999999999997</v>
      </c>
      <c r="H546" s="49">
        <v>0.96060000000000001</v>
      </c>
      <c r="I546" s="49">
        <v>0.93400000000000005</v>
      </c>
      <c r="J546" s="49">
        <v>0.91620000000000001</v>
      </c>
      <c r="K546" s="49">
        <v>0.9093</v>
      </c>
      <c r="L546" s="49">
        <v>0.90880000000000005</v>
      </c>
      <c r="M546" s="50">
        <v>0</v>
      </c>
    </row>
    <row r="547" spans="3:13" s="1" customFormat="1" x14ac:dyDescent="0.2">
      <c r="C547" s="43" t="s">
        <v>27</v>
      </c>
      <c r="D547" s="49">
        <v>0.88739999999999997</v>
      </c>
      <c r="E547" s="49">
        <v>0.89749999999999996</v>
      </c>
      <c r="F547" s="49">
        <v>0.88670000000000004</v>
      </c>
      <c r="G547" s="49">
        <v>0.90610000000000002</v>
      </c>
      <c r="H547" s="49">
        <v>0.86839999999999995</v>
      </c>
      <c r="I547" s="49">
        <v>0.87609999999999999</v>
      </c>
      <c r="J547" s="49">
        <v>0.85799999999999998</v>
      </c>
      <c r="K547" s="49">
        <v>0.85560000000000003</v>
      </c>
      <c r="L547" s="49">
        <v>0.84970000000000001</v>
      </c>
      <c r="M547" s="50">
        <v>0.84791134397242807</v>
      </c>
    </row>
    <row r="548" spans="3:13" s="1" customFormat="1" x14ac:dyDescent="0.2">
      <c r="C548" s="43" t="s">
        <v>11</v>
      </c>
      <c r="D548" s="51">
        <v>0.63019999999999998</v>
      </c>
      <c r="E548" s="51">
        <v>0.71860000000000002</v>
      </c>
      <c r="F548" s="51">
        <v>0.75309999999999999</v>
      </c>
      <c r="G548" s="51">
        <v>0.79900000000000004</v>
      </c>
      <c r="H548" s="51">
        <v>0.75039999999999996</v>
      </c>
      <c r="I548" s="51">
        <v>0.79900000000000004</v>
      </c>
      <c r="J548" s="51">
        <v>0.83743767392079915</v>
      </c>
      <c r="K548" s="51">
        <v>0.80300000000000005</v>
      </c>
      <c r="L548" s="51">
        <v>0.78769999999999996</v>
      </c>
      <c r="M548" s="52">
        <v>0</v>
      </c>
    </row>
    <row r="549" spans="3:13" s="1" customFormat="1" ht="12.75" x14ac:dyDescent="0.2"/>
    <row r="550" spans="3:13" s="1" customFormat="1" x14ac:dyDescent="0.25">
      <c r="C550" s="6"/>
      <c r="D550" s="3"/>
      <c r="E550" s="3"/>
      <c r="F550" s="3"/>
      <c r="G550" s="3"/>
      <c r="H550" s="3"/>
      <c r="I550" s="3"/>
      <c r="J550" s="3"/>
      <c r="K550" s="3"/>
      <c r="L550" s="3"/>
      <c r="M550" s="3"/>
    </row>
    <row r="551" spans="3:13" s="1" customFormat="1" ht="18.75" x14ac:dyDescent="0.2">
      <c r="C551" s="198" t="s">
        <v>47</v>
      </c>
      <c r="D551" s="199"/>
      <c r="E551" s="199"/>
      <c r="F551" s="199"/>
      <c r="G551" s="199"/>
      <c r="H551" s="199"/>
      <c r="I551" s="199"/>
      <c r="J551" s="199"/>
      <c r="K551" s="199"/>
      <c r="L551" s="199"/>
      <c r="M551" s="199"/>
    </row>
    <row r="552" spans="3:13" s="1" customFormat="1" x14ac:dyDescent="0.2">
      <c r="C552" s="14">
        <v>71</v>
      </c>
      <c r="D552" s="18">
        <v>2004</v>
      </c>
      <c r="E552" s="18">
        <f t="shared" ref="E552:M552" si="18">D552+1</f>
        <v>2005</v>
      </c>
      <c r="F552" s="18">
        <f t="shared" si="18"/>
        <v>2006</v>
      </c>
      <c r="G552" s="18">
        <f t="shared" si="18"/>
        <v>2007</v>
      </c>
      <c r="H552" s="18">
        <f t="shared" si="18"/>
        <v>2008</v>
      </c>
      <c r="I552" s="18">
        <f t="shared" si="18"/>
        <v>2009</v>
      </c>
      <c r="J552" s="18">
        <f t="shared" si="18"/>
        <v>2010</v>
      </c>
      <c r="K552" s="18">
        <f t="shared" si="18"/>
        <v>2011</v>
      </c>
      <c r="L552" s="18">
        <f t="shared" si="18"/>
        <v>2012</v>
      </c>
      <c r="M552" s="18">
        <f t="shared" si="18"/>
        <v>2013</v>
      </c>
    </row>
    <row r="553" spans="3:13" s="1" customFormat="1" x14ac:dyDescent="0.2">
      <c r="C553" s="43" t="s">
        <v>0</v>
      </c>
      <c r="D553" s="47">
        <v>0.87480000000000002</v>
      </c>
      <c r="E553" s="47">
        <v>0</v>
      </c>
      <c r="F553" s="47">
        <v>0</v>
      </c>
      <c r="G553" s="47">
        <v>0</v>
      </c>
      <c r="H553" s="47">
        <v>0</v>
      </c>
      <c r="I553" s="47">
        <v>0</v>
      </c>
      <c r="J553" s="47">
        <v>0</v>
      </c>
      <c r="K553" s="47">
        <v>0</v>
      </c>
      <c r="L553" s="47">
        <v>0</v>
      </c>
      <c r="M553" s="48">
        <v>0</v>
      </c>
    </row>
    <row r="554" spans="3:13" s="1" customFormat="1" x14ac:dyDescent="0.2">
      <c r="C554" s="43" t="s">
        <v>1</v>
      </c>
      <c r="D554" s="49">
        <v>0.96960000000000002</v>
      </c>
      <c r="E554" s="49">
        <v>0.9748</v>
      </c>
      <c r="F554" s="49">
        <v>0.98509999999999998</v>
      </c>
      <c r="G554" s="49">
        <v>0.98540000000000005</v>
      </c>
      <c r="H554" s="49">
        <v>0.98219999999999996</v>
      </c>
      <c r="I554" s="49">
        <v>0.97450000000000003</v>
      </c>
      <c r="J554" s="49">
        <v>0.97219999999999995</v>
      </c>
      <c r="K554" s="49">
        <v>0.96299999999999997</v>
      </c>
      <c r="L554" s="49">
        <v>0.93899999999999995</v>
      </c>
      <c r="M554" s="50">
        <v>0.92500000000000004</v>
      </c>
    </row>
    <row r="555" spans="3:13" s="1" customFormat="1" x14ac:dyDescent="0.2">
      <c r="C555" s="43" t="s">
        <v>30</v>
      </c>
      <c r="D555" s="49">
        <v>0</v>
      </c>
      <c r="E555" s="49">
        <v>0</v>
      </c>
      <c r="F555" s="49">
        <v>0</v>
      </c>
      <c r="G555" s="49">
        <v>0</v>
      </c>
      <c r="H555" s="49">
        <v>0</v>
      </c>
      <c r="I555" s="49">
        <v>0</v>
      </c>
      <c r="J555" s="49">
        <v>0</v>
      </c>
      <c r="K555" s="49">
        <v>0.999</v>
      </c>
      <c r="L555" s="49">
        <v>1</v>
      </c>
      <c r="M555" s="50">
        <v>0</v>
      </c>
    </row>
    <row r="556" spans="3:13" s="1" customFormat="1" x14ac:dyDescent="0.2">
      <c r="C556" s="43" t="s">
        <v>2</v>
      </c>
      <c r="D556" s="49">
        <v>0.99399999999999999</v>
      </c>
      <c r="E556" s="49">
        <v>0.99099999999999999</v>
      </c>
      <c r="F556" s="49">
        <v>0.99</v>
      </c>
      <c r="G556" s="49">
        <v>0.98380000000000001</v>
      </c>
      <c r="H556" s="49">
        <v>0.99199999999999999</v>
      </c>
      <c r="I556" s="49">
        <v>0.99299999999999999</v>
      </c>
      <c r="J556" s="49">
        <v>0.99455673935411071</v>
      </c>
      <c r="K556" s="49">
        <v>0.996</v>
      </c>
      <c r="L556" s="49">
        <v>0.99819999999999998</v>
      </c>
      <c r="M556" s="50">
        <v>99.8</v>
      </c>
    </row>
    <row r="557" spans="3:13" s="1" customFormat="1" x14ac:dyDescent="0.2">
      <c r="C557" s="43" t="s">
        <v>3</v>
      </c>
      <c r="D557" s="49">
        <v>1</v>
      </c>
      <c r="E557" s="49">
        <v>1</v>
      </c>
      <c r="F557" s="49">
        <v>1</v>
      </c>
      <c r="G557" s="49">
        <v>1</v>
      </c>
      <c r="H557" s="49">
        <v>1</v>
      </c>
      <c r="I557" s="49">
        <v>1</v>
      </c>
      <c r="J557" s="49">
        <v>1</v>
      </c>
      <c r="K557" s="49">
        <v>1</v>
      </c>
      <c r="L557" s="49">
        <v>1</v>
      </c>
      <c r="M557" s="50">
        <v>0</v>
      </c>
    </row>
    <row r="558" spans="3:13" s="1" customFormat="1" x14ac:dyDescent="0.2">
      <c r="C558" s="43" t="s">
        <v>4</v>
      </c>
      <c r="D558" s="49">
        <v>0.99760000000000004</v>
      </c>
      <c r="E558" s="49">
        <v>0.996</v>
      </c>
      <c r="F558" s="49">
        <v>0.99409999999999998</v>
      </c>
      <c r="G558" s="49">
        <v>0.99170000000000003</v>
      </c>
      <c r="H558" s="49">
        <v>0.99080000000000001</v>
      </c>
      <c r="I558" s="49">
        <v>0.99</v>
      </c>
      <c r="J558" s="49">
        <v>0.99</v>
      </c>
      <c r="K558" s="49">
        <v>0.99</v>
      </c>
      <c r="L558" s="49">
        <v>0.98619999999999997</v>
      </c>
      <c r="M558" s="50">
        <v>100</v>
      </c>
    </row>
    <row r="559" spans="3:13" s="1" customFormat="1" x14ac:dyDescent="0.2">
      <c r="C559" s="43" t="s">
        <v>5</v>
      </c>
      <c r="D559" s="49">
        <v>0</v>
      </c>
      <c r="E559" s="49">
        <v>0</v>
      </c>
      <c r="F559" s="49">
        <v>0</v>
      </c>
      <c r="G559" s="49">
        <v>0.77560000000000007</v>
      </c>
      <c r="H559" s="49">
        <v>0.77700000000000002</v>
      </c>
      <c r="I559" s="49">
        <v>0.78400000000000003</v>
      </c>
      <c r="J559" s="49">
        <v>0.78754473202253028</v>
      </c>
      <c r="K559" s="49">
        <v>0.78600000000000003</v>
      </c>
      <c r="L559" s="49">
        <v>0.78900000000000003</v>
      </c>
      <c r="M559" s="50">
        <v>78.739999999999995</v>
      </c>
    </row>
    <row r="560" spans="3:13" s="1" customFormat="1" x14ac:dyDescent="0.2">
      <c r="C560" s="43" t="s">
        <v>6</v>
      </c>
      <c r="D560" s="49">
        <v>0.84299999999999997</v>
      </c>
      <c r="E560" s="49">
        <v>0.88200000000000001</v>
      </c>
      <c r="F560" s="49">
        <v>0.879</v>
      </c>
      <c r="G560" s="49">
        <v>0.86899999999999999</v>
      </c>
      <c r="H560" s="49">
        <v>0.86536999999999997</v>
      </c>
      <c r="I560" s="49">
        <v>0.872</v>
      </c>
      <c r="J560" s="49">
        <v>0.88600000000000001</v>
      </c>
      <c r="K560" s="49">
        <v>0.89206351897854153</v>
      </c>
      <c r="L560" s="49">
        <v>0.90239999999999998</v>
      </c>
      <c r="M560" s="50">
        <v>0</v>
      </c>
    </row>
    <row r="561" spans="3:13" s="1" customFormat="1" x14ac:dyDescent="0.2">
      <c r="C561" s="43" t="s">
        <v>7</v>
      </c>
      <c r="D561" s="49">
        <v>0</v>
      </c>
      <c r="E561" s="49">
        <v>0</v>
      </c>
      <c r="F561" s="49">
        <v>0</v>
      </c>
      <c r="G561" s="49">
        <v>0</v>
      </c>
      <c r="H561" s="49">
        <v>0</v>
      </c>
      <c r="I561" s="49">
        <v>0</v>
      </c>
      <c r="J561" s="49">
        <v>0</v>
      </c>
      <c r="K561" s="49">
        <v>0</v>
      </c>
      <c r="L561" s="49">
        <v>0</v>
      </c>
      <c r="M561" s="50">
        <v>1</v>
      </c>
    </row>
    <row r="562" spans="3:13" s="1" customFormat="1" x14ac:dyDescent="0.2">
      <c r="C562" s="43" t="s">
        <v>8</v>
      </c>
      <c r="D562" s="49">
        <v>0.72629999999999995</v>
      </c>
      <c r="E562" s="49">
        <v>0.69610000000000005</v>
      </c>
      <c r="F562" s="49">
        <v>0.80769999999999997</v>
      </c>
      <c r="G562" s="49">
        <v>0.58909999999999996</v>
      </c>
      <c r="H562" s="49">
        <v>0.84490001350811339</v>
      </c>
      <c r="I562" s="49">
        <v>0.88029999999999997</v>
      </c>
      <c r="J562" s="49">
        <v>0.90300000000000002</v>
      </c>
      <c r="K562" s="49">
        <v>0.81899999999999995</v>
      </c>
      <c r="L562" s="49">
        <v>0.86539999999999995</v>
      </c>
      <c r="M562" s="50">
        <v>0.83399999999999996</v>
      </c>
    </row>
    <row r="563" spans="3:13" s="1" customFormat="1" x14ac:dyDescent="0.2">
      <c r="C563" s="43" t="s">
        <v>9</v>
      </c>
      <c r="D563" s="49">
        <v>1</v>
      </c>
      <c r="E563" s="49">
        <v>0</v>
      </c>
      <c r="F563" s="49">
        <v>0</v>
      </c>
      <c r="G563" s="49">
        <v>1</v>
      </c>
      <c r="H563" s="49">
        <v>1</v>
      </c>
      <c r="I563" s="49">
        <v>1</v>
      </c>
      <c r="J563" s="49">
        <v>1</v>
      </c>
      <c r="K563" s="49">
        <v>1</v>
      </c>
      <c r="L563" s="49">
        <v>1</v>
      </c>
      <c r="M563" s="50">
        <v>1</v>
      </c>
    </row>
    <row r="564" spans="3:13" s="1" customFormat="1" x14ac:dyDescent="0.2">
      <c r="C564" s="43" t="s">
        <v>10</v>
      </c>
      <c r="D564" s="49">
        <v>0.91</v>
      </c>
      <c r="E564" s="49">
        <v>0.91300000000000003</v>
      </c>
      <c r="F564" s="49">
        <v>0.92100000000000004</v>
      </c>
      <c r="G564" s="49">
        <v>0.91400000000000003</v>
      </c>
      <c r="H564" s="49">
        <v>0.91400000000000003</v>
      </c>
      <c r="I564" s="49">
        <v>0.91800000000000004</v>
      </c>
      <c r="J564" s="49">
        <v>0.91900000000000004</v>
      </c>
      <c r="K564" s="49">
        <v>0.92</v>
      </c>
      <c r="L564" s="49">
        <v>0.91200000000000003</v>
      </c>
      <c r="M564" s="50">
        <v>0.91</v>
      </c>
    </row>
    <row r="565" spans="3:13" s="1" customFormat="1" x14ac:dyDescent="0.2">
      <c r="C565" s="43" t="s">
        <v>12</v>
      </c>
      <c r="D565" s="49">
        <v>0.97409999999999997</v>
      </c>
      <c r="E565" s="49">
        <v>0.97550000000000003</v>
      </c>
      <c r="F565" s="49">
        <v>0.97629999999999995</v>
      </c>
      <c r="G565" s="49">
        <v>0.96989999999999998</v>
      </c>
      <c r="H565" s="49">
        <v>0.97499999999999998</v>
      </c>
      <c r="I565" s="49">
        <v>0.96199999999999997</v>
      </c>
      <c r="J565" s="49">
        <v>0.98899999999999999</v>
      </c>
      <c r="K565" s="49">
        <v>0.98780000000000001</v>
      </c>
      <c r="L565" s="49">
        <v>0.99</v>
      </c>
      <c r="M565" s="50">
        <v>0.9905182448062696</v>
      </c>
    </row>
    <row r="566" spans="3:13" s="1" customFormat="1" x14ac:dyDescent="0.2">
      <c r="C566" s="43" t="s">
        <v>28</v>
      </c>
      <c r="D566" s="49">
        <v>0.99509999999999998</v>
      </c>
      <c r="E566" s="49">
        <v>0.99460000000000004</v>
      </c>
      <c r="F566" s="49">
        <v>1</v>
      </c>
      <c r="G566" s="49">
        <v>1</v>
      </c>
      <c r="H566" s="49">
        <v>0.999</v>
      </c>
      <c r="I566" s="49">
        <v>0.98699999999999999</v>
      </c>
      <c r="J566" s="49">
        <v>0.997</v>
      </c>
      <c r="K566" s="49">
        <v>0.997</v>
      </c>
      <c r="L566" s="49">
        <v>0.99299999999999999</v>
      </c>
      <c r="M566" s="50">
        <v>99.4</v>
      </c>
    </row>
    <row r="567" spans="3:13" s="1" customFormat="1" x14ac:dyDescent="0.2">
      <c r="C567" s="43" t="s">
        <v>13</v>
      </c>
      <c r="D567" s="49">
        <v>0.98324272203188157</v>
      </c>
      <c r="E567" s="49">
        <v>0.98419999999999996</v>
      </c>
      <c r="F567" s="49">
        <v>0.97040000000000004</v>
      </c>
      <c r="G567" s="49">
        <v>0.9859</v>
      </c>
      <c r="H567" s="49">
        <v>0.97399999999999998</v>
      </c>
      <c r="I567" s="49">
        <v>0.96316560299999998</v>
      </c>
      <c r="J567" s="49">
        <v>0.97</v>
      </c>
      <c r="K567" s="49">
        <v>0.96940000000000004</v>
      </c>
      <c r="L567" s="49">
        <v>0.97</v>
      </c>
      <c r="M567" s="50">
        <v>98.45</v>
      </c>
    </row>
    <row r="568" spans="3:13" s="1" customFormat="1" x14ac:dyDescent="0.2">
      <c r="C568" s="43" t="s">
        <v>14</v>
      </c>
      <c r="D568" s="49">
        <v>0.99919999999999998</v>
      </c>
      <c r="E568" s="49">
        <v>1</v>
      </c>
      <c r="F568" s="49">
        <v>1</v>
      </c>
      <c r="G568" s="49">
        <v>1</v>
      </c>
      <c r="H568" s="49">
        <v>1</v>
      </c>
      <c r="I568" s="49">
        <v>1</v>
      </c>
      <c r="J568" s="49">
        <v>1</v>
      </c>
      <c r="K568" s="49">
        <v>1</v>
      </c>
      <c r="L568" s="49">
        <v>1</v>
      </c>
      <c r="M568" s="50">
        <v>0</v>
      </c>
    </row>
    <row r="569" spans="3:13" s="1" customFormat="1" x14ac:dyDescent="0.2">
      <c r="C569" s="43" t="s">
        <v>15</v>
      </c>
      <c r="D569" s="49">
        <v>0</v>
      </c>
      <c r="E569" s="49">
        <v>0</v>
      </c>
      <c r="F569" s="49">
        <v>0</v>
      </c>
      <c r="G569" s="49">
        <v>0</v>
      </c>
      <c r="H569" s="49">
        <v>0</v>
      </c>
      <c r="I569" s="49">
        <v>0</v>
      </c>
      <c r="J569" s="49">
        <v>0</v>
      </c>
      <c r="K569" s="49">
        <v>0</v>
      </c>
      <c r="L569" s="49">
        <v>0</v>
      </c>
      <c r="M569" s="50">
        <v>0</v>
      </c>
    </row>
    <row r="570" spans="3:13" s="1" customFormat="1" x14ac:dyDescent="0.2">
      <c r="C570" s="43" t="s">
        <v>16</v>
      </c>
      <c r="D570" s="49">
        <v>0.90310000000000001</v>
      </c>
      <c r="E570" s="49">
        <v>0.89680000000000004</v>
      </c>
      <c r="F570" s="49">
        <v>0.89260000000000006</v>
      </c>
      <c r="G570" s="49">
        <v>0.91549999999999998</v>
      </c>
      <c r="H570" s="49">
        <v>0.87680000000000002</v>
      </c>
      <c r="I570" s="49">
        <v>0.89289999999999992</v>
      </c>
      <c r="J570" s="49">
        <v>0.876</v>
      </c>
      <c r="K570" s="49">
        <v>0.90100000000000002</v>
      </c>
      <c r="L570" s="49">
        <v>0.91599999999999993</v>
      </c>
      <c r="M570" s="50">
        <v>0.91500000000000004</v>
      </c>
    </row>
    <row r="571" spans="3:13" s="1" customFormat="1" x14ac:dyDescent="0.2">
      <c r="C571" s="43" t="s">
        <v>29</v>
      </c>
      <c r="D571" s="49">
        <v>0</v>
      </c>
      <c r="E571" s="49">
        <v>0</v>
      </c>
      <c r="F571" s="49">
        <v>0</v>
      </c>
      <c r="G571" s="49">
        <v>0</v>
      </c>
      <c r="H571" s="49">
        <v>0</v>
      </c>
      <c r="I571" s="49">
        <v>0</v>
      </c>
      <c r="J571" s="49">
        <v>0</v>
      </c>
      <c r="K571" s="49">
        <v>0</v>
      </c>
      <c r="L571" s="49">
        <v>0</v>
      </c>
      <c r="M571" s="50">
        <v>0</v>
      </c>
    </row>
    <row r="572" spans="3:13" s="1" customFormat="1" x14ac:dyDescent="0.2">
      <c r="C572" s="43" t="s">
        <v>17</v>
      </c>
      <c r="D572" s="49">
        <v>0</v>
      </c>
      <c r="E572" s="49">
        <v>0</v>
      </c>
      <c r="F572" s="49">
        <v>0</v>
      </c>
      <c r="G572" s="49">
        <v>0</v>
      </c>
      <c r="H572" s="49">
        <v>0.98680000000000001</v>
      </c>
      <c r="I572" s="49">
        <v>0.9647</v>
      </c>
      <c r="J572" s="49">
        <v>0.95409999999999995</v>
      </c>
      <c r="K572" s="49">
        <v>0.96840000000000004</v>
      </c>
      <c r="L572" s="49">
        <v>0.95120000000000005</v>
      </c>
      <c r="M572" s="50">
        <v>0</v>
      </c>
    </row>
    <row r="573" spans="3:13" s="1" customFormat="1" x14ac:dyDescent="0.2">
      <c r="C573" s="43" t="s">
        <v>18</v>
      </c>
      <c r="D573" s="49">
        <v>1</v>
      </c>
      <c r="E573" s="49">
        <v>1</v>
      </c>
      <c r="F573" s="49">
        <v>1</v>
      </c>
      <c r="G573" s="49">
        <v>1</v>
      </c>
      <c r="H573" s="49">
        <v>1</v>
      </c>
      <c r="I573" s="49">
        <v>1</v>
      </c>
      <c r="J573" s="49">
        <v>0</v>
      </c>
      <c r="K573" s="49">
        <v>0</v>
      </c>
      <c r="L573" s="49">
        <v>0</v>
      </c>
      <c r="M573" s="50">
        <v>0</v>
      </c>
    </row>
    <row r="574" spans="3:13" s="1" customFormat="1" x14ac:dyDescent="0.2">
      <c r="C574" s="43" t="s">
        <v>19</v>
      </c>
      <c r="D574" s="49">
        <v>0</v>
      </c>
      <c r="E574" s="49">
        <v>0</v>
      </c>
      <c r="F574" s="49">
        <v>0</v>
      </c>
      <c r="G574" s="49">
        <v>0</v>
      </c>
      <c r="H574" s="49">
        <v>1</v>
      </c>
      <c r="I574" s="49">
        <v>1</v>
      </c>
      <c r="J574" s="49">
        <v>1</v>
      </c>
      <c r="K574" s="49">
        <v>1</v>
      </c>
      <c r="L574" s="49">
        <v>1</v>
      </c>
      <c r="M574" s="50">
        <v>0</v>
      </c>
    </row>
    <row r="575" spans="3:13" s="1" customFormat="1" x14ac:dyDescent="0.2">
      <c r="C575" s="43" t="s">
        <v>20</v>
      </c>
      <c r="D575" s="49">
        <v>0</v>
      </c>
      <c r="E575" s="49">
        <v>0</v>
      </c>
      <c r="F575" s="49">
        <v>0</v>
      </c>
      <c r="G575" s="49">
        <v>0.97099999999999997</v>
      </c>
      <c r="H575" s="49">
        <v>0.97299999999999998</v>
      </c>
      <c r="I575" s="49">
        <v>0.97099999999999997</v>
      </c>
      <c r="J575" s="49">
        <v>0.96299999999999997</v>
      </c>
      <c r="K575" s="49">
        <v>0</v>
      </c>
      <c r="L575" s="49">
        <v>0</v>
      </c>
      <c r="M575" s="50">
        <v>0</v>
      </c>
    </row>
    <row r="576" spans="3:13" s="1" customFormat="1" x14ac:dyDescent="0.2">
      <c r="C576" s="43" t="s">
        <v>21</v>
      </c>
      <c r="D576" s="49">
        <v>0.99980000000000002</v>
      </c>
      <c r="E576" s="49">
        <v>0.99970000000000003</v>
      </c>
      <c r="F576" s="49">
        <v>1</v>
      </c>
      <c r="G576" s="49">
        <v>1</v>
      </c>
      <c r="H576" s="49">
        <v>1</v>
      </c>
      <c r="I576" s="49">
        <v>0.998</v>
      </c>
      <c r="J576" s="49">
        <v>0.99660000000000004</v>
      </c>
      <c r="K576" s="49">
        <v>0.99729999999999996</v>
      </c>
      <c r="L576" s="49">
        <v>0.99790000000000001</v>
      </c>
      <c r="M576" s="50">
        <v>100</v>
      </c>
    </row>
    <row r="577" spans="3:13" s="1" customFormat="1" x14ac:dyDescent="0.2">
      <c r="C577" s="43" t="s">
        <v>22</v>
      </c>
      <c r="D577" s="49">
        <v>0.9597</v>
      </c>
      <c r="E577" s="49">
        <v>0.94399999999999995</v>
      </c>
      <c r="F577" s="49">
        <v>0.93600000000000005</v>
      </c>
      <c r="G577" s="49">
        <v>0.94599999999999995</v>
      </c>
      <c r="H577" s="49">
        <v>0.96099999999999997</v>
      </c>
      <c r="I577" s="49">
        <v>0.95099999999999996</v>
      </c>
      <c r="J577" s="49">
        <v>0.94399999999999995</v>
      </c>
      <c r="K577" s="49">
        <v>0.92034286790794062</v>
      </c>
      <c r="L577" s="49">
        <v>0.97199999999999998</v>
      </c>
      <c r="M577" s="50">
        <v>0</v>
      </c>
    </row>
    <row r="578" spans="3:13" s="1" customFormat="1" x14ac:dyDescent="0.2">
      <c r="C578" s="43" t="s">
        <v>23</v>
      </c>
      <c r="D578" s="49">
        <v>0.96</v>
      </c>
      <c r="E578" s="49">
        <v>0.97399999999999998</v>
      </c>
      <c r="F578" s="49">
        <v>0.97040009025391449</v>
      </c>
      <c r="G578" s="49">
        <v>0.97336447325037945</v>
      </c>
      <c r="H578" s="49">
        <v>0.97484435712166173</v>
      </c>
      <c r="I578" s="49">
        <v>0.96848605742397997</v>
      </c>
      <c r="J578" s="49">
        <v>0.97539825806229252</v>
      </c>
      <c r="K578" s="49">
        <v>0.96993645267487605</v>
      </c>
      <c r="L578" s="49">
        <v>0.96673270279686729</v>
      </c>
      <c r="M578" s="50">
        <v>0.97486148364281744</v>
      </c>
    </row>
    <row r="579" spans="3:13" s="1" customFormat="1" x14ac:dyDescent="0.2">
      <c r="C579" s="43" t="s">
        <v>31</v>
      </c>
      <c r="D579" s="49">
        <v>0.98901833706377329</v>
      </c>
      <c r="E579" s="49">
        <v>0</v>
      </c>
      <c r="F579" s="49">
        <v>0</v>
      </c>
      <c r="G579" s="49">
        <v>0</v>
      </c>
      <c r="H579" s="49">
        <v>0.9879</v>
      </c>
      <c r="I579" s="49">
        <v>0</v>
      </c>
      <c r="J579" s="49">
        <v>0.98740000000000006</v>
      </c>
      <c r="K579" s="49">
        <v>0</v>
      </c>
      <c r="L579" s="49">
        <v>0.99199999999999999</v>
      </c>
      <c r="M579" s="50">
        <v>0</v>
      </c>
    </row>
    <row r="580" spans="3:13" s="1" customFormat="1" x14ac:dyDescent="0.2">
      <c r="C580" s="43" t="s">
        <v>24</v>
      </c>
      <c r="D580" s="49">
        <v>0.997</v>
      </c>
      <c r="E580" s="49">
        <v>0.99399999999999999</v>
      </c>
      <c r="F580" s="49">
        <v>0.995</v>
      </c>
      <c r="G580" s="49">
        <v>0.94120000000000004</v>
      </c>
      <c r="H580" s="49">
        <v>0.99299999999999999</v>
      </c>
      <c r="I580" s="49">
        <v>0.99299999999999999</v>
      </c>
      <c r="J580" s="49">
        <v>0.996</v>
      </c>
      <c r="K580" s="49">
        <v>0.98699999999999999</v>
      </c>
      <c r="L580" s="49">
        <v>0.99</v>
      </c>
      <c r="M580" s="50">
        <v>1</v>
      </c>
    </row>
    <row r="581" spans="3:13" s="1" customFormat="1" x14ac:dyDescent="0.2">
      <c r="C581" s="43" t="s">
        <v>25</v>
      </c>
      <c r="D581" s="49">
        <v>1</v>
      </c>
      <c r="E581" s="49">
        <v>1</v>
      </c>
      <c r="F581" s="49">
        <v>1</v>
      </c>
      <c r="G581" s="49">
        <v>1</v>
      </c>
      <c r="H581" s="49">
        <v>1</v>
      </c>
      <c r="I581" s="49">
        <v>1</v>
      </c>
      <c r="J581" s="49">
        <v>1</v>
      </c>
      <c r="K581" s="49">
        <v>1</v>
      </c>
      <c r="L581" s="49">
        <v>1</v>
      </c>
      <c r="M581" s="50">
        <v>100</v>
      </c>
    </row>
    <row r="582" spans="3:13" s="1" customFormat="1" x14ac:dyDescent="0.2">
      <c r="C582" s="43" t="s">
        <v>26</v>
      </c>
      <c r="D582" s="49">
        <v>0.99480000000000002</v>
      </c>
      <c r="E582" s="49">
        <v>0.9879949317895399</v>
      </c>
      <c r="F582" s="49">
        <v>0.99019999999999997</v>
      </c>
      <c r="G582" s="49">
        <v>0.98829999999999996</v>
      </c>
      <c r="H582" s="49">
        <v>0.98609999999999998</v>
      </c>
      <c r="I582" s="49">
        <v>0.998</v>
      </c>
      <c r="J582" s="49">
        <v>0.99</v>
      </c>
      <c r="K582" s="49">
        <v>0.98760000000000003</v>
      </c>
      <c r="L582" s="49">
        <v>0.98980000000000001</v>
      </c>
      <c r="M582" s="50">
        <v>0</v>
      </c>
    </row>
    <row r="583" spans="3:13" s="1" customFormat="1" x14ac:dyDescent="0.2">
      <c r="C583" s="43" t="s">
        <v>27</v>
      </c>
      <c r="D583" s="49">
        <v>0.96750000000000003</v>
      </c>
      <c r="E583" s="49">
        <v>0.97119999999999995</v>
      </c>
      <c r="F583" s="49">
        <v>0.97589999999999999</v>
      </c>
      <c r="G583" s="49">
        <v>0.9778</v>
      </c>
      <c r="H583" s="49">
        <v>0.96260000000000001</v>
      </c>
      <c r="I583" s="49">
        <v>0.97289999999999999</v>
      </c>
      <c r="J583" s="49">
        <v>0.95369999999999999</v>
      </c>
      <c r="K583" s="49">
        <v>0.95830000000000004</v>
      </c>
      <c r="L583" s="49">
        <v>0.95760000000000001</v>
      </c>
      <c r="M583" s="50">
        <v>0.96731335644732497</v>
      </c>
    </row>
    <row r="584" spans="3:13" s="1" customFormat="1" x14ac:dyDescent="0.2">
      <c r="C584" s="43" t="s">
        <v>11</v>
      </c>
      <c r="D584" s="51">
        <v>0.77139999999999997</v>
      </c>
      <c r="E584" s="51">
        <v>0.85229999999999995</v>
      </c>
      <c r="F584" s="51">
        <v>0.93010000000000004</v>
      </c>
      <c r="G584" s="51">
        <v>0.88019999999999998</v>
      </c>
      <c r="H584" s="51">
        <v>0.86990000000000001</v>
      </c>
      <c r="I584" s="51">
        <v>0.88100000000000001</v>
      </c>
      <c r="J584" s="51">
        <v>0.90714510167677487</v>
      </c>
      <c r="K584" s="51">
        <v>0.89800000000000002</v>
      </c>
      <c r="L584" s="51">
        <v>0.872</v>
      </c>
      <c r="M584" s="52">
        <v>0</v>
      </c>
    </row>
    <row r="585" spans="3:13" s="1" customFormat="1" ht="12.75" x14ac:dyDescent="0.2">
      <c r="M585" s="7"/>
    </row>
    <row r="586" spans="3:13" s="1" customFormat="1" ht="12.75" x14ac:dyDescent="0.2">
      <c r="M586" s="7"/>
    </row>
  </sheetData>
  <mergeCells count="16">
    <mergeCell ref="C184:M184"/>
    <mergeCell ref="C4:M4"/>
    <mergeCell ref="C40:M40"/>
    <mergeCell ref="C76:M76"/>
    <mergeCell ref="C112:M112"/>
    <mergeCell ref="C148:M148"/>
    <mergeCell ref="C443:M443"/>
    <mergeCell ref="C479:M479"/>
    <mergeCell ref="C515:M515"/>
    <mergeCell ref="C551:M551"/>
    <mergeCell ref="C223:M223"/>
    <mergeCell ref="C261:M261"/>
    <mergeCell ref="C299:M299"/>
    <mergeCell ref="C335:M335"/>
    <mergeCell ref="C371:M371"/>
    <mergeCell ref="C407:M407"/>
  </mergeCells>
  <conditionalFormatting sqref="A479:B479 A481:B515 A517:B551 A553:B584 N479:XFD512 N550:XFD584 N514:XFD548 A585:XFD586 C549:XFD549 C513:XFD513 D114:M145 C149 C224 C262 C300 C336 D445:M476 C480 D480:M512 D78:M109 D373:M405 D409:M440 D553:M584 C182:C183 C550:M550 C146:M146 C514:M514 C74:C75 C442:M442 C333:M334 C218:M222 C110:M111 C478:M478 C113:M113 D149:M183 C185:M185 C408:M408 C444:M444 C41 D336:M368 C5 C372:M372 D5:M37 D41:M75 C77:M77 C516 C552:M552 D516:M548 D262:M298 D300:M332 D186:M217 N185:N217 N224:N256 N262:N294 D224:M260">
    <cfRule type="cellIs" dxfId="544" priority="56" operator="equal">
      <formula>0</formula>
    </cfRule>
  </conditionalFormatting>
  <conditionalFormatting sqref="C114:C145">
    <cfRule type="cellIs" dxfId="543" priority="43" operator="equal">
      <formula>0</formula>
    </cfRule>
  </conditionalFormatting>
  <conditionalFormatting sqref="C150:C181">
    <cfRule type="cellIs" dxfId="542" priority="40" operator="equal">
      <formula>0</formula>
    </cfRule>
  </conditionalFormatting>
  <conditionalFormatting sqref="C186:C217">
    <cfRule type="cellIs" dxfId="541" priority="37" operator="equal">
      <formula>0</formula>
    </cfRule>
  </conditionalFormatting>
  <conditionalFormatting sqref="C225:C256">
    <cfRule type="cellIs" dxfId="540" priority="34" operator="equal">
      <formula>0</formula>
    </cfRule>
  </conditionalFormatting>
  <conditionalFormatting sqref="C263:C294">
    <cfRule type="cellIs" dxfId="539" priority="31" operator="equal">
      <formula>0</formula>
    </cfRule>
  </conditionalFormatting>
  <conditionalFormatting sqref="C301:C332">
    <cfRule type="cellIs" dxfId="538" priority="28" operator="equal">
      <formula>0</formula>
    </cfRule>
  </conditionalFormatting>
  <conditionalFormatting sqref="C337:C368">
    <cfRule type="cellIs" dxfId="537" priority="25" operator="equal">
      <formula>0</formula>
    </cfRule>
  </conditionalFormatting>
  <conditionalFormatting sqref="C481">
    <cfRule type="cellIs" dxfId="536" priority="10" operator="equal">
      <formula>0</formula>
    </cfRule>
  </conditionalFormatting>
  <conditionalFormatting sqref="C409">
    <cfRule type="cellIs" dxfId="535" priority="18" operator="equal">
      <formula>0</formula>
    </cfRule>
  </conditionalFormatting>
  <conditionalFormatting sqref="C481:C512">
    <cfRule type="cellIs" dxfId="534" priority="11" operator="equal">
      <formula>0</formula>
    </cfRule>
  </conditionalFormatting>
  <conditionalFormatting sqref="C445">
    <cfRule type="cellIs" dxfId="533" priority="14" operator="equal">
      <formula>0</formula>
    </cfRule>
  </conditionalFormatting>
  <conditionalFormatting sqref="C409:C440">
    <cfRule type="cellIs" dxfId="532" priority="19" operator="equal">
      <formula>0</formula>
    </cfRule>
  </conditionalFormatting>
  <conditionalFormatting sqref="C6:C37 C373:C404">
    <cfRule type="cellIs" dxfId="531" priority="51" operator="equal">
      <formula>0</formula>
    </cfRule>
  </conditionalFormatting>
  <conditionalFormatting sqref="C42:C73">
    <cfRule type="cellIs" dxfId="530" priority="48" operator="equal">
      <formula>0</formula>
    </cfRule>
  </conditionalFormatting>
  <conditionalFormatting sqref="C78:C109">
    <cfRule type="cellIs" dxfId="529" priority="45" operator="equal">
      <formula>0</formula>
    </cfRule>
  </conditionalFormatting>
  <conditionalFormatting sqref="C445:C476">
    <cfRule type="cellIs" dxfId="528" priority="15" operator="equal">
      <formula>0</formula>
    </cfRule>
  </conditionalFormatting>
  <conditionalFormatting sqref="C517:C548">
    <cfRule type="cellIs" dxfId="527" priority="7" operator="equal">
      <formula>0</formula>
    </cfRule>
  </conditionalFormatting>
  <conditionalFormatting sqref="C373">
    <cfRule type="cellIs" dxfId="526" priority="22" operator="equal">
      <formula>0</formula>
    </cfRule>
  </conditionalFormatting>
  <conditionalFormatting sqref="C553:C584">
    <cfRule type="cellIs" dxfId="525" priority="3" operator="equal">
      <formula>0</formula>
    </cfRule>
  </conditionalFormatting>
  <conditionalFormatting sqref="C517">
    <cfRule type="cellIs" dxfId="524" priority="6" operator="equal">
      <formula>0</formula>
    </cfRule>
  </conditionalFormatting>
  <conditionalFormatting sqref="C553">
    <cfRule type="cellIs" dxfId="523" priority="2" operator="equal">
      <formula>0</formula>
    </cfRule>
  </conditionalFormatting>
  <pageMargins left="0.70866141732283472" right="0.70866141732283472" top="0.55118110236220474" bottom="0.35433070866141736" header="0.31496062992125984" footer="0.31496062992125984"/>
  <pageSetup paperSize="9" scale="51" fitToHeight="12" orientation="landscape" r:id="rId1"/>
  <headerFooter>
    <oddHeader>&amp;L&amp;F&amp;R&amp;A</oddHead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D1:AC440"/>
  <sheetViews>
    <sheetView topLeftCell="A187" zoomScale="90" zoomScaleNormal="90" workbookViewId="0">
      <selection activeCell="L216" sqref="L216"/>
    </sheetView>
  </sheetViews>
  <sheetFormatPr defaultColWidth="9.140625" defaultRowHeight="15" x14ac:dyDescent="0.25"/>
  <cols>
    <col min="1" max="3" width="9.140625" style="3"/>
    <col min="4" max="14" width="13.85546875" style="3" customWidth="1"/>
    <col min="15" max="15" width="13.7109375" style="3" customWidth="1"/>
    <col min="16" max="16384" width="9.140625" style="3"/>
  </cols>
  <sheetData>
    <row r="1" spans="4:14" ht="18.75" x14ac:dyDescent="0.25">
      <c r="D1" s="41" t="s">
        <v>48</v>
      </c>
    </row>
    <row r="2" spans="4:14" x14ac:dyDescent="0.25">
      <c r="D2" s="42" t="s">
        <v>62</v>
      </c>
    </row>
    <row r="3" spans="4:14" x14ac:dyDescent="0.25">
      <c r="D3" s="6"/>
    </row>
    <row r="4" spans="4:14" ht="18.75" x14ac:dyDescent="0.25">
      <c r="D4" s="198" t="s">
        <v>49</v>
      </c>
      <c r="E4" s="199"/>
      <c r="F4" s="199"/>
      <c r="G4" s="199"/>
      <c r="H4" s="199"/>
      <c r="I4" s="199"/>
      <c r="J4" s="199"/>
      <c r="K4" s="199"/>
      <c r="L4" s="199"/>
      <c r="M4" s="199"/>
      <c r="N4" s="200" t="s">
        <v>63</v>
      </c>
    </row>
    <row r="5" spans="4:14" x14ac:dyDescent="0.25">
      <c r="D5" s="14">
        <v>83</v>
      </c>
      <c r="E5" s="18">
        <v>2004</v>
      </c>
      <c r="F5" s="18">
        <f t="shared" ref="F5:N5" si="0">E5+1</f>
        <v>2005</v>
      </c>
      <c r="G5" s="18">
        <f t="shared" si="0"/>
        <v>2006</v>
      </c>
      <c r="H5" s="18">
        <f t="shared" si="0"/>
        <v>2007</v>
      </c>
      <c r="I5" s="18">
        <f t="shared" si="0"/>
        <v>2008</v>
      </c>
      <c r="J5" s="18">
        <f t="shared" si="0"/>
        <v>2009</v>
      </c>
      <c r="K5" s="18">
        <f t="shared" si="0"/>
        <v>2010</v>
      </c>
      <c r="L5" s="18">
        <f t="shared" si="0"/>
        <v>2011</v>
      </c>
      <c r="M5" s="18">
        <f t="shared" si="0"/>
        <v>2012</v>
      </c>
      <c r="N5" s="19">
        <f t="shared" si="0"/>
        <v>2013</v>
      </c>
    </row>
    <row r="6" spans="4:14" ht="14.25" customHeight="1" x14ac:dyDescent="0.25">
      <c r="D6" s="43" t="s">
        <v>0</v>
      </c>
      <c r="E6" s="34" t="s">
        <v>171</v>
      </c>
      <c r="F6" s="34" t="s">
        <v>171</v>
      </c>
      <c r="G6" s="34" t="s">
        <v>171</v>
      </c>
      <c r="H6" s="34" t="s">
        <v>171</v>
      </c>
      <c r="I6" s="34" t="s">
        <v>171</v>
      </c>
      <c r="J6" s="34" t="s">
        <v>171</v>
      </c>
      <c r="K6" s="34" t="s">
        <v>171</v>
      </c>
      <c r="L6" s="34" t="s">
        <v>171</v>
      </c>
      <c r="M6" s="34" t="s">
        <v>171</v>
      </c>
      <c r="N6" s="38">
        <v>0</v>
      </c>
    </row>
    <row r="7" spans="4:14" ht="16.5" customHeight="1" x14ac:dyDescent="0.25">
      <c r="D7" s="43" t="s">
        <v>1</v>
      </c>
      <c r="E7" s="32" t="s">
        <v>195</v>
      </c>
      <c r="F7" s="32" t="s">
        <v>195</v>
      </c>
      <c r="G7" s="32" t="s">
        <v>195</v>
      </c>
      <c r="H7" s="32" t="s">
        <v>195</v>
      </c>
      <c r="I7" s="32" t="s">
        <v>195</v>
      </c>
      <c r="J7" s="32" t="s">
        <v>195</v>
      </c>
      <c r="K7" s="32" t="s">
        <v>195</v>
      </c>
      <c r="L7" s="32" t="s">
        <v>195</v>
      </c>
      <c r="M7" s="32" t="s">
        <v>195</v>
      </c>
      <c r="N7" s="39" t="s">
        <v>195</v>
      </c>
    </row>
    <row r="8" spans="4:14" ht="14.25" customHeight="1" x14ac:dyDescent="0.25">
      <c r="D8" s="43" t="s">
        <v>30</v>
      </c>
      <c r="E8" s="32" t="s">
        <v>323</v>
      </c>
      <c r="F8" s="32" t="s">
        <v>323</v>
      </c>
      <c r="G8" s="32" t="s">
        <v>170</v>
      </c>
      <c r="H8" s="32" t="s">
        <v>178</v>
      </c>
      <c r="I8" s="32" t="s">
        <v>224</v>
      </c>
      <c r="J8" s="32" t="s">
        <v>225</v>
      </c>
      <c r="K8" s="32" t="s">
        <v>225</v>
      </c>
      <c r="L8" s="32" t="s">
        <v>178</v>
      </c>
      <c r="M8" s="32" t="s">
        <v>178</v>
      </c>
      <c r="N8" s="39">
        <v>0</v>
      </c>
    </row>
    <row r="9" spans="4:14" ht="16.5" customHeight="1" x14ac:dyDescent="0.25">
      <c r="D9" s="43" t="s">
        <v>2</v>
      </c>
      <c r="E9" s="32" t="s">
        <v>180</v>
      </c>
      <c r="F9" s="32" t="s">
        <v>180</v>
      </c>
      <c r="G9" s="32" t="s">
        <v>180</v>
      </c>
      <c r="H9" s="32" t="s">
        <v>182</v>
      </c>
      <c r="I9" s="32" t="s">
        <v>182</v>
      </c>
      <c r="J9" s="32" t="s">
        <v>528</v>
      </c>
      <c r="K9" s="32" t="s">
        <v>528</v>
      </c>
      <c r="L9" s="32" t="s">
        <v>528</v>
      </c>
      <c r="M9" s="32" t="s">
        <v>529</v>
      </c>
      <c r="N9" s="39" t="s">
        <v>236</v>
      </c>
    </row>
    <row r="10" spans="4:14" ht="15.75" customHeight="1" x14ac:dyDescent="0.25">
      <c r="D10" s="43" t="s">
        <v>3</v>
      </c>
      <c r="E10" s="32" t="s">
        <v>530</v>
      </c>
      <c r="F10" s="32" t="s">
        <v>530</v>
      </c>
      <c r="G10" s="32" t="s">
        <v>530</v>
      </c>
      <c r="H10" s="32" t="s">
        <v>530</v>
      </c>
      <c r="I10" s="32" t="s">
        <v>530</v>
      </c>
      <c r="J10" s="32" t="s">
        <v>530</v>
      </c>
      <c r="K10" s="32" t="s">
        <v>530</v>
      </c>
      <c r="L10" s="32" t="s">
        <v>530</v>
      </c>
      <c r="M10" s="32" t="s">
        <v>530</v>
      </c>
      <c r="N10" s="39">
        <v>0</v>
      </c>
    </row>
    <row r="11" spans="4:14" ht="15" customHeight="1" x14ac:dyDescent="0.25">
      <c r="D11" s="43" t="s">
        <v>4</v>
      </c>
      <c r="E11" s="32" t="s">
        <v>186</v>
      </c>
      <c r="F11" s="32" t="s">
        <v>186</v>
      </c>
      <c r="G11" s="32" t="s">
        <v>186</v>
      </c>
      <c r="H11" s="32" t="s">
        <v>186</v>
      </c>
      <c r="I11" s="32" t="s">
        <v>186</v>
      </c>
      <c r="J11" s="32" t="s">
        <v>186</v>
      </c>
      <c r="K11" s="32" t="s">
        <v>186</v>
      </c>
      <c r="L11" s="32" t="s">
        <v>228</v>
      </c>
      <c r="M11" s="32" t="s">
        <v>228</v>
      </c>
      <c r="N11" s="39" t="s">
        <v>173</v>
      </c>
    </row>
    <row r="12" spans="4:14" x14ac:dyDescent="0.25">
      <c r="D12" s="43" t="s">
        <v>5</v>
      </c>
      <c r="E12" s="32" t="s">
        <v>170</v>
      </c>
      <c r="F12" s="32" t="s">
        <v>170</v>
      </c>
      <c r="G12" s="32" t="s">
        <v>170</v>
      </c>
      <c r="H12" s="32" t="s">
        <v>187</v>
      </c>
      <c r="I12" s="32" t="s">
        <v>187</v>
      </c>
      <c r="J12" s="32" t="s">
        <v>187</v>
      </c>
      <c r="K12" s="32" t="s">
        <v>187</v>
      </c>
      <c r="L12" s="32" t="s">
        <v>187</v>
      </c>
      <c r="M12" s="32" t="s">
        <v>187</v>
      </c>
      <c r="N12" s="39" t="s">
        <v>187</v>
      </c>
    </row>
    <row r="13" spans="4:14" x14ac:dyDescent="0.25">
      <c r="D13" s="43" t="s">
        <v>6</v>
      </c>
      <c r="E13" s="32" t="s">
        <v>415</v>
      </c>
      <c r="F13" s="32" t="s">
        <v>415</v>
      </c>
      <c r="G13" s="32" t="s">
        <v>415</v>
      </c>
      <c r="H13" s="32" t="s">
        <v>415</v>
      </c>
      <c r="I13" s="32" t="s">
        <v>415</v>
      </c>
      <c r="J13" s="32" t="s">
        <v>415</v>
      </c>
      <c r="K13" s="32" t="s">
        <v>415</v>
      </c>
      <c r="L13" s="32" t="s">
        <v>415</v>
      </c>
      <c r="M13" s="32" t="s">
        <v>415</v>
      </c>
      <c r="N13" s="39">
        <v>0</v>
      </c>
    </row>
    <row r="14" spans="4:14" ht="15.75" customHeight="1" x14ac:dyDescent="0.25">
      <c r="D14" s="43" t="s">
        <v>7</v>
      </c>
      <c r="E14" s="32" t="s">
        <v>531</v>
      </c>
      <c r="F14" s="32" t="s">
        <v>531</v>
      </c>
      <c r="G14" s="32" t="s">
        <v>188</v>
      </c>
      <c r="H14" s="32" t="s">
        <v>189</v>
      </c>
      <c r="I14" s="32" t="s">
        <v>189</v>
      </c>
      <c r="J14" s="32" t="s">
        <v>189</v>
      </c>
      <c r="K14" s="32" t="s">
        <v>190</v>
      </c>
      <c r="L14" s="32" t="s">
        <v>190</v>
      </c>
      <c r="M14" s="32" t="s">
        <v>190</v>
      </c>
      <c r="N14" s="39" t="s">
        <v>190</v>
      </c>
    </row>
    <row r="15" spans="4:14" ht="16.5" customHeight="1" x14ac:dyDescent="0.25">
      <c r="D15" s="43" t="s">
        <v>8</v>
      </c>
      <c r="E15" s="32" t="s">
        <v>191</v>
      </c>
      <c r="F15" s="32" t="s">
        <v>191</v>
      </c>
      <c r="G15" s="32" t="s">
        <v>191</v>
      </c>
      <c r="H15" s="32" t="s">
        <v>191</v>
      </c>
      <c r="I15" s="32" t="s">
        <v>191</v>
      </c>
      <c r="J15" s="32" t="s">
        <v>191</v>
      </c>
      <c r="K15" s="32" t="s">
        <v>191</v>
      </c>
      <c r="L15" s="32" t="s">
        <v>191</v>
      </c>
      <c r="M15" s="32" t="s">
        <v>191</v>
      </c>
      <c r="N15" s="39" t="s">
        <v>191</v>
      </c>
    </row>
    <row r="16" spans="4:14" ht="15" customHeight="1" x14ac:dyDescent="0.25">
      <c r="D16" s="43" t="s">
        <v>9</v>
      </c>
      <c r="E16" s="32" t="s">
        <v>532</v>
      </c>
      <c r="F16" s="32" t="s">
        <v>532</v>
      </c>
      <c r="G16" s="32" t="s">
        <v>532</v>
      </c>
      <c r="H16" s="32" t="s">
        <v>533</v>
      </c>
      <c r="I16" s="32" t="s">
        <v>533</v>
      </c>
      <c r="J16" s="32" t="s">
        <v>533</v>
      </c>
      <c r="K16" s="32" t="s">
        <v>533</v>
      </c>
      <c r="L16" s="32" t="s">
        <v>533</v>
      </c>
      <c r="M16" s="32" t="s">
        <v>533</v>
      </c>
      <c r="N16" s="39" t="s">
        <v>639</v>
      </c>
    </row>
    <row r="17" spans="4:14" ht="18" customHeight="1" x14ac:dyDescent="0.25">
      <c r="D17" s="43" t="s">
        <v>10</v>
      </c>
      <c r="E17" s="32" t="s">
        <v>534</v>
      </c>
      <c r="F17" s="32" t="s">
        <v>534</v>
      </c>
      <c r="G17" s="32" t="s">
        <v>534</v>
      </c>
      <c r="H17" s="32" t="s">
        <v>534</v>
      </c>
      <c r="I17" s="32" t="s">
        <v>534</v>
      </c>
      <c r="J17" s="32" t="s">
        <v>534</v>
      </c>
      <c r="K17" s="32" t="s">
        <v>534</v>
      </c>
      <c r="L17" s="32" t="s">
        <v>534</v>
      </c>
      <c r="M17" s="32" t="s">
        <v>195</v>
      </c>
      <c r="N17" s="39" t="s">
        <v>195</v>
      </c>
    </row>
    <row r="18" spans="4:14" x14ac:dyDescent="0.25">
      <c r="D18" s="43" t="s">
        <v>12</v>
      </c>
      <c r="E18" s="32" t="s">
        <v>196</v>
      </c>
      <c r="F18" s="32" t="s">
        <v>196</v>
      </c>
      <c r="G18" s="32" t="s">
        <v>196</v>
      </c>
      <c r="H18" s="32" t="s">
        <v>196</v>
      </c>
      <c r="I18" s="32" t="s">
        <v>196</v>
      </c>
      <c r="J18" s="32" t="s">
        <v>196</v>
      </c>
      <c r="K18" s="32" t="s">
        <v>196</v>
      </c>
      <c r="L18" s="32" t="s">
        <v>196</v>
      </c>
      <c r="M18" s="32" t="s">
        <v>196</v>
      </c>
      <c r="N18" s="39" t="s">
        <v>196</v>
      </c>
    </row>
    <row r="19" spans="4:14" x14ac:dyDescent="0.25">
      <c r="D19" s="43" t="s">
        <v>28</v>
      </c>
      <c r="E19" s="32" t="s">
        <v>197</v>
      </c>
      <c r="F19" s="32" t="s">
        <v>197</v>
      </c>
      <c r="G19" s="32" t="s">
        <v>197</v>
      </c>
      <c r="H19" s="32" t="s">
        <v>197</v>
      </c>
      <c r="I19" s="32" t="s">
        <v>197</v>
      </c>
      <c r="J19" s="32" t="s">
        <v>197</v>
      </c>
      <c r="K19" s="32" t="s">
        <v>197</v>
      </c>
      <c r="L19" s="32" t="s">
        <v>197</v>
      </c>
      <c r="M19" s="32" t="s">
        <v>197</v>
      </c>
      <c r="N19" s="39" t="s">
        <v>197</v>
      </c>
    </row>
    <row r="20" spans="4:14" ht="17.25" customHeight="1" x14ac:dyDescent="0.25">
      <c r="D20" s="43" t="s">
        <v>13</v>
      </c>
      <c r="E20" s="32" t="s">
        <v>372</v>
      </c>
      <c r="F20" s="32" t="s">
        <v>372</v>
      </c>
      <c r="G20" s="32" t="s">
        <v>372</v>
      </c>
      <c r="H20" s="32" t="s">
        <v>372</v>
      </c>
      <c r="I20" s="32" t="s">
        <v>372</v>
      </c>
      <c r="J20" s="32" t="s">
        <v>372</v>
      </c>
      <c r="K20" s="32" t="s">
        <v>372</v>
      </c>
      <c r="L20" s="32" t="s">
        <v>372</v>
      </c>
      <c r="M20" s="32" t="s">
        <v>372</v>
      </c>
      <c r="N20" s="39" t="s">
        <v>187</v>
      </c>
    </row>
    <row r="21" spans="4:14" ht="15.75" customHeight="1" x14ac:dyDescent="0.25">
      <c r="D21" s="43" t="s">
        <v>14</v>
      </c>
      <c r="E21" s="32" t="s">
        <v>535</v>
      </c>
      <c r="F21" s="32" t="s">
        <v>535</v>
      </c>
      <c r="G21" s="32" t="s">
        <v>535</v>
      </c>
      <c r="H21" s="32" t="s">
        <v>535</v>
      </c>
      <c r="I21" s="32" t="s">
        <v>536</v>
      </c>
      <c r="J21" s="32" t="s">
        <v>219</v>
      </c>
      <c r="K21" s="32" t="s">
        <v>219</v>
      </c>
      <c r="L21" s="32" t="s">
        <v>219</v>
      </c>
      <c r="M21" s="32" t="s">
        <v>537</v>
      </c>
      <c r="N21" s="39">
        <v>0</v>
      </c>
    </row>
    <row r="22" spans="4:14" ht="16.5" customHeight="1" x14ac:dyDescent="0.25">
      <c r="D22" s="43" t="s">
        <v>15</v>
      </c>
      <c r="E22" s="32" t="s">
        <v>539</v>
      </c>
      <c r="F22" s="32" t="s">
        <v>539</v>
      </c>
      <c r="G22" s="32" t="s">
        <v>198</v>
      </c>
      <c r="H22" s="32" t="s">
        <v>198</v>
      </c>
      <c r="I22" s="32" t="s">
        <v>199</v>
      </c>
      <c r="J22" s="32" t="s">
        <v>199</v>
      </c>
      <c r="K22" s="32" t="s">
        <v>199</v>
      </c>
      <c r="L22" s="32" t="s">
        <v>199</v>
      </c>
      <c r="M22" s="32" t="s">
        <v>170</v>
      </c>
      <c r="N22" s="39" t="s">
        <v>199</v>
      </c>
    </row>
    <row r="23" spans="4:14" ht="16.5" customHeight="1" x14ac:dyDescent="0.25">
      <c r="D23" s="43" t="s">
        <v>16</v>
      </c>
      <c r="E23" s="32" t="s">
        <v>249</v>
      </c>
      <c r="F23" s="32" t="s">
        <v>249</v>
      </c>
      <c r="G23" s="32" t="s">
        <v>200</v>
      </c>
      <c r="H23" s="32" t="s">
        <v>200</v>
      </c>
      <c r="I23" s="32" t="s">
        <v>200</v>
      </c>
      <c r="J23" s="32" t="s">
        <v>200</v>
      </c>
      <c r="K23" s="32" t="s">
        <v>200</v>
      </c>
      <c r="L23" s="32" t="s">
        <v>200</v>
      </c>
      <c r="M23" s="32" t="s">
        <v>251</v>
      </c>
      <c r="N23" s="39" t="s">
        <v>251</v>
      </c>
    </row>
    <row r="24" spans="4:14" x14ac:dyDescent="0.25">
      <c r="D24" s="43" t="s">
        <v>29</v>
      </c>
      <c r="E24" s="32" t="s">
        <v>170</v>
      </c>
      <c r="F24" s="32" t="s">
        <v>170</v>
      </c>
      <c r="G24" s="32" t="s">
        <v>170</v>
      </c>
      <c r="H24" s="32" t="s">
        <v>170</v>
      </c>
      <c r="I24" s="32" t="s">
        <v>170</v>
      </c>
      <c r="J24" s="32" t="s">
        <v>170</v>
      </c>
      <c r="K24" s="32" t="s">
        <v>170</v>
      </c>
      <c r="L24" s="32" t="s">
        <v>170</v>
      </c>
      <c r="M24" s="32" t="s">
        <v>170</v>
      </c>
      <c r="N24" s="39">
        <v>0</v>
      </c>
    </row>
    <row r="25" spans="4:14" x14ac:dyDescent="0.25">
      <c r="D25" s="43" t="s">
        <v>17</v>
      </c>
      <c r="E25" s="32" t="s">
        <v>170</v>
      </c>
      <c r="F25" s="32" t="s">
        <v>170</v>
      </c>
      <c r="G25" s="32" t="s">
        <v>170</v>
      </c>
      <c r="H25" s="32" t="s">
        <v>170</v>
      </c>
      <c r="I25" s="32" t="s">
        <v>384</v>
      </c>
      <c r="J25" s="32" t="s">
        <v>384</v>
      </c>
      <c r="K25" s="32" t="s">
        <v>384</v>
      </c>
      <c r="L25" s="32" t="s">
        <v>384</v>
      </c>
      <c r="M25" s="32" t="s">
        <v>202</v>
      </c>
      <c r="N25" s="39">
        <v>0</v>
      </c>
    </row>
    <row r="26" spans="4:14" ht="15" customHeight="1" x14ac:dyDescent="0.25">
      <c r="D26" s="43" t="s">
        <v>18</v>
      </c>
      <c r="E26" s="32" t="s">
        <v>203</v>
      </c>
      <c r="F26" s="32" t="s">
        <v>203</v>
      </c>
      <c r="G26" s="32" t="s">
        <v>203</v>
      </c>
      <c r="H26" s="32" t="s">
        <v>204</v>
      </c>
      <c r="I26" s="32" t="s">
        <v>204</v>
      </c>
      <c r="J26" s="32" t="s">
        <v>204</v>
      </c>
      <c r="K26" s="32" t="s">
        <v>170</v>
      </c>
      <c r="L26" s="32" t="s">
        <v>170</v>
      </c>
      <c r="M26" s="32" t="s">
        <v>170</v>
      </c>
      <c r="N26" s="39">
        <v>0</v>
      </c>
    </row>
    <row r="27" spans="4:14" x14ac:dyDescent="0.25">
      <c r="D27" s="43" t="s">
        <v>19</v>
      </c>
      <c r="E27" s="32" t="s">
        <v>170</v>
      </c>
      <c r="F27" s="32" t="s">
        <v>170</v>
      </c>
      <c r="G27" s="32" t="s">
        <v>170</v>
      </c>
      <c r="H27" s="32" t="s">
        <v>170</v>
      </c>
      <c r="I27" s="32" t="s">
        <v>170</v>
      </c>
      <c r="J27" s="32" t="s">
        <v>170</v>
      </c>
      <c r="K27" s="32" t="s">
        <v>170</v>
      </c>
      <c r="L27" s="32" t="s">
        <v>170</v>
      </c>
      <c r="M27" s="32" t="s">
        <v>170</v>
      </c>
      <c r="N27" s="39">
        <v>0</v>
      </c>
    </row>
    <row r="28" spans="4:14" x14ac:dyDescent="0.25">
      <c r="D28" s="43" t="s">
        <v>20</v>
      </c>
      <c r="E28" s="32" t="s">
        <v>390</v>
      </c>
      <c r="F28" s="32" t="s">
        <v>390</v>
      </c>
      <c r="G28" s="32" t="s">
        <v>205</v>
      </c>
      <c r="H28" s="32" t="s">
        <v>390</v>
      </c>
      <c r="I28" s="32" t="s">
        <v>205</v>
      </c>
      <c r="J28" s="32" t="s">
        <v>205</v>
      </c>
      <c r="K28" s="32" t="s">
        <v>205</v>
      </c>
      <c r="L28" s="32" t="s">
        <v>170</v>
      </c>
      <c r="M28" s="32" t="s">
        <v>170</v>
      </c>
      <c r="N28" s="39">
        <v>0</v>
      </c>
    </row>
    <row r="29" spans="4:14" x14ac:dyDescent="0.25">
      <c r="D29" s="43" t="s">
        <v>21</v>
      </c>
      <c r="E29" s="32" t="s">
        <v>170</v>
      </c>
      <c r="F29" s="32" t="s">
        <v>170</v>
      </c>
      <c r="G29" s="32" t="s">
        <v>170</v>
      </c>
      <c r="H29" s="32" t="s">
        <v>170</v>
      </c>
      <c r="I29" s="32" t="s">
        <v>170</v>
      </c>
      <c r="J29" s="32" t="s">
        <v>170</v>
      </c>
      <c r="K29" s="32" t="s">
        <v>170</v>
      </c>
      <c r="L29" s="32" t="s">
        <v>170</v>
      </c>
      <c r="M29" s="32" t="s">
        <v>170</v>
      </c>
      <c r="N29" s="39" t="s">
        <v>254</v>
      </c>
    </row>
    <row r="30" spans="4:14" x14ac:dyDescent="0.25">
      <c r="D30" s="43" t="s">
        <v>22</v>
      </c>
      <c r="E30" s="32" t="s">
        <v>206</v>
      </c>
      <c r="F30" s="32" t="s">
        <v>206</v>
      </c>
      <c r="G30" s="32" t="s">
        <v>206</v>
      </c>
      <c r="H30" s="32" t="s">
        <v>206</v>
      </c>
      <c r="I30" s="32" t="s">
        <v>206</v>
      </c>
      <c r="J30" s="32" t="s">
        <v>206</v>
      </c>
      <c r="K30" s="32" t="s">
        <v>206</v>
      </c>
      <c r="L30" s="32" t="s">
        <v>206</v>
      </c>
      <c r="M30" s="32" t="s">
        <v>206</v>
      </c>
      <c r="N30" s="39">
        <v>0</v>
      </c>
    </row>
    <row r="31" spans="4:14" ht="16.5" customHeight="1" x14ac:dyDescent="0.25">
      <c r="D31" s="43" t="s">
        <v>23</v>
      </c>
      <c r="E31" s="32" t="s">
        <v>209</v>
      </c>
      <c r="F31" s="32" t="s">
        <v>209</v>
      </c>
      <c r="G31" s="32" t="s">
        <v>209</v>
      </c>
      <c r="H31" s="32" t="s">
        <v>209</v>
      </c>
      <c r="I31" s="32" t="s">
        <v>541</v>
      </c>
      <c r="J31" s="32" t="s">
        <v>209</v>
      </c>
      <c r="K31" s="32" t="s">
        <v>209</v>
      </c>
      <c r="L31" s="32" t="s">
        <v>209</v>
      </c>
      <c r="M31" s="32" t="s">
        <v>209</v>
      </c>
      <c r="N31" s="39" t="s">
        <v>209</v>
      </c>
    </row>
    <row r="32" spans="4:14" ht="17.25" customHeight="1" x14ac:dyDescent="0.25">
      <c r="D32" s="43" t="s">
        <v>31</v>
      </c>
      <c r="E32" s="32" t="s">
        <v>523</v>
      </c>
      <c r="F32" s="32" t="s">
        <v>170</v>
      </c>
      <c r="G32" s="32" t="s">
        <v>170</v>
      </c>
      <c r="H32" s="32" t="s">
        <v>170</v>
      </c>
      <c r="I32" s="32" t="s">
        <v>173</v>
      </c>
      <c r="J32" s="32" t="s">
        <v>173</v>
      </c>
      <c r="K32" s="32" t="s">
        <v>173</v>
      </c>
      <c r="L32" s="32" t="s">
        <v>170</v>
      </c>
      <c r="M32" s="32" t="s">
        <v>173</v>
      </c>
      <c r="N32" s="39">
        <v>0</v>
      </c>
    </row>
    <row r="33" spans="4:14" x14ac:dyDescent="0.25">
      <c r="D33" s="43" t="s">
        <v>24</v>
      </c>
      <c r="E33" s="32" t="s">
        <v>210</v>
      </c>
      <c r="F33" s="32" t="s">
        <v>210</v>
      </c>
      <c r="G33" s="32" t="s">
        <v>210</v>
      </c>
      <c r="H33" s="32" t="s">
        <v>210</v>
      </c>
      <c r="I33" s="32" t="s">
        <v>210</v>
      </c>
      <c r="J33" s="32" t="s">
        <v>210</v>
      </c>
      <c r="K33" s="32" t="s">
        <v>210</v>
      </c>
      <c r="L33" s="32" t="s">
        <v>210</v>
      </c>
      <c r="M33" s="32" t="s">
        <v>210</v>
      </c>
      <c r="N33" s="39" t="s">
        <v>210</v>
      </c>
    </row>
    <row r="34" spans="4:14" ht="15.75" customHeight="1" x14ac:dyDescent="0.25">
      <c r="D34" s="43" t="s">
        <v>25</v>
      </c>
      <c r="E34" s="32" t="s">
        <v>212</v>
      </c>
      <c r="F34" s="32" t="s">
        <v>212</v>
      </c>
      <c r="G34" s="32" t="s">
        <v>212</v>
      </c>
      <c r="H34" s="32" t="s">
        <v>212</v>
      </c>
      <c r="I34" s="32" t="s">
        <v>212</v>
      </c>
      <c r="J34" s="32" t="s">
        <v>212</v>
      </c>
      <c r="K34" s="32" t="s">
        <v>212</v>
      </c>
      <c r="L34" s="32" t="s">
        <v>212</v>
      </c>
      <c r="M34" s="32" t="s">
        <v>212</v>
      </c>
      <c r="N34" s="39" t="s">
        <v>649</v>
      </c>
    </row>
    <row r="35" spans="4:14" ht="16.5" customHeight="1" x14ac:dyDescent="0.25">
      <c r="D35" s="43" t="s">
        <v>26</v>
      </c>
      <c r="E35" s="32" t="s">
        <v>347</v>
      </c>
      <c r="F35" s="32" t="s">
        <v>347</v>
      </c>
      <c r="G35" s="32" t="s">
        <v>347</v>
      </c>
      <c r="H35" s="32" t="s">
        <v>347</v>
      </c>
      <c r="I35" s="32" t="s">
        <v>347</v>
      </c>
      <c r="J35" s="32" t="s">
        <v>347</v>
      </c>
      <c r="K35" s="32" t="s">
        <v>347</v>
      </c>
      <c r="L35" s="32" t="s">
        <v>347</v>
      </c>
      <c r="M35" s="32" t="s">
        <v>347</v>
      </c>
      <c r="N35" s="39">
        <v>0</v>
      </c>
    </row>
    <row r="36" spans="4:14" x14ac:dyDescent="0.25">
      <c r="D36" s="43" t="s">
        <v>27</v>
      </c>
      <c r="E36" s="32" t="s">
        <v>215</v>
      </c>
      <c r="F36" s="32" t="s">
        <v>215</v>
      </c>
      <c r="G36" s="32" t="s">
        <v>215</v>
      </c>
      <c r="H36" s="32" t="s">
        <v>215</v>
      </c>
      <c r="I36" s="32" t="s">
        <v>216</v>
      </c>
      <c r="J36" s="32" t="s">
        <v>216</v>
      </c>
      <c r="K36" s="32" t="s">
        <v>216</v>
      </c>
      <c r="L36" s="32" t="s">
        <v>216</v>
      </c>
      <c r="M36" s="32" t="s">
        <v>216</v>
      </c>
      <c r="N36" s="39" t="s">
        <v>216</v>
      </c>
    </row>
    <row r="37" spans="4:14" ht="15" customHeight="1" x14ac:dyDescent="0.25">
      <c r="D37" s="43" t="s">
        <v>11</v>
      </c>
      <c r="E37" s="37" t="s">
        <v>219</v>
      </c>
      <c r="F37" s="37" t="s">
        <v>219</v>
      </c>
      <c r="G37" s="37" t="s">
        <v>219</v>
      </c>
      <c r="H37" s="37" t="s">
        <v>219</v>
      </c>
      <c r="I37" s="37" t="s">
        <v>219</v>
      </c>
      <c r="J37" s="37" t="s">
        <v>542</v>
      </c>
      <c r="K37" s="37" t="s">
        <v>542</v>
      </c>
      <c r="L37" s="37" t="s">
        <v>219</v>
      </c>
      <c r="M37" s="37" t="s">
        <v>219</v>
      </c>
      <c r="N37" s="40">
        <v>0</v>
      </c>
    </row>
    <row r="38" spans="4:14" x14ac:dyDescent="0.25">
      <c r="D38" s="6"/>
    </row>
    <row r="39" spans="4:14" x14ac:dyDescent="0.25">
      <c r="D39" s="6"/>
    </row>
    <row r="40" spans="4:14" ht="18.75" x14ac:dyDescent="0.25">
      <c r="D40" s="198" t="s">
        <v>50</v>
      </c>
      <c r="E40" s="199"/>
      <c r="F40" s="199"/>
      <c r="G40" s="199"/>
      <c r="H40" s="199"/>
      <c r="I40" s="199"/>
      <c r="J40" s="199"/>
      <c r="K40" s="199"/>
      <c r="L40" s="199"/>
      <c r="M40" s="199"/>
      <c r="N40" s="200"/>
    </row>
    <row r="41" spans="4:14" x14ac:dyDescent="0.25">
      <c r="D41" s="14">
        <v>85</v>
      </c>
      <c r="E41" s="18">
        <v>2004</v>
      </c>
      <c r="F41" s="18">
        <f t="shared" ref="F41:N41" si="1">E41+1</f>
        <v>2005</v>
      </c>
      <c r="G41" s="18">
        <f t="shared" si="1"/>
        <v>2006</v>
      </c>
      <c r="H41" s="18">
        <f t="shared" si="1"/>
        <v>2007</v>
      </c>
      <c r="I41" s="18">
        <f t="shared" si="1"/>
        <v>2008</v>
      </c>
      <c r="J41" s="18">
        <f t="shared" si="1"/>
        <v>2009</v>
      </c>
      <c r="K41" s="18">
        <f t="shared" si="1"/>
        <v>2010</v>
      </c>
      <c r="L41" s="18">
        <f t="shared" si="1"/>
        <v>2011</v>
      </c>
      <c r="M41" s="18">
        <f t="shared" si="1"/>
        <v>2012</v>
      </c>
      <c r="N41" s="19">
        <f t="shared" si="1"/>
        <v>2013</v>
      </c>
    </row>
    <row r="42" spans="4:14" ht="17.25" customHeight="1" x14ac:dyDescent="0.25">
      <c r="D42" s="43" t="s">
        <v>0</v>
      </c>
      <c r="E42" s="34" t="s">
        <v>172</v>
      </c>
      <c r="F42" s="34" t="s">
        <v>172</v>
      </c>
      <c r="G42" s="34" t="s">
        <v>320</v>
      </c>
      <c r="H42" s="34" t="s">
        <v>172</v>
      </c>
      <c r="I42" s="34" t="s">
        <v>173</v>
      </c>
      <c r="J42" s="34" t="s">
        <v>173</v>
      </c>
      <c r="K42" s="34" t="s">
        <v>174</v>
      </c>
      <c r="L42" s="34" t="s">
        <v>174</v>
      </c>
      <c r="M42" s="34" t="s">
        <v>174</v>
      </c>
      <c r="N42" s="38">
        <v>0</v>
      </c>
    </row>
    <row r="43" spans="4:14" ht="16.5" customHeight="1" x14ac:dyDescent="0.25">
      <c r="D43" s="43" t="s">
        <v>1</v>
      </c>
      <c r="E43" s="32" t="s">
        <v>175</v>
      </c>
      <c r="F43" s="32" t="s">
        <v>175</v>
      </c>
      <c r="G43" s="32" t="s">
        <v>175</v>
      </c>
      <c r="H43" s="32" t="s">
        <v>175</v>
      </c>
      <c r="I43" s="32" t="s">
        <v>176</v>
      </c>
      <c r="J43" s="32" t="s">
        <v>177</v>
      </c>
      <c r="K43" s="32" t="s">
        <v>177</v>
      </c>
      <c r="L43" s="32" t="s">
        <v>177</v>
      </c>
      <c r="M43" s="32" t="s">
        <v>177</v>
      </c>
      <c r="N43" s="39" t="s">
        <v>177</v>
      </c>
    </row>
    <row r="44" spans="4:14" ht="15" customHeight="1" x14ac:dyDescent="0.25">
      <c r="D44" s="43" t="s">
        <v>30</v>
      </c>
      <c r="E44" s="32" t="s">
        <v>187</v>
      </c>
      <c r="F44" s="32" t="s">
        <v>224</v>
      </c>
      <c r="G44" s="32" t="s">
        <v>170</v>
      </c>
      <c r="H44" s="32" t="s">
        <v>323</v>
      </c>
      <c r="I44" s="32" t="s">
        <v>178</v>
      </c>
      <c r="J44" s="32" t="s">
        <v>178</v>
      </c>
      <c r="K44" s="32" t="s">
        <v>178</v>
      </c>
      <c r="L44" s="32" t="s">
        <v>225</v>
      </c>
      <c r="M44" s="32" t="s">
        <v>225</v>
      </c>
      <c r="N44" s="39">
        <v>0</v>
      </c>
    </row>
    <row r="45" spans="4:14" x14ac:dyDescent="0.25">
      <c r="D45" s="43" t="s">
        <v>2</v>
      </c>
      <c r="E45" s="32" t="s">
        <v>282</v>
      </c>
      <c r="F45" s="32" t="s">
        <v>282</v>
      </c>
      <c r="G45" s="32" t="s">
        <v>282</v>
      </c>
      <c r="H45" s="32" t="s">
        <v>282</v>
      </c>
      <c r="I45" s="32" t="s">
        <v>282</v>
      </c>
      <c r="J45" s="32" t="s">
        <v>282</v>
      </c>
      <c r="K45" s="32" t="s">
        <v>237</v>
      </c>
      <c r="L45" s="32" t="s">
        <v>237</v>
      </c>
      <c r="M45" s="32" t="s">
        <v>237</v>
      </c>
      <c r="N45" s="39" t="s">
        <v>237</v>
      </c>
    </row>
    <row r="46" spans="4:14" ht="16.5" customHeight="1" x14ac:dyDescent="0.25">
      <c r="D46" s="43" t="s">
        <v>3</v>
      </c>
      <c r="E46" s="32" t="s">
        <v>543</v>
      </c>
      <c r="F46" s="32" t="s">
        <v>543</v>
      </c>
      <c r="G46" s="32" t="s">
        <v>543</v>
      </c>
      <c r="H46" s="32" t="s">
        <v>543</v>
      </c>
      <c r="I46" s="32" t="s">
        <v>543</v>
      </c>
      <c r="J46" s="32" t="s">
        <v>543</v>
      </c>
      <c r="K46" s="32" t="s">
        <v>543</v>
      </c>
      <c r="L46" s="32" t="s">
        <v>543</v>
      </c>
      <c r="M46" s="32" t="s">
        <v>543</v>
      </c>
      <c r="N46" s="39">
        <v>0</v>
      </c>
    </row>
    <row r="47" spans="4:14" ht="17.25" customHeight="1" x14ac:dyDescent="0.25">
      <c r="D47" s="43" t="s">
        <v>4</v>
      </c>
      <c r="E47" s="32" t="s">
        <v>228</v>
      </c>
      <c r="F47" s="32" t="s">
        <v>228</v>
      </c>
      <c r="G47" s="32" t="s">
        <v>228</v>
      </c>
      <c r="H47" s="32" t="s">
        <v>228</v>
      </c>
      <c r="I47" s="32" t="s">
        <v>228</v>
      </c>
      <c r="J47" s="32" t="s">
        <v>228</v>
      </c>
      <c r="K47" s="32" t="s">
        <v>228</v>
      </c>
      <c r="L47" s="32" t="s">
        <v>186</v>
      </c>
      <c r="M47" s="32" t="s">
        <v>186</v>
      </c>
      <c r="N47" s="39" t="s">
        <v>635</v>
      </c>
    </row>
    <row r="48" spans="4:14" x14ac:dyDescent="0.25">
      <c r="D48" s="43" t="s">
        <v>5</v>
      </c>
      <c r="E48" s="32" t="s">
        <v>170</v>
      </c>
      <c r="F48" s="32" t="s">
        <v>170</v>
      </c>
      <c r="G48" s="32" t="s">
        <v>170</v>
      </c>
      <c r="H48" s="32" t="s">
        <v>229</v>
      </c>
      <c r="I48" s="32" t="s">
        <v>229</v>
      </c>
      <c r="J48" s="32" t="s">
        <v>229</v>
      </c>
      <c r="K48" s="32" t="s">
        <v>229</v>
      </c>
      <c r="L48" s="32" t="s">
        <v>229</v>
      </c>
      <c r="M48" s="32" t="s">
        <v>229</v>
      </c>
      <c r="N48" s="39" t="s">
        <v>229</v>
      </c>
    </row>
    <row r="49" spans="4:14" ht="19.5" customHeight="1" x14ac:dyDescent="0.25">
      <c r="D49" s="43" t="s">
        <v>6</v>
      </c>
      <c r="E49" s="32" t="s">
        <v>544</v>
      </c>
      <c r="F49" s="32" t="s">
        <v>544</v>
      </c>
      <c r="G49" s="32" t="s">
        <v>544</v>
      </c>
      <c r="H49" s="32" t="s">
        <v>544</v>
      </c>
      <c r="I49" s="32" t="s">
        <v>544</v>
      </c>
      <c r="J49" s="32" t="s">
        <v>544</v>
      </c>
      <c r="K49" s="32" t="s">
        <v>544</v>
      </c>
      <c r="L49" s="32" t="s">
        <v>544</v>
      </c>
      <c r="M49" s="32" t="s">
        <v>544</v>
      </c>
      <c r="N49" s="39">
        <v>0</v>
      </c>
    </row>
    <row r="50" spans="4:14" ht="16.5" customHeight="1" x14ac:dyDescent="0.25">
      <c r="D50" s="43" t="s">
        <v>7</v>
      </c>
      <c r="E50" s="32" t="s">
        <v>231</v>
      </c>
      <c r="F50" s="32" t="s">
        <v>231</v>
      </c>
      <c r="G50" s="32" t="s">
        <v>231</v>
      </c>
      <c r="H50" s="32" t="s">
        <v>231</v>
      </c>
      <c r="I50" s="32" t="s">
        <v>231</v>
      </c>
      <c r="J50" s="32" t="s">
        <v>231</v>
      </c>
      <c r="K50" s="32" t="s">
        <v>231</v>
      </c>
      <c r="L50" s="32" t="s">
        <v>545</v>
      </c>
      <c r="M50" s="32" t="s">
        <v>545</v>
      </c>
      <c r="N50" s="39" t="s">
        <v>545</v>
      </c>
    </row>
    <row r="51" spans="4:14" ht="18" customHeight="1" x14ac:dyDescent="0.25">
      <c r="D51" s="43" t="s">
        <v>8</v>
      </c>
      <c r="E51" s="32" t="s">
        <v>187</v>
      </c>
      <c r="F51" s="32" t="s">
        <v>187</v>
      </c>
      <c r="G51" s="32" t="s">
        <v>236</v>
      </c>
      <c r="H51" s="32" t="s">
        <v>236</v>
      </c>
      <c r="I51" s="32" t="s">
        <v>216</v>
      </c>
      <c r="J51" s="32" t="s">
        <v>195</v>
      </c>
      <c r="K51" s="32" t="s">
        <v>195</v>
      </c>
      <c r="L51" s="32" t="s">
        <v>290</v>
      </c>
      <c r="M51" s="32" t="s">
        <v>290</v>
      </c>
      <c r="N51" s="39" t="s">
        <v>290</v>
      </c>
    </row>
    <row r="52" spans="4:14" ht="15.75" customHeight="1" x14ac:dyDescent="0.25">
      <c r="D52" s="43" t="s">
        <v>9</v>
      </c>
      <c r="E52" s="32" t="s">
        <v>546</v>
      </c>
      <c r="F52" s="32" t="s">
        <v>547</v>
      </c>
      <c r="G52" s="32" t="s">
        <v>547</v>
      </c>
      <c r="H52" s="32" t="s">
        <v>532</v>
      </c>
      <c r="I52" s="32" t="s">
        <v>532</v>
      </c>
      <c r="J52" s="32" t="s">
        <v>532</v>
      </c>
      <c r="K52" s="32" t="s">
        <v>532</v>
      </c>
      <c r="L52" s="32" t="s">
        <v>532</v>
      </c>
      <c r="M52" s="32" t="s">
        <v>548</v>
      </c>
      <c r="N52" s="39" t="s">
        <v>292</v>
      </c>
    </row>
    <row r="53" spans="4:14" x14ac:dyDescent="0.25">
      <c r="D53" s="43" t="s">
        <v>10</v>
      </c>
      <c r="E53" s="32" t="s">
        <v>195</v>
      </c>
      <c r="F53" s="32" t="s">
        <v>195</v>
      </c>
      <c r="G53" s="32" t="s">
        <v>195</v>
      </c>
      <c r="H53" s="32" t="s">
        <v>195</v>
      </c>
      <c r="I53" s="32" t="s">
        <v>195</v>
      </c>
      <c r="J53" s="32" t="s">
        <v>195</v>
      </c>
      <c r="K53" s="32" t="s">
        <v>195</v>
      </c>
      <c r="L53" s="32" t="s">
        <v>195</v>
      </c>
      <c r="M53" s="32" t="s">
        <v>549</v>
      </c>
      <c r="N53" s="39" t="s">
        <v>549</v>
      </c>
    </row>
    <row r="54" spans="4:14" ht="16.5" customHeight="1" x14ac:dyDescent="0.25">
      <c r="D54" s="43" t="s">
        <v>12</v>
      </c>
      <c r="E54" s="32" t="s">
        <v>242</v>
      </c>
      <c r="F54" s="32" t="s">
        <v>242</v>
      </c>
      <c r="G54" s="32" t="s">
        <v>242</v>
      </c>
      <c r="H54" s="32" t="s">
        <v>550</v>
      </c>
      <c r="I54" s="32" t="s">
        <v>550</v>
      </c>
      <c r="J54" s="32" t="s">
        <v>550</v>
      </c>
      <c r="K54" s="32" t="s">
        <v>550</v>
      </c>
      <c r="L54" s="32" t="s">
        <v>550</v>
      </c>
      <c r="M54" s="32" t="s">
        <v>551</v>
      </c>
      <c r="N54" s="39" t="s">
        <v>551</v>
      </c>
    </row>
    <row r="55" spans="4:14" x14ac:dyDescent="0.25">
      <c r="D55" s="43" t="s">
        <v>28</v>
      </c>
      <c r="E55" s="32" t="s">
        <v>246</v>
      </c>
      <c r="F55" s="32" t="s">
        <v>246</v>
      </c>
      <c r="G55" s="32" t="s">
        <v>246</v>
      </c>
      <c r="H55" s="32" t="s">
        <v>246</v>
      </c>
      <c r="I55" s="32" t="s">
        <v>246</v>
      </c>
      <c r="J55" s="32" t="s">
        <v>246</v>
      </c>
      <c r="K55" s="32" t="s">
        <v>246</v>
      </c>
      <c r="L55" s="32" t="s">
        <v>246</v>
      </c>
      <c r="M55" s="32" t="s">
        <v>246</v>
      </c>
      <c r="N55" s="39" t="s">
        <v>246</v>
      </c>
    </row>
    <row r="56" spans="4:14" ht="18" customHeight="1" x14ac:dyDescent="0.25">
      <c r="D56" s="43" t="s">
        <v>13</v>
      </c>
      <c r="E56" s="32" t="s">
        <v>371</v>
      </c>
      <c r="F56" s="32" t="s">
        <v>371</v>
      </c>
      <c r="G56" s="32" t="s">
        <v>371</v>
      </c>
      <c r="H56" s="32" t="s">
        <v>371</v>
      </c>
      <c r="I56" s="32" t="s">
        <v>371</v>
      </c>
      <c r="J56" s="32" t="s">
        <v>371</v>
      </c>
      <c r="K56" s="32" t="s">
        <v>371</v>
      </c>
      <c r="L56" s="32" t="s">
        <v>371</v>
      </c>
      <c r="M56" s="32" t="s">
        <v>371</v>
      </c>
      <c r="N56" s="39" t="s">
        <v>371</v>
      </c>
    </row>
    <row r="57" spans="4:14" ht="17.25" customHeight="1" x14ac:dyDescent="0.25">
      <c r="D57" s="43" t="s">
        <v>14</v>
      </c>
      <c r="E57" s="32" t="s">
        <v>187</v>
      </c>
      <c r="F57" s="32" t="s">
        <v>187</v>
      </c>
      <c r="G57" s="32" t="s">
        <v>552</v>
      </c>
      <c r="H57" s="32" t="s">
        <v>553</v>
      </c>
      <c r="I57" s="32" t="s">
        <v>554</v>
      </c>
      <c r="J57" s="32" t="s">
        <v>554</v>
      </c>
      <c r="K57" s="32" t="s">
        <v>537</v>
      </c>
      <c r="L57" s="32" t="s">
        <v>537</v>
      </c>
      <c r="M57" s="32" t="s">
        <v>219</v>
      </c>
      <c r="N57" s="39">
        <v>0</v>
      </c>
    </row>
    <row r="58" spans="4:14" ht="19.5" customHeight="1" x14ac:dyDescent="0.25">
      <c r="D58" s="43" t="s">
        <v>15</v>
      </c>
      <c r="E58" s="32" t="s">
        <v>538</v>
      </c>
      <c r="F58" s="32" t="s">
        <v>538</v>
      </c>
      <c r="G58" s="32" t="s">
        <v>247</v>
      </c>
      <c r="H58" s="32" t="s">
        <v>247</v>
      </c>
      <c r="I58" s="32" t="s">
        <v>248</v>
      </c>
      <c r="J58" s="32" t="s">
        <v>248</v>
      </c>
      <c r="K58" s="32" t="s">
        <v>248</v>
      </c>
      <c r="L58" s="32" t="s">
        <v>248</v>
      </c>
      <c r="M58" s="32" t="s">
        <v>170</v>
      </c>
      <c r="N58" s="39" t="s">
        <v>248</v>
      </c>
    </row>
    <row r="59" spans="4:14" ht="16.5" customHeight="1" x14ac:dyDescent="0.25">
      <c r="D59" s="43" t="s">
        <v>16</v>
      </c>
      <c r="E59" s="32" t="s">
        <v>200</v>
      </c>
      <c r="F59" s="32" t="s">
        <v>200</v>
      </c>
      <c r="G59" s="32" t="s">
        <v>249</v>
      </c>
      <c r="H59" s="32" t="s">
        <v>249</v>
      </c>
      <c r="I59" s="32" t="s">
        <v>249</v>
      </c>
      <c r="J59" s="32" t="s">
        <v>249</v>
      </c>
      <c r="K59" s="32" t="s">
        <v>249</v>
      </c>
      <c r="L59" s="32" t="s">
        <v>249</v>
      </c>
      <c r="M59" s="32" t="s">
        <v>200</v>
      </c>
      <c r="N59" s="39" t="s">
        <v>200</v>
      </c>
    </row>
    <row r="60" spans="4:14" x14ac:dyDescent="0.25">
      <c r="D60" s="43" t="s">
        <v>29</v>
      </c>
      <c r="E60" s="32" t="s">
        <v>170</v>
      </c>
      <c r="F60" s="32" t="s">
        <v>170</v>
      </c>
      <c r="G60" s="32" t="s">
        <v>170</v>
      </c>
      <c r="H60" s="32" t="s">
        <v>170</v>
      </c>
      <c r="I60" s="32" t="s">
        <v>170</v>
      </c>
      <c r="J60" s="32" t="s">
        <v>170</v>
      </c>
      <c r="K60" s="32" t="s">
        <v>170</v>
      </c>
      <c r="L60" s="32" t="s">
        <v>170</v>
      </c>
      <c r="M60" s="32" t="s">
        <v>170</v>
      </c>
      <c r="N60" s="39">
        <v>0</v>
      </c>
    </row>
    <row r="61" spans="4:14" ht="15.75" customHeight="1" x14ac:dyDescent="0.25">
      <c r="D61" s="43" t="s">
        <v>17</v>
      </c>
      <c r="E61" s="32" t="s">
        <v>170</v>
      </c>
      <c r="F61" s="32" t="s">
        <v>170</v>
      </c>
      <c r="G61" s="32" t="s">
        <v>170</v>
      </c>
      <c r="H61" s="32" t="s">
        <v>170</v>
      </c>
      <c r="I61" s="32" t="s">
        <v>252</v>
      </c>
      <c r="J61" s="32" t="s">
        <v>252</v>
      </c>
      <c r="K61" s="32" t="s">
        <v>252</v>
      </c>
      <c r="L61" s="32" t="s">
        <v>252</v>
      </c>
      <c r="M61" s="32" t="s">
        <v>252</v>
      </c>
      <c r="N61" s="39">
        <v>0</v>
      </c>
    </row>
    <row r="62" spans="4:14" ht="16.5" customHeight="1" x14ac:dyDescent="0.25">
      <c r="D62" s="43" t="s">
        <v>18</v>
      </c>
      <c r="E62" s="32" t="s">
        <v>204</v>
      </c>
      <c r="F62" s="32" t="s">
        <v>204</v>
      </c>
      <c r="G62" s="32" t="s">
        <v>204</v>
      </c>
      <c r="H62" s="32" t="s">
        <v>203</v>
      </c>
      <c r="I62" s="32" t="s">
        <v>203</v>
      </c>
      <c r="J62" s="32" t="s">
        <v>254</v>
      </c>
      <c r="K62" s="32" t="s">
        <v>170</v>
      </c>
      <c r="L62" s="32" t="s">
        <v>170</v>
      </c>
      <c r="M62" s="32" t="s">
        <v>170</v>
      </c>
      <c r="N62" s="39">
        <v>0</v>
      </c>
    </row>
    <row r="63" spans="4:14" x14ac:dyDescent="0.25">
      <c r="D63" s="43" t="s">
        <v>19</v>
      </c>
      <c r="E63" s="32" t="s">
        <v>170</v>
      </c>
      <c r="F63" s="32" t="s">
        <v>170</v>
      </c>
      <c r="G63" s="32" t="s">
        <v>170</v>
      </c>
      <c r="H63" s="32" t="s">
        <v>170</v>
      </c>
      <c r="I63" s="32" t="s">
        <v>170</v>
      </c>
      <c r="J63" s="32" t="s">
        <v>170</v>
      </c>
      <c r="K63" s="32" t="s">
        <v>170</v>
      </c>
      <c r="L63" s="32" t="s">
        <v>170</v>
      </c>
      <c r="M63" s="32" t="s">
        <v>170</v>
      </c>
      <c r="N63" s="39">
        <v>0</v>
      </c>
    </row>
    <row r="64" spans="4:14" x14ac:dyDescent="0.25">
      <c r="D64" s="43" t="s">
        <v>20</v>
      </c>
      <c r="E64" s="32" t="s">
        <v>175</v>
      </c>
      <c r="F64" s="32" t="s">
        <v>175</v>
      </c>
      <c r="G64" s="32" t="s">
        <v>256</v>
      </c>
      <c r="H64" s="32" t="s">
        <v>256</v>
      </c>
      <c r="I64" s="32" t="s">
        <v>256</v>
      </c>
      <c r="J64" s="32" t="s">
        <v>256</v>
      </c>
      <c r="K64" s="32" t="s">
        <v>256</v>
      </c>
      <c r="L64" s="32" t="s">
        <v>170</v>
      </c>
      <c r="M64" s="32" t="s">
        <v>170</v>
      </c>
      <c r="N64" s="39">
        <v>0</v>
      </c>
    </row>
    <row r="65" spans="4:14" x14ac:dyDescent="0.25">
      <c r="D65" s="43" t="s">
        <v>21</v>
      </c>
      <c r="E65" s="32" t="s">
        <v>254</v>
      </c>
      <c r="F65" s="32" t="s">
        <v>254</v>
      </c>
      <c r="G65" s="32" t="s">
        <v>254</v>
      </c>
      <c r="H65" s="32" t="s">
        <v>254</v>
      </c>
      <c r="I65" s="32" t="s">
        <v>254</v>
      </c>
      <c r="J65" s="32" t="s">
        <v>254</v>
      </c>
      <c r="K65" s="32" t="s">
        <v>254</v>
      </c>
      <c r="L65" s="32" t="s">
        <v>254</v>
      </c>
      <c r="M65" s="32" t="s">
        <v>254</v>
      </c>
      <c r="N65" s="39" t="s">
        <v>540</v>
      </c>
    </row>
    <row r="66" spans="4:14" x14ac:dyDescent="0.25">
      <c r="D66" s="43" t="s">
        <v>22</v>
      </c>
      <c r="E66" s="32" t="s">
        <v>258</v>
      </c>
      <c r="F66" s="32" t="s">
        <v>258</v>
      </c>
      <c r="G66" s="32" t="s">
        <v>258</v>
      </c>
      <c r="H66" s="32" t="s">
        <v>258</v>
      </c>
      <c r="I66" s="32" t="s">
        <v>258</v>
      </c>
      <c r="J66" s="32" t="s">
        <v>303</v>
      </c>
      <c r="K66" s="32" t="s">
        <v>303</v>
      </c>
      <c r="L66" s="32" t="s">
        <v>303</v>
      </c>
      <c r="M66" s="32" t="s">
        <v>303</v>
      </c>
      <c r="N66" s="39">
        <v>0</v>
      </c>
    </row>
    <row r="67" spans="4:14" ht="15.75" customHeight="1" x14ac:dyDescent="0.25">
      <c r="D67" s="43" t="s">
        <v>23</v>
      </c>
      <c r="E67" s="32" t="s">
        <v>261</v>
      </c>
      <c r="F67" s="32" t="s">
        <v>261</v>
      </c>
      <c r="G67" s="32" t="s">
        <v>261</v>
      </c>
      <c r="H67" s="32" t="s">
        <v>261</v>
      </c>
      <c r="I67" s="32" t="s">
        <v>261</v>
      </c>
      <c r="J67" s="32" t="s">
        <v>261</v>
      </c>
      <c r="K67" s="32" t="s">
        <v>261</v>
      </c>
      <c r="L67" s="32" t="s">
        <v>261</v>
      </c>
      <c r="M67" s="32" t="s">
        <v>261</v>
      </c>
      <c r="N67" s="39" t="s">
        <v>261</v>
      </c>
    </row>
    <row r="68" spans="4:14" x14ac:dyDescent="0.25">
      <c r="D68" s="43" t="s">
        <v>31</v>
      </c>
      <c r="E68" s="32" t="s">
        <v>396</v>
      </c>
      <c r="F68" s="32" t="s">
        <v>170</v>
      </c>
      <c r="G68" s="32" t="s">
        <v>170</v>
      </c>
      <c r="H68" s="32" t="s">
        <v>170</v>
      </c>
      <c r="I68" s="32" t="s">
        <v>187</v>
      </c>
      <c r="J68" s="32" t="s">
        <v>450</v>
      </c>
      <c r="K68" s="32" t="s">
        <v>265</v>
      </c>
      <c r="L68" s="32" t="s">
        <v>170</v>
      </c>
      <c r="M68" s="32" t="s">
        <v>265</v>
      </c>
      <c r="N68" s="39">
        <v>0</v>
      </c>
    </row>
    <row r="69" spans="4:14" x14ac:dyDescent="0.25">
      <c r="D69" s="43" t="s">
        <v>24</v>
      </c>
      <c r="E69" s="32" t="s">
        <v>555</v>
      </c>
      <c r="F69" s="32" t="s">
        <v>556</v>
      </c>
      <c r="G69" s="32" t="s">
        <v>556</v>
      </c>
      <c r="H69" s="32" t="s">
        <v>555</v>
      </c>
      <c r="I69" s="32" t="s">
        <v>555</v>
      </c>
      <c r="J69" s="32" t="s">
        <v>555</v>
      </c>
      <c r="K69" s="32" t="s">
        <v>555</v>
      </c>
      <c r="L69" s="32" t="s">
        <v>555</v>
      </c>
      <c r="M69" s="32" t="s">
        <v>555</v>
      </c>
      <c r="N69" s="39" t="s">
        <v>555</v>
      </c>
    </row>
    <row r="70" spans="4:14" ht="18" customHeight="1" x14ac:dyDescent="0.25">
      <c r="D70" s="43" t="s">
        <v>25</v>
      </c>
      <c r="E70" s="32" t="s">
        <v>268</v>
      </c>
      <c r="F70" s="32" t="s">
        <v>268</v>
      </c>
      <c r="G70" s="32" t="s">
        <v>268</v>
      </c>
      <c r="H70" s="32" t="s">
        <v>557</v>
      </c>
      <c r="I70" s="32" t="s">
        <v>557</v>
      </c>
      <c r="J70" s="32" t="s">
        <v>268</v>
      </c>
      <c r="K70" s="32" t="s">
        <v>557</v>
      </c>
      <c r="L70" s="32" t="s">
        <v>557</v>
      </c>
      <c r="M70" s="32" t="s">
        <v>268</v>
      </c>
      <c r="N70" s="39" t="s">
        <v>651</v>
      </c>
    </row>
    <row r="71" spans="4:14" ht="17.25" customHeight="1" x14ac:dyDescent="0.25">
      <c r="D71" s="43" t="s">
        <v>26</v>
      </c>
      <c r="E71" s="32" t="s">
        <v>228</v>
      </c>
      <c r="F71" s="32" t="s">
        <v>228</v>
      </c>
      <c r="G71" s="32" t="s">
        <v>228</v>
      </c>
      <c r="H71" s="32" t="s">
        <v>228</v>
      </c>
      <c r="I71" s="32" t="s">
        <v>228</v>
      </c>
      <c r="J71" s="32" t="s">
        <v>228</v>
      </c>
      <c r="K71" s="32" t="s">
        <v>558</v>
      </c>
      <c r="L71" s="32" t="s">
        <v>558</v>
      </c>
      <c r="M71" s="32" t="s">
        <v>558</v>
      </c>
      <c r="N71" s="39">
        <v>0</v>
      </c>
    </row>
    <row r="72" spans="4:14" ht="15.75" customHeight="1" x14ac:dyDescent="0.25">
      <c r="D72" s="43" t="s">
        <v>27</v>
      </c>
      <c r="E72" s="32" t="s">
        <v>274</v>
      </c>
      <c r="F72" s="32" t="s">
        <v>274</v>
      </c>
      <c r="G72" s="32" t="s">
        <v>274</v>
      </c>
      <c r="H72" s="32" t="s">
        <v>274</v>
      </c>
      <c r="I72" s="32" t="s">
        <v>215</v>
      </c>
      <c r="J72" s="32" t="s">
        <v>215</v>
      </c>
      <c r="K72" s="32" t="s">
        <v>215</v>
      </c>
      <c r="L72" s="32" t="s">
        <v>215</v>
      </c>
      <c r="M72" s="32" t="s">
        <v>215</v>
      </c>
      <c r="N72" s="39" t="s">
        <v>215</v>
      </c>
    </row>
    <row r="73" spans="4:14" ht="18" customHeight="1" x14ac:dyDescent="0.25">
      <c r="D73" s="43" t="s">
        <v>11</v>
      </c>
      <c r="E73" s="37" t="s">
        <v>542</v>
      </c>
      <c r="F73" s="37" t="s">
        <v>542</v>
      </c>
      <c r="G73" s="37" t="s">
        <v>542</v>
      </c>
      <c r="H73" s="37" t="s">
        <v>542</v>
      </c>
      <c r="I73" s="37" t="s">
        <v>542</v>
      </c>
      <c r="J73" s="37" t="s">
        <v>219</v>
      </c>
      <c r="K73" s="37" t="s">
        <v>219</v>
      </c>
      <c r="L73" s="37" t="s">
        <v>542</v>
      </c>
      <c r="M73" s="37" t="s">
        <v>542</v>
      </c>
      <c r="N73" s="40">
        <v>0</v>
      </c>
    </row>
    <row r="74" spans="4:14" x14ac:dyDescent="0.25">
      <c r="D74" s="6"/>
    </row>
    <row r="75" spans="4:14" x14ac:dyDescent="0.25">
      <c r="D75" s="6"/>
    </row>
    <row r="76" spans="4:14" ht="18.75" x14ac:dyDescent="0.25">
      <c r="D76" s="198" t="s">
        <v>51</v>
      </c>
      <c r="E76" s="199"/>
      <c r="F76" s="199"/>
      <c r="G76" s="199"/>
      <c r="H76" s="199"/>
      <c r="I76" s="199"/>
      <c r="J76" s="199"/>
      <c r="K76" s="199"/>
      <c r="L76" s="199"/>
      <c r="M76" s="199"/>
      <c r="N76" s="200"/>
    </row>
    <row r="77" spans="4:14" x14ac:dyDescent="0.25">
      <c r="D77" s="14">
        <v>87</v>
      </c>
      <c r="E77" s="18">
        <v>2004</v>
      </c>
      <c r="F77" s="18">
        <f t="shared" ref="F77:N77" si="2">E77+1</f>
        <v>2005</v>
      </c>
      <c r="G77" s="18">
        <f t="shared" si="2"/>
        <v>2006</v>
      </c>
      <c r="H77" s="18">
        <f t="shared" si="2"/>
        <v>2007</v>
      </c>
      <c r="I77" s="18">
        <f t="shared" si="2"/>
        <v>2008</v>
      </c>
      <c r="J77" s="18">
        <f t="shared" si="2"/>
        <v>2009</v>
      </c>
      <c r="K77" s="18">
        <f t="shared" si="2"/>
        <v>2010</v>
      </c>
      <c r="L77" s="18">
        <f t="shared" si="2"/>
        <v>2011</v>
      </c>
      <c r="M77" s="18">
        <f t="shared" si="2"/>
        <v>2012</v>
      </c>
      <c r="N77" s="19">
        <f t="shared" si="2"/>
        <v>2013</v>
      </c>
    </row>
    <row r="78" spans="4:14" ht="18" customHeight="1" x14ac:dyDescent="0.25">
      <c r="D78" s="43" t="s">
        <v>0</v>
      </c>
      <c r="E78" s="34" t="s">
        <v>200</v>
      </c>
      <c r="F78" s="34" t="s">
        <v>200</v>
      </c>
      <c r="G78" s="34" t="s">
        <v>200</v>
      </c>
      <c r="H78" s="34" t="s">
        <v>200</v>
      </c>
      <c r="I78" s="34" t="s">
        <v>200</v>
      </c>
      <c r="J78" s="34" t="s">
        <v>200</v>
      </c>
      <c r="K78" s="34" t="s">
        <v>200</v>
      </c>
      <c r="L78" s="34" t="s">
        <v>200</v>
      </c>
      <c r="M78" s="34" t="s">
        <v>200</v>
      </c>
      <c r="N78" s="38">
        <v>0</v>
      </c>
    </row>
    <row r="79" spans="4:14" ht="15.75" customHeight="1" x14ac:dyDescent="0.25">
      <c r="D79" s="43" t="s">
        <v>1</v>
      </c>
      <c r="E79" s="32" t="s">
        <v>221</v>
      </c>
      <c r="F79" s="32" t="s">
        <v>221</v>
      </c>
      <c r="G79" s="32" t="s">
        <v>221</v>
      </c>
      <c r="H79" s="32" t="s">
        <v>221</v>
      </c>
      <c r="I79" s="32" t="s">
        <v>221</v>
      </c>
      <c r="J79" s="32" t="s">
        <v>221</v>
      </c>
      <c r="K79" s="32" t="s">
        <v>221</v>
      </c>
      <c r="L79" s="32" t="s">
        <v>221</v>
      </c>
      <c r="M79" s="32" t="s">
        <v>221</v>
      </c>
      <c r="N79" s="39" t="s">
        <v>221</v>
      </c>
    </row>
    <row r="80" spans="4:14" ht="16.5" customHeight="1" x14ac:dyDescent="0.25">
      <c r="D80" s="43" t="s">
        <v>30</v>
      </c>
      <c r="E80" s="32" t="s">
        <v>224</v>
      </c>
      <c r="F80" s="32" t="s">
        <v>187</v>
      </c>
      <c r="G80" s="32" t="s">
        <v>170</v>
      </c>
      <c r="H80" s="32" t="s">
        <v>224</v>
      </c>
      <c r="I80" s="32" t="s">
        <v>280</v>
      </c>
      <c r="J80" s="32" t="s">
        <v>280</v>
      </c>
      <c r="K80" s="32" t="s">
        <v>280</v>
      </c>
      <c r="L80" s="32" t="s">
        <v>280</v>
      </c>
      <c r="M80" s="32" t="s">
        <v>559</v>
      </c>
      <c r="N80" s="39">
        <v>0</v>
      </c>
    </row>
    <row r="81" spans="4:14" x14ac:dyDescent="0.25">
      <c r="D81" s="43" t="s">
        <v>2</v>
      </c>
      <c r="E81" s="32" t="s">
        <v>560</v>
      </c>
      <c r="F81" s="32" t="s">
        <v>560</v>
      </c>
      <c r="G81" s="32" t="s">
        <v>560</v>
      </c>
      <c r="H81" s="32" t="s">
        <v>560</v>
      </c>
      <c r="I81" s="32" t="s">
        <v>560</v>
      </c>
      <c r="J81" s="32" t="s">
        <v>560</v>
      </c>
      <c r="K81" s="32" t="s">
        <v>560</v>
      </c>
      <c r="L81" s="32" t="s">
        <v>560</v>
      </c>
      <c r="M81" s="32" t="s">
        <v>560</v>
      </c>
      <c r="N81" s="39" t="s">
        <v>560</v>
      </c>
    </row>
    <row r="82" spans="4:14" ht="17.25" customHeight="1" x14ac:dyDescent="0.25">
      <c r="D82" s="43" t="s">
        <v>3</v>
      </c>
      <c r="E82" s="32" t="s">
        <v>561</v>
      </c>
      <c r="F82" s="32" t="s">
        <v>561</v>
      </c>
      <c r="G82" s="32" t="s">
        <v>561</v>
      </c>
      <c r="H82" s="32" t="s">
        <v>561</v>
      </c>
      <c r="I82" s="32" t="s">
        <v>561</v>
      </c>
      <c r="J82" s="32" t="s">
        <v>561</v>
      </c>
      <c r="K82" s="32" t="s">
        <v>561</v>
      </c>
      <c r="L82" s="32" t="s">
        <v>561</v>
      </c>
      <c r="M82" s="32" t="s">
        <v>561</v>
      </c>
      <c r="N82" s="39">
        <v>0</v>
      </c>
    </row>
    <row r="83" spans="4:14" ht="18" customHeight="1" x14ac:dyDescent="0.25">
      <c r="D83" s="43" t="s">
        <v>4</v>
      </c>
      <c r="E83" s="32" t="s">
        <v>187</v>
      </c>
      <c r="F83" s="32" t="s">
        <v>187</v>
      </c>
      <c r="G83" s="32" t="s">
        <v>187</v>
      </c>
      <c r="H83" s="32" t="s">
        <v>187</v>
      </c>
      <c r="I83" s="32" t="s">
        <v>187</v>
      </c>
      <c r="J83" s="32" t="s">
        <v>187</v>
      </c>
      <c r="K83" s="32" t="s">
        <v>187</v>
      </c>
      <c r="L83" s="32" t="s">
        <v>187</v>
      </c>
      <c r="M83" s="32" t="s">
        <v>187</v>
      </c>
      <c r="N83" s="39" t="s">
        <v>187</v>
      </c>
    </row>
    <row r="84" spans="4:14" x14ac:dyDescent="0.25">
      <c r="D84" s="43" t="s">
        <v>5</v>
      </c>
      <c r="E84" s="32" t="s">
        <v>170</v>
      </c>
      <c r="F84" s="32" t="s">
        <v>170</v>
      </c>
      <c r="G84" s="32" t="s">
        <v>170</v>
      </c>
      <c r="H84" s="32" t="s">
        <v>216</v>
      </c>
      <c r="I84" s="32" t="s">
        <v>216</v>
      </c>
      <c r="J84" s="32" t="s">
        <v>216</v>
      </c>
      <c r="K84" s="32" t="s">
        <v>216</v>
      </c>
      <c r="L84" s="32" t="s">
        <v>216</v>
      </c>
      <c r="M84" s="32" t="s">
        <v>216</v>
      </c>
      <c r="N84" s="39" t="s">
        <v>216</v>
      </c>
    </row>
    <row r="85" spans="4:14" x14ac:dyDescent="0.25">
      <c r="D85" s="43" t="s">
        <v>6</v>
      </c>
      <c r="E85" s="32" t="s">
        <v>498</v>
      </c>
      <c r="F85" s="32" t="s">
        <v>498</v>
      </c>
      <c r="G85" s="32" t="s">
        <v>498</v>
      </c>
      <c r="H85" s="32" t="s">
        <v>498</v>
      </c>
      <c r="I85" s="32" t="s">
        <v>498</v>
      </c>
      <c r="J85" s="32" t="s">
        <v>498</v>
      </c>
      <c r="K85" s="32" t="s">
        <v>498</v>
      </c>
      <c r="L85" s="32" t="s">
        <v>498</v>
      </c>
      <c r="M85" s="32" t="s">
        <v>498</v>
      </c>
      <c r="N85" s="39">
        <v>0</v>
      </c>
    </row>
    <row r="86" spans="4:14" ht="15.75" customHeight="1" x14ac:dyDescent="0.25">
      <c r="D86" s="43" t="s">
        <v>7</v>
      </c>
      <c r="E86" s="32" t="s">
        <v>285</v>
      </c>
      <c r="F86" s="32" t="s">
        <v>285</v>
      </c>
      <c r="G86" s="32" t="s">
        <v>285</v>
      </c>
      <c r="H86" s="32" t="s">
        <v>562</v>
      </c>
      <c r="I86" s="32" t="s">
        <v>563</v>
      </c>
      <c r="J86" s="32" t="s">
        <v>564</v>
      </c>
      <c r="K86" s="32" t="s">
        <v>565</v>
      </c>
      <c r="L86" s="32" t="s">
        <v>565</v>
      </c>
      <c r="M86" s="32" t="s">
        <v>566</v>
      </c>
      <c r="N86" s="39" t="s">
        <v>566</v>
      </c>
    </row>
    <row r="87" spans="4:14" ht="17.25" customHeight="1" x14ac:dyDescent="0.25">
      <c r="D87" s="43" t="s">
        <v>8</v>
      </c>
      <c r="E87" s="32" t="s">
        <v>216</v>
      </c>
      <c r="F87" s="32" t="s">
        <v>216</v>
      </c>
      <c r="G87" s="32" t="s">
        <v>187</v>
      </c>
      <c r="H87" s="32" t="s">
        <v>187</v>
      </c>
      <c r="I87" s="32" t="s">
        <v>187</v>
      </c>
      <c r="J87" s="32" t="s">
        <v>187</v>
      </c>
      <c r="K87" s="32" t="s">
        <v>187</v>
      </c>
      <c r="L87" s="32" t="s">
        <v>195</v>
      </c>
      <c r="M87" s="32" t="s">
        <v>195</v>
      </c>
      <c r="N87" s="39" t="s">
        <v>195</v>
      </c>
    </row>
    <row r="88" spans="4:14" ht="15.75" customHeight="1" x14ac:dyDescent="0.25">
      <c r="D88" s="43" t="s">
        <v>9</v>
      </c>
      <c r="E88" s="32" t="s">
        <v>567</v>
      </c>
      <c r="F88" s="32" t="s">
        <v>567</v>
      </c>
      <c r="G88" s="32" t="s">
        <v>567</v>
      </c>
      <c r="H88" s="32" t="s">
        <v>567</v>
      </c>
      <c r="I88" s="32" t="s">
        <v>567</v>
      </c>
      <c r="J88" s="32" t="s">
        <v>567</v>
      </c>
      <c r="K88" s="32" t="s">
        <v>567</v>
      </c>
      <c r="L88" s="32" t="s">
        <v>548</v>
      </c>
      <c r="M88" s="32" t="s">
        <v>532</v>
      </c>
      <c r="N88" s="39" t="s">
        <v>532</v>
      </c>
    </row>
    <row r="89" spans="4:14" ht="15.75" customHeight="1" x14ac:dyDescent="0.25">
      <c r="D89" s="43" t="s">
        <v>10</v>
      </c>
      <c r="E89" s="32" t="s">
        <v>568</v>
      </c>
      <c r="F89" s="32" t="s">
        <v>568</v>
      </c>
      <c r="G89" s="32" t="s">
        <v>549</v>
      </c>
      <c r="H89" s="32" t="s">
        <v>549</v>
      </c>
      <c r="I89" s="32" t="s">
        <v>549</v>
      </c>
      <c r="J89" s="32" t="s">
        <v>549</v>
      </c>
      <c r="K89" s="32" t="s">
        <v>549</v>
      </c>
      <c r="L89" s="32" t="s">
        <v>549</v>
      </c>
      <c r="M89" s="32" t="s">
        <v>569</v>
      </c>
      <c r="N89" s="39" t="s">
        <v>569</v>
      </c>
    </row>
    <row r="90" spans="4:14" ht="18" customHeight="1" x14ac:dyDescent="0.25">
      <c r="D90" s="43" t="s">
        <v>12</v>
      </c>
      <c r="E90" s="32" t="s">
        <v>295</v>
      </c>
      <c r="F90" s="32" t="s">
        <v>550</v>
      </c>
      <c r="G90" s="32" t="s">
        <v>570</v>
      </c>
      <c r="H90" s="32" t="s">
        <v>295</v>
      </c>
      <c r="I90" s="32" t="s">
        <v>295</v>
      </c>
      <c r="J90" s="32" t="s">
        <v>295</v>
      </c>
      <c r="K90" s="32" t="s">
        <v>295</v>
      </c>
      <c r="L90" s="32" t="s">
        <v>571</v>
      </c>
      <c r="M90" s="32" t="s">
        <v>571</v>
      </c>
      <c r="N90" s="39" t="s">
        <v>571</v>
      </c>
    </row>
    <row r="91" spans="4:14" x14ac:dyDescent="0.25">
      <c r="D91" s="43" t="s">
        <v>28</v>
      </c>
      <c r="E91" s="32" t="s">
        <v>572</v>
      </c>
      <c r="F91" s="32" t="s">
        <v>572</v>
      </c>
      <c r="G91" s="32" t="s">
        <v>572</v>
      </c>
      <c r="H91" s="32" t="s">
        <v>572</v>
      </c>
      <c r="I91" s="32" t="s">
        <v>187</v>
      </c>
      <c r="J91" s="32" t="s">
        <v>572</v>
      </c>
      <c r="K91" s="32" t="s">
        <v>572</v>
      </c>
      <c r="L91" s="32" t="s">
        <v>187</v>
      </c>
      <c r="M91" s="32" t="s">
        <v>187</v>
      </c>
      <c r="N91" s="39" t="s">
        <v>187</v>
      </c>
    </row>
    <row r="92" spans="4:14" ht="17.25" customHeight="1" x14ac:dyDescent="0.25">
      <c r="D92" s="43" t="s">
        <v>13</v>
      </c>
      <c r="E92" s="32" t="s">
        <v>573</v>
      </c>
      <c r="F92" s="32" t="s">
        <v>369</v>
      </c>
      <c r="G92" s="32" t="s">
        <v>573</v>
      </c>
      <c r="H92" s="32" t="s">
        <v>573</v>
      </c>
      <c r="I92" s="32" t="s">
        <v>424</v>
      </c>
      <c r="J92" s="32" t="s">
        <v>425</v>
      </c>
      <c r="K92" s="32" t="s">
        <v>425</v>
      </c>
      <c r="L92" s="32" t="s">
        <v>425</v>
      </c>
      <c r="M92" s="32" t="s">
        <v>425</v>
      </c>
      <c r="N92" s="39" t="s">
        <v>424</v>
      </c>
    </row>
    <row r="93" spans="4:14" ht="15.75" customHeight="1" x14ac:dyDescent="0.25">
      <c r="D93" s="43" t="s">
        <v>14</v>
      </c>
      <c r="E93" s="32" t="s">
        <v>195</v>
      </c>
      <c r="F93" s="32" t="s">
        <v>552</v>
      </c>
      <c r="G93" s="32" t="s">
        <v>187</v>
      </c>
      <c r="H93" s="32" t="s">
        <v>554</v>
      </c>
      <c r="I93" s="32" t="s">
        <v>187</v>
      </c>
      <c r="J93" s="32" t="s">
        <v>187</v>
      </c>
      <c r="K93" s="32" t="s">
        <v>554</v>
      </c>
      <c r="L93" s="32" t="s">
        <v>554</v>
      </c>
      <c r="M93" s="32" t="s">
        <v>554</v>
      </c>
      <c r="N93" s="39">
        <v>0</v>
      </c>
    </row>
    <row r="94" spans="4:14" ht="19.5" customHeight="1" x14ac:dyDescent="0.25">
      <c r="D94" s="43" t="s">
        <v>15</v>
      </c>
      <c r="E94" s="32" t="s">
        <v>574</v>
      </c>
      <c r="F94" s="32" t="s">
        <v>574</v>
      </c>
      <c r="G94" s="32" t="s">
        <v>296</v>
      </c>
      <c r="H94" s="32" t="s">
        <v>296</v>
      </c>
      <c r="I94" s="32" t="s">
        <v>297</v>
      </c>
      <c r="J94" s="32" t="s">
        <v>297</v>
      </c>
      <c r="K94" s="32" t="s">
        <v>575</v>
      </c>
      <c r="L94" s="32" t="s">
        <v>575</v>
      </c>
      <c r="M94" s="32" t="s">
        <v>170</v>
      </c>
      <c r="N94" s="39" t="s">
        <v>575</v>
      </c>
    </row>
    <row r="95" spans="4:14" x14ac:dyDescent="0.25">
      <c r="D95" s="43" t="s">
        <v>16</v>
      </c>
      <c r="E95" s="32" t="s">
        <v>187</v>
      </c>
      <c r="F95" s="32" t="s">
        <v>187</v>
      </c>
      <c r="G95" s="32" t="s">
        <v>187</v>
      </c>
      <c r="H95" s="32" t="s">
        <v>187</v>
      </c>
      <c r="I95" s="32" t="s">
        <v>187</v>
      </c>
      <c r="J95" s="32" t="s">
        <v>512</v>
      </c>
      <c r="K95" s="32" t="s">
        <v>512</v>
      </c>
      <c r="L95" s="32" t="s">
        <v>251</v>
      </c>
      <c r="M95" s="32" t="s">
        <v>187</v>
      </c>
      <c r="N95" s="39" t="s">
        <v>187</v>
      </c>
    </row>
    <row r="96" spans="4:14" x14ac:dyDescent="0.25">
      <c r="D96" s="43" t="s">
        <v>29</v>
      </c>
      <c r="E96" s="32" t="s">
        <v>170</v>
      </c>
      <c r="F96" s="32" t="s">
        <v>170</v>
      </c>
      <c r="G96" s="32" t="s">
        <v>170</v>
      </c>
      <c r="H96" s="32" t="s">
        <v>170</v>
      </c>
      <c r="I96" s="32" t="s">
        <v>170</v>
      </c>
      <c r="J96" s="32" t="s">
        <v>170</v>
      </c>
      <c r="K96" s="32" t="s">
        <v>170</v>
      </c>
      <c r="L96" s="32" t="s">
        <v>170</v>
      </c>
      <c r="M96" s="32" t="s">
        <v>170</v>
      </c>
      <c r="N96" s="39">
        <v>0</v>
      </c>
    </row>
    <row r="97" spans="4:14" ht="17.25" customHeight="1" x14ac:dyDescent="0.25">
      <c r="D97" s="43" t="s">
        <v>17</v>
      </c>
      <c r="E97" s="32" t="s">
        <v>170</v>
      </c>
      <c r="F97" s="32" t="s">
        <v>170</v>
      </c>
      <c r="G97" s="32" t="s">
        <v>170</v>
      </c>
      <c r="H97" s="32" t="s">
        <v>170</v>
      </c>
      <c r="I97" s="32" t="s">
        <v>195</v>
      </c>
      <c r="J97" s="32" t="s">
        <v>195</v>
      </c>
      <c r="K97" s="32" t="s">
        <v>195</v>
      </c>
      <c r="L97" s="32" t="s">
        <v>195</v>
      </c>
      <c r="M97" s="32" t="s">
        <v>195</v>
      </c>
      <c r="N97" s="39">
        <v>0</v>
      </c>
    </row>
    <row r="98" spans="4:14" ht="15" customHeight="1" x14ac:dyDescent="0.25">
      <c r="D98" s="43" t="s">
        <v>18</v>
      </c>
      <c r="E98" s="32" t="s">
        <v>253</v>
      </c>
      <c r="F98" s="32" t="s">
        <v>253</v>
      </c>
      <c r="G98" s="32" t="s">
        <v>300</v>
      </c>
      <c r="H98" s="32" t="s">
        <v>300</v>
      </c>
      <c r="I98" s="32" t="s">
        <v>254</v>
      </c>
      <c r="J98" s="32" t="s">
        <v>203</v>
      </c>
      <c r="K98" s="32" t="s">
        <v>170</v>
      </c>
      <c r="L98" s="32" t="s">
        <v>170</v>
      </c>
      <c r="M98" s="32" t="s">
        <v>170</v>
      </c>
      <c r="N98" s="39">
        <v>0</v>
      </c>
    </row>
    <row r="99" spans="4:14" x14ac:dyDescent="0.25">
      <c r="D99" s="43" t="s">
        <v>19</v>
      </c>
      <c r="E99" s="32" t="s">
        <v>170</v>
      </c>
      <c r="F99" s="32" t="s">
        <v>170</v>
      </c>
      <c r="G99" s="32" t="s">
        <v>170</v>
      </c>
      <c r="H99" s="32" t="s">
        <v>170</v>
      </c>
      <c r="I99" s="32" t="s">
        <v>170</v>
      </c>
      <c r="J99" s="32" t="s">
        <v>170</v>
      </c>
      <c r="K99" s="32" t="s">
        <v>170</v>
      </c>
      <c r="L99" s="32" t="s">
        <v>170</v>
      </c>
      <c r="M99" s="32" t="s">
        <v>170</v>
      </c>
      <c r="N99" s="39">
        <v>0</v>
      </c>
    </row>
    <row r="100" spans="4:14" ht="16.5" customHeight="1" x14ac:dyDescent="0.25">
      <c r="D100" s="43" t="s">
        <v>20</v>
      </c>
      <c r="E100" s="32" t="s">
        <v>219</v>
      </c>
      <c r="F100" s="32" t="s">
        <v>219</v>
      </c>
      <c r="G100" s="32" t="s">
        <v>65</v>
      </c>
      <c r="H100" s="32" t="s">
        <v>576</v>
      </c>
      <c r="I100" s="32" t="s">
        <v>170</v>
      </c>
      <c r="J100" s="32" t="s">
        <v>65</v>
      </c>
      <c r="K100" s="32" t="s">
        <v>65</v>
      </c>
      <c r="L100" s="32" t="s">
        <v>170</v>
      </c>
      <c r="M100" s="32" t="s">
        <v>170</v>
      </c>
      <c r="N100" s="39">
        <v>0</v>
      </c>
    </row>
    <row r="101" spans="4:14" x14ac:dyDescent="0.25">
      <c r="D101" s="43" t="s">
        <v>21</v>
      </c>
      <c r="E101" s="32" t="s">
        <v>577</v>
      </c>
      <c r="F101" s="32" t="s">
        <v>577</v>
      </c>
      <c r="G101" s="32" t="s">
        <v>577</v>
      </c>
      <c r="H101" s="32" t="s">
        <v>577</v>
      </c>
      <c r="I101" s="32" t="s">
        <v>170</v>
      </c>
      <c r="J101" s="32" t="s">
        <v>578</v>
      </c>
      <c r="K101" s="32" t="s">
        <v>578</v>
      </c>
      <c r="L101" s="32" t="s">
        <v>578</v>
      </c>
      <c r="M101" s="32" t="s">
        <v>579</v>
      </c>
      <c r="N101" s="39" t="s">
        <v>415</v>
      </c>
    </row>
    <row r="102" spans="4:14" ht="18" customHeight="1" x14ac:dyDescent="0.25">
      <c r="D102" s="43" t="s">
        <v>22</v>
      </c>
      <c r="E102" s="32" t="s">
        <v>580</v>
      </c>
      <c r="F102" s="32" t="s">
        <v>580</v>
      </c>
      <c r="G102" s="32" t="s">
        <v>580</v>
      </c>
      <c r="H102" s="32" t="s">
        <v>580</v>
      </c>
      <c r="I102" s="32" t="s">
        <v>580</v>
      </c>
      <c r="J102" s="32" t="s">
        <v>173</v>
      </c>
      <c r="K102" s="32" t="s">
        <v>173</v>
      </c>
      <c r="L102" s="32" t="s">
        <v>581</v>
      </c>
      <c r="M102" s="32" t="s">
        <v>258</v>
      </c>
      <c r="N102" s="39">
        <v>0</v>
      </c>
    </row>
    <row r="103" spans="4:14" ht="17.25" customHeight="1" x14ac:dyDescent="0.25">
      <c r="D103" s="43" t="s">
        <v>23</v>
      </c>
      <c r="E103" s="32" t="s">
        <v>474</v>
      </c>
      <c r="F103" s="32" t="s">
        <v>474</v>
      </c>
      <c r="G103" s="32" t="s">
        <v>474</v>
      </c>
      <c r="H103" s="32" t="s">
        <v>474</v>
      </c>
      <c r="I103" s="32" t="s">
        <v>474</v>
      </c>
      <c r="J103" s="32" t="s">
        <v>474</v>
      </c>
      <c r="K103" s="32" t="s">
        <v>474</v>
      </c>
      <c r="L103" s="32" t="s">
        <v>474</v>
      </c>
      <c r="M103" s="32" t="s">
        <v>474</v>
      </c>
      <c r="N103" s="39" t="s">
        <v>474</v>
      </c>
    </row>
    <row r="104" spans="4:14" x14ac:dyDescent="0.25">
      <c r="D104" s="43" t="s">
        <v>31</v>
      </c>
      <c r="E104" s="32" t="s">
        <v>582</v>
      </c>
      <c r="F104" s="32" t="s">
        <v>170</v>
      </c>
      <c r="G104" s="32" t="s">
        <v>170</v>
      </c>
      <c r="H104" s="32" t="s">
        <v>170</v>
      </c>
      <c r="I104" s="32" t="s">
        <v>264</v>
      </c>
      <c r="J104" s="32" t="s">
        <v>187</v>
      </c>
      <c r="K104" s="32" t="s">
        <v>187</v>
      </c>
      <c r="L104" s="32" t="s">
        <v>170</v>
      </c>
      <c r="M104" s="32" t="s">
        <v>187</v>
      </c>
      <c r="N104" s="39">
        <v>0</v>
      </c>
    </row>
    <row r="105" spans="4:14" ht="17.25" customHeight="1" x14ac:dyDescent="0.25">
      <c r="D105" s="43" t="s">
        <v>24</v>
      </c>
      <c r="E105" s="32" t="s">
        <v>556</v>
      </c>
      <c r="F105" s="32" t="s">
        <v>555</v>
      </c>
      <c r="G105" s="32" t="s">
        <v>555</v>
      </c>
      <c r="H105" s="32" t="s">
        <v>480</v>
      </c>
      <c r="I105" s="32" t="s">
        <v>480</v>
      </c>
      <c r="J105" s="32" t="s">
        <v>480</v>
      </c>
      <c r="K105" s="32" t="s">
        <v>480</v>
      </c>
      <c r="L105" s="32" t="s">
        <v>480</v>
      </c>
      <c r="M105" s="32" t="s">
        <v>480</v>
      </c>
      <c r="N105" s="39" t="s">
        <v>211</v>
      </c>
    </row>
    <row r="106" spans="4:14" ht="20.25" customHeight="1" x14ac:dyDescent="0.25">
      <c r="D106" s="43" t="s">
        <v>25</v>
      </c>
      <c r="E106" s="32" t="s">
        <v>309</v>
      </c>
      <c r="F106" s="32" t="s">
        <v>557</v>
      </c>
      <c r="G106" s="32" t="s">
        <v>557</v>
      </c>
      <c r="H106" s="32" t="s">
        <v>268</v>
      </c>
      <c r="I106" s="32" t="s">
        <v>268</v>
      </c>
      <c r="J106" s="32" t="s">
        <v>557</v>
      </c>
      <c r="K106" s="32" t="s">
        <v>268</v>
      </c>
      <c r="L106" s="32" t="s">
        <v>268</v>
      </c>
      <c r="M106" s="32" t="s">
        <v>557</v>
      </c>
      <c r="N106" s="39" t="s">
        <v>650</v>
      </c>
    </row>
    <row r="107" spans="4:14" ht="18" customHeight="1" x14ac:dyDescent="0.25">
      <c r="D107" s="43" t="s">
        <v>26</v>
      </c>
      <c r="E107" s="32" t="s">
        <v>583</v>
      </c>
      <c r="F107" s="32" t="s">
        <v>583</v>
      </c>
      <c r="G107" s="32" t="s">
        <v>583</v>
      </c>
      <c r="H107" s="32" t="s">
        <v>583</v>
      </c>
      <c r="I107" s="32" t="s">
        <v>312</v>
      </c>
      <c r="J107" s="32" t="s">
        <v>312</v>
      </c>
      <c r="K107" s="32" t="s">
        <v>312</v>
      </c>
      <c r="L107" s="32" t="s">
        <v>584</v>
      </c>
      <c r="M107" s="32" t="s">
        <v>312</v>
      </c>
      <c r="N107" s="39">
        <v>0</v>
      </c>
    </row>
    <row r="108" spans="4:14" ht="16.5" customHeight="1" x14ac:dyDescent="0.25">
      <c r="D108" s="43" t="s">
        <v>27</v>
      </c>
      <c r="E108" s="32" t="s">
        <v>314</v>
      </c>
      <c r="F108" s="32" t="s">
        <v>314</v>
      </c>
      <c r="G108" s="32" t="s">
        <v>315</v>
      </c>
      <c r="H108" s="32" t="s">
        <v>315</v>
      </c>
      <c r="I108" s="32" t="s">
        <v>187</v>
      </c>
      <c r="J108" s="32" t="s">
        <v>187</v>
      </c>
      <c r="K108" s="32" t="s">
        <v>187</v>
      </c>
      <c r="L108" s="32" t="s">
        <v>316</v>
      </c>
      <c r="M108" s="32" t="s">
        <v>187</v>
      </c>
      <c r="N108" s="39" t="s">
        <v>187</v>
      </c>
    </row>
    <row r="109" spans="4:14" ht="17.25" customHeight="1" x14ac:dyDescent="0.25">
      <c r="D109" s="43" t="s">
        <v>11</v>
      </c>
      <c r="E109" s="37" t="s">
        <v>537</v>
      </c>
      <c r="F109" s="37" t="s">
        <v>537</v>
      </c>
      <c r="G109" s="37" t="s">
        <v>537</v>
      </c>
      <c r="H109" s="37" t="s">
        <v>216</v>
      </c>
      <c r="I109" s="37" t="s">
        <v>278</v>
      </c>
      <c r="J109" s="37" t="s">
        <v>195</v>
      </c>
      <c r="K109" s="37" t="s">
        <v>195</v>
      </c>
      <c r="L109" s="37" t="s">
        <v>195</v>
      </c>
      <c r="M109" s="37" t="s">
        <v>195</v>
      </c>
      <c r="N109" s="40">
        <v>0</v>
      </c>
    </row>
    <row r="110" spans="4:14" x14ac:dyDescent="0.25">
      <c r="D110" s="6"/>
    </row>
    <row r="111" spans="4:14" x14ac:dyDescent="0.25">
      <c r="D111" s="6"/>
    </row>
    <row r="112" spans="4:14" ht="18.75" x14ac:dyDescent="0.25">
      <c r="D112" s="198" t="s">
        <v>52</v>
      </c>
      <c r="E112" s="199"/>
      <c r="F112" s="199"/>
      <c r="G112" s="199"/>
      <c r="H112" s="199"/>
      <c r="I112" s="199"/>
      <c r="J112" s="199"/>
      <c r="K112" s="199"/>
      <c r="L112" s="199"/>
      <c r="M112" s="199"/>
      <c r="N112" s="200"/>
    </row>
    <row r="113" spans="4:15" x14ac:dyDescent="0.25">
      <c r="D113" s="14">
        <v>56</v>
      </c>
      <c r="E113" s="18">
        <v>2004</v>
      </c>
      <c r="F113" s="18">
        <f t="shared" ref="F113:O113" si="3">E113+1</f>
        <v>2005</v>
      </c>
      <c r="G113" s="18">
        <f t="shared" si="3"/>
        <v>2006</v>
      </c>
      <c r="H113" s="18">
        <f t="shared" si="3"/>
        <v>2007</v>
      </c>
      <c r="I113" s="18">
        <f t="shared" si="3"/>
        <v>2008</v>
      </c>
      <c r="J113" s="18">
        <f t="shared" si="3"/>
        <v>2009</v>
      </c>
      <c r="K113" s="18">
        <f t="shared" si="3"/>
        <v>2010</v>
      </c>
      <c r="L113" s="18">
        <f t="shared" si="3"/>
        <v>2011</v>
      </c>
      <c r="M113" s="18">
        <f t="shared" si="3"/>
        <v>2012</v>
      </c>
      <c r="N113" s="19">
        <f t="shared" si="3"/>
        <v>2013</v>
      </c>
      <c r="O113" s="148">
        <f t="shared" si="3"/>
        <v>2014</v>
      </c>
    </row>
    <row r="114" spans="4:15" x14ac:dyDescent="0.25">
      <c r="D114" s="43" t="s">
        <v>0</v>
      </c>
      <c r="E114" s="111">
        <v>1796</v>
      </c>
      <c r="F114" s="111">
        <v>1848</v>
      </c>
      <c r="G114" s="111">
        <v>1907</v>
      </c>
      <c r="H114" s="111">
        <v>1958</v>
      </c>
      <c r="I114" s="111">
        <v>2011</v>
      </c>
      <c r="J114" s="111">
        <v>2088</v>
      </c>
      <c r="K114" s="111">
        <v>2141</v>
      </c>
      <c r="L114" s="111">
        <v>2204</v>
      </c>
      <c r="M114" s="111">
        <v>2246</v>
      </c>
      <c r="N114" s="55">
        <v>2332</v>
      </c>
      <c r="O114" s="55">
        <v>0</v>
      </c>
    </row>
    <row r="115" spans="4:15" x14ac:dyDescent="0.25">
      <c r="D115" s="43" t="s">
        <v>1</v>
      </c>
      <c r="E115" s="55">
        <v>1424</v>
      </c>
      <c r="F115" s="55">
        <v>1449</v>
      </c>
      <c r="G115" s="55">
        <v>2098</v>
      </c>
      <c r="H115" s="55">
        <v>2112</v>
      </c>
      <c r="I115" s="55">
        <v>2147</v>
      </c>
      <c r="J115" s="55">
        <v>2143</v>
      </c>
      <c r="K115" s="55">
        <v>2104</v>
      </c>
      <c r="L115" s="55">
        <v>2153</v>
      </c>
      <c r="M115" s="55">
        <v>2141</v>
      </c>
      <c r="N115" s="55">
        <v>2102</v>
      </c>
      <c r="O115" s="55">
        <v>2162.8653549999999</v>
      </c>
    </row>
    <row r="116" spans="4:15" x14ac:dyDescent="0.25">
      <c r="D116" s="43" t="s">
        <v>30</v>
      </c>
      <c r="E116" s="112">
        <v>124.488</v>
      </c>
      <c r="F116" s="112">
        <v>186.26499999999999</v>
      </c>
      <c r="G116" s="112">
        <f>AVERAGE(F116,H116)</f>
        <v>191.97282427499999</v>
      </c>
      <c r="H116" s="112">
        <v>197.68064855</v>
      </c>
      <c r="I116" s="112">
        <v>221.93799999999999</v>
      </c>
      <c r="J116" s="112">
        <v>259.673</v>
      </c>
      <c r="K116" s="112">
        <v>224.809</v>
      </c>
      <c r="L116" s="112">
        <v>187.28100000000001</v>
      </c>
      <c r="M116" s="112">
        <v>193</v>
      </c>
      <c r="N116" s="112">
        <v>193</v>
      </c>
      <c r="O116" s="112"/>
    </row>
    <row r="117" spans="4:15" x14ac:dyDescent="0.25">
      <c r="D117" s="43" t="s">
        <v>2</v>
      </c>
      <c r="E117" s="55">
        <v>3070.9</v>
      </c>
      <c r="F117" s="55">
        <v>3086.1</v>
      </c>
      <c r="G117" s="55">
        <v>3174.6</v>
      </c>
      <c r="H117" s="55">
        <v>3190.1</v>
      </c>
      <c r="I117" s="55">
        <v>3183.8</v>
      </c>
      <c r="J117" s="55">
        <v>3218.4</v>
      </c>
      <c r="K117" s="55">
        <v>3157.2</v>
      </c>
      <c r="L117" s="55">
        <v>3191</v>
      </c>
      <c r="M117" s="55">
        <v>3221.1</v>
      </c>
      <c r="N117" s="55">
        <v>3237</v>
      </c>
      <c r="O117" s="55">
        <v>3294.7942389999998</v>
      </c>
    </row>
    <row r="118" spans="4:15" x14ac:dyDescent="0.25">
      <c r="D118" s="43" t="s">
        <v>3</v>
      </c>
      <c r="E118" s="112">
        <v>26.6</v>
      </c>
      <c r="F118" s="112">
        <v>28.3</v>
      </c>
      <c r="G118" s="112">
        <v>30.9</v>
      </c>
      <c r="H118" s="112">
        <v>33.799999999999997</v>
      </c>
      <c r="I118" s="112">
        <v>64</v>
      </c>
      <c r="J118" s="112">
        <v>67</v>
      </c>
      <c r="K118" s="112">
        <v>68</v>
      </c>
      <c r="L118" s="112">
        <v>67.391999999999996</v>
      </c>
      <c r="M118" s="112">
        <v>38.799999999999997</v>
      </c>
      <c r="N118" s="113">
        <v>38.799999999999997</v>
      </c>
      <c r="O118" s="113"/>
    </row>
    <row r="119" spans="4:15" x14ac:dyDescent="0.25">
      <c r="D119" s="43" t="s">
        <v>4</v>
      </c>
      <c r="E119" s="112">
        <v>25078</v>
      </c>
      <c r="F119" s="112">
        <v>26531</v>
      </c>
      <c r="G119" s="112">
        <v>26460</v>
      </c>
      <c r="H119" s="112">
        <v>26241</v>
      </c>
      <c r="I119" s="112">
        <v>26329</v>
      </c>
      <c r="J119" s="112">
        <v>24404</v>
      </c>
      <c r="K119" s="112">
        <v>22743</v>
      </c>
      <c r="L119" s="112">
        <v>21742</v>
      </c>
      <c r="M119" s="112">
        <v>21506</v>
      </c>
      <c r="N119" s="55">
        <v>27197</v>
      </c>
      <c r="O119" s="55">
        <v>28432</v>
      </c>
    </row>
    <row r="120" spans="4:15" x14ac:dyDescent="0.25">
      <c r="D120" s="43" t="s">
        <v>5</v>
      </c>
      <c r="E120" s="55">
        <v>0</v>
      </c>
      <c r="F120" s="55">
        <v>0</v>
      </c>
      <c r="G120" s="55">
        <v>0</v>
      </c>
      <c r="H120" s="55">
        <v>15449</v>
      </c>
      <c r="I120" s="55">
        <v>15282</v>
      </c>
      <c r="J120" s="55">
        <v>15522</v>
      </c>
      <c r="K120" s="55">
        <v>15338</v>
      </c>
      <c r="L120" s="55">
        <v>15527</v>
      </c>
      <c r="M120" s="55">
        <v>16129</v>
      </c>
      <c r="N120" s="55">
        <v>16575</v>
      </c>
      <c r="O120" s="55">
        <v>16194</v>
      </c>
    </row>
    <row r="121" spans="4:15" x14ac:dyDescent="0.25">
      <c r="D121" s="43" t="s">
        <v>6</v>
      </c>
      <c r="E121" s="112">
        <v>8554</v>
      </c>
      <c r="F121" s="112">
        <v>8816</v>
      </c>
      <c r="G121" s="112">
        <v>9174</v>
      </c>
      <c r="H121" s="112">
        <v>9344</v>
      </c>
      <c r="I121" s="112">
        <v>9552</v>
      </c>
      <c r="J121" s="112">
        <v>9707.1980000000003</v>
      </c>
      <c r="K121" s="112">
        <v>9867.7150000000001</v>
      </c>
      <c r="L121" s="112">
        <v>9971.2839999999997</v>
      </c>
      <c r="M121" s="112">
        <v>9865</v>
      </c>
      <c r="N121" s="113">
        <v>9865</v>
      </c>
      <c r="O121" s="55">
        <v>0</v>
      </c>
    </row>
    <row r="122" spans="4:15" x14ac:dyDescent="0.25">
      <c r="D122" s="43" t="s">
        <v>7</v>
      </c>
      <c r="E122" s="55">
        <v>973.9</v>
      </c>
      <c r="F122" s="55">
        <v>1050.4000000000001</v>
      </c>
      <c r="G122" s="55">
        <v>1130.3</v>
      </c>
      <c r="H122" s="55">
        <v>1239.0999999999999</v>
      </c>
      <c r="I122" s="55">
        <v>1213</v>
      </c>
      <c r="J122" s="55">
        <v>1415.7</v>
      </c>
      <c r="K122" s="55">
        <v>1697.183</v>
      </c>
      <c r="L122" s="55">
        <v>62.7</v>
      </c>
      <c r="M122" s="55">
        <v>62.9</v>
      </c>
      <c r="N122" s="55">
        <v>63.6</v>
      </c>
      <c r="O122" s="55">
        <v>0</v>
      </c>
    </row>
    <row r="123" spans="4:15" x14ac:dyDescent="0.25">
      <c r="D123" s="43" t="s">
        <v>8</v>
      </c>
      <c r="E123" s="55">
        <v>4546</v>
      </c>
      <c r="F123" s="55">
        <v>5191</v>
      </c>
      <c r="G123" s="55">
        <v>5311</v>
      </c>
      <c r="H123" s="55">
        <v>5772</v>
      </c>
      <c r="I123" s="55">
        <v>5674.9285152699995</v>
      </c>
      <c r="J123" s="55">
        <v>5238</v>
      </c>
      <c r="K123" s="55">
        <v>5166</v>
      </c>
      <c r="L123" s="55">
        <v>5351</v>
      </c>
      <c r="M123" s="55">
        <v>4972.8896481919919</v>
      </c>
      <c r="N123" s="55">
        <v>4634.0194133910009</v>
      </c>
      <c r="O123" s="55">
        <v>4628</v>
      </c>
    </row>
    <row r="124" spans="4:15" x14ac:dyDescent="0.25">
      <c r="D124" s="43" t="s">
        <v>9</v>
      </c>
      <c r="E124" s="55">
        <v>843</v>
      </c>
      <c r="F124" s="55">
        <v>871</v>
      </c>
      <c r="G124" s="55">
        <v>865</v>
      </c>
      <c r="H124" s="55">
        <v>854</v>
      </c>
      <c r="I124" s="55">
        <v>908</v>
      </c>
      <c r="J124" s="55">
        <v>934</v>
      </c>
      <c r="K124" s="55">
        <v>967</v>
      </c>
      <c r="L124" s="55">
        <v>1061</v>
      </c>
      <c r="M124" s="55">
        <v>1150</v>
      </c>
      <c r="N124" s="55">
        <v>1266</v>
      </c>
      <c r="O124" s="55">
        <v>1392</v>
      </c>
    </row>
    <row r="125" spans="4:15" x14ac:dyDescent="0.25">
      <c r="D125" s="43" t="s">
        <v>10</v>
      </c>
      <c r="E125" s="55">
        <v>8190</v>
      </c>
      <c r="F125" s="55">
        <v>8522</v>
      </c>
      <c r="G125" s="55">
        <v>8567</v>
      </c>
      <c r="H125" s="55">
        <v>8753</v>
      </c>
      <c r="I125" s="55">
        <v>8999</v>
      </c>
      <c r="J125" s="55">
        <v>9239</v>
      </c>
      <c r="K125" s="55">
        <v>9727</v>
      </c>
      <c r="L125" s="55">
        <v>10139</v>
      </c>
      <c r="M125" s="55">
        <v>9878</v>
      </c>
      <c r="N125" s="55">
        <v>10506</v>
      </c>
      <c r="O125" s="55">
        <v>0</v>
      </c>
    </row>
    <row r="126" spans="4:15" x14ac:dyDescent="0.25">
      <c r="D126" s="43" t="s">
        <v>12</v>
      </c>
      <c r="E126" s="55">
        <v>290</v>
      </c>
      <c r="F126" s="55">
        <v>305</v>
      </c>
      <c r="G126" s="55">
        <v>301</v>
      </c>
      <c r="H126" s="55">
        <v>321</v>
      </c>
      <c r="I126" s="55">
        <v>314</v>
      </c>
      <c r="J126" s="55">
        <v>480</v>
      </c>
      <c r="K126" s="55">
        <v>553</v>
      </c>
      <c r="L126" s="55">
        <v>431.5</v>
      </c>
      <c r="M126" s="55">
        <v>295</v>
      </c>
      <c r="N126" s="55">
        <v>248</v>
      </c>
      <c r="O126" s="55">
        <v>0</v>
      </c>
    </row>
    <row r="127" spans="4:15" x14ac:dyDescent="0.25">
      <c r="D127" s="43" t="s">
        <v>28</v>
      </c>
      <c r="E127" s="55">
        <v>2491</v>
      </c>
      <c r="F127" s="55">
        <v>2551</v>
      </c>
      <c r="G127" s="55">
        <v>2655</v>
      </c>
      <c r="H127" s="55">
        <v>2752</v>
      </c>
      <c r="I127" s="55">
        <v>2885</v>
      </c>
      <c r="J127" s="55">
        <v>2678</v>
      </c>
      <c r="K127" s="55">
        <v>2555</v>
      </c>
      <c r="L127" s="55">
        <v>2451</v>
      </c>
      <c r="M127" s="55">
        <v>2344</v>
      </c>
      <c r="N127" s="55">
        <v>2269</v>
      </c>
      <c r="O127" s="55">
        <v>0</v>
      </c>
    </row>
    <row r="128" spans="4:15" x14ac:dyDescent="0.25">
      <c r="D128" s="43" t="s">
        <v>13</v>
      </c>
      <c r="E128" s="55">
        <v>135959</v>
      </c>
      <c r="F128" s="55">
        <v>150356</v>
      </c>
      <c r="G128" s="55">
        <v>154051</v>
      </c>
      <c r="H128" s="55">
        <v>147904</v>
      </c>
      <c r="I128" s="55">
        <v>140530</v>
      </c>
      <c r="J128" s="55">
        <v>131228</v>
      </c>
      <c r="K128" s="55">
        <v>117196</v>
      </c>
      <c r="L128" s="55">
        <v>95848</v>
      </c>
      <c r="M128" s="55">
        <v>89527</v>
      </c>
      <c r="N128" s="55">
        <v>79868.941999999995</v>
      </c>
      <c r="O128" s="55">
        <v>0</v>
      </c>
    </row>
    <row r="129" spans="4:15" x14ac:dyDescent="0.25">
      <c r="D129" s="43" t="s">
        <v>14</v>
      </c>
      <c r="E129" s="112">
        <v>835.4</v>
      </c>
      <c r="F129" s="112">
        <v>756</v>
      </c>
      <c r="G129" s="112">
        <v>790</v>
      </c>
      <c r="H129" s="112">
        <v>716.7</v>
      </c>
      <c r="I129" s="112">
        <v>639</v>
      </c>
      <c r="J129" s="112">
        <v>502</v>
      </c>
      <c r="K129" s="112">
        <v>484.3</v>
      </c>
      <c r="L129" s="112">
        <v>445</v>
      </c>
      <c r="M129" s="112">
        <v>435</v>
      </c>
      <c r="N129" s="113">
        <v>435</v>
      </c>
      <c r="O129" s="113"/>
    </row>
    <row r="130" spans="4:15" x14ac:dyDescent="0.25">
      <c r="D130" s="43" t="s">
        <v>15</v>
      </c>
      <c r="E130" s="55">
        <v>8420</v>
      </c>
      <c r="F130" s="55">
        <v>8791</v>
      </c>
      <c r="G130" s="55">
        <v>9495</v>
      </c>
      <c r="H130" s="55">
        <v>11504</v>
      </c>
      <c r="I130" s="55">
        <v>13146</v>
      </c>
      <c r="J130" s="55">
        <v>14498</v>
      </c>
      <c r="K130" s="55">
        <v>14962</v>
      </c>
      <c r="L130" s="55">
        <v>15050</v>
      </c>
      <c r="M130" s="55">
        <v>15590</v>
      </c>
      <c r="N130" s="55">
        <v>15199</v>
      </c>
      <c r="O130" s="55">
        <v>0</v>
      </c>
    </row>
    <row r="131" spans="4:15" x14ac:dyDescent="0.25">
      <c r="D131" s="43" t="s">
        <v>16</v>
      </c>
      <c r="E131" s="55">
        <v>6990</v>
      </c>
      <c r="F131" s="55">
        <v>7134</v>
      </c>
      <c r="G131" s="55">
        <v>8257</v>
      </c>
      <c r="H131" s="55">
        <v>7806</v>
      </c>
      <c r="I131" s="55">
        <v>7793.7060000000001</v>
      </c>
      <c r="J131" s="55">
        <v>7634</v>
      </c>
      <c r="K131" s="55">
        <v>7689</v>
      </c>
      <c r="L131" s="55">
        <v>7724</v>
      </c>
      <c r="M131" s="55">
        <v>10576</v>
      </c>
      <c r="N131" s="55">
        <v>9757</v>
      </c>
      <c r="O131" s="55">
        <v>8900</v>
      </c>
    </row>
    <row r="132" spans="4:15" x14ac:dyDescent="0.25">
      <c r="D132" s="43" t="s">
        <v>29</v>
      </c>
      <c r="E132" s="54">
        <v>0</v>
      </c>
      <c r="F132" s="54">
        <v>0</v>
      </c>
      <c r="G132" s="54">
        <v>0</v>
      </c>
      <c r="H132" s="54">
        <v>0</v>
      </c>
      <c r="I132" s="54">
        <v>0</v>
      </c>
      <c r="J132" s="112">
        <v>246</v>
      </c>
      <c r="K132" s="112">
        <v>246</v>
      </c>
      <c r="L132" s="112">
        <v>167</v>
      </c>
      <c r="M132" s="112">
        <v>181</v>
      </c>
      <c r="N132" s="113">
        <v>181</v>
      </c>
      <c r="O132" s="113"/>
    </row>
    <row r="133" spans="4:15" x14ac:dyDescent="0.25">
      <c r="D133" s="43" t="s">
        <v>17</v>
      </c>
      <c r="E133" s="79"/>
      <c r="F133" s="79"/>
      <c r="G133" s="79"/>
      <c r="H133" s="79"/>
      <c r="I133" s="112">
        <v>244</v>
      </c>
      <c r="J133" s="112">
        <v>240</v>
      </c>
      <c r="K133" s="112">
        <v>251</v>
      </c>
      <c r="L133" s="112">
        <v>279</v>
      </c>
      <c r="M133" s="112">
        <v>313</v>
      </c>
      <c r="N133" s="113">
        <v>313</v>
      </c>
      <c r="O133" s="113"/>
    </row>
    <row r="134" spans="4:15" x14ac:dyDescent="0.25">
      <c r="D134" s="43" t="s">
        <v>18</v>
      </c>
      <c r="E134" s="55">
        <v>28.1</v>
      </c>
      <c r="F134" s="55">
        <v>33</v>
      </c>
      <c r="G134" s="55">
        <v>44</v>
      </c>
      <c r="H134" s="55">
        <v>65</v>
      </c>
      <c r="I134" s="55">
        <v>73.099999999999994</v>
      </c>
      <c r="J134" s="55">
        <v>48.5</v>
      </c>
      <c r="K134" s="55">
        <v>49.06</v>
      </c>
      <c r="L134" s="55">
        <v>0</v>
      </c>
      <c r="M134" s="55">
        <v>0</v>
      </c>
      <c r="N134" s="55">
        <v>0</v>
      </c>
      <c r="O134" s="55">
        <v>0</v>
      </c>
    </row>
    <row r="135" spans="4:15" x14ac:dyDescent="0.25">
      <c r="D135" s="43" t="s">
        <v>19</v>
      </c>
      <c r="E135" s="55">
        <v>0</v>
      </c>
      <c r="F135" s="55">
        <v>0</v>
      </c>
      <c r="G135" s="55">
        <v>0</v>
      </c>
      <c r="H135" s="55">
        <v>0</v>
      </c>
      <c r="I135" s="55">
        <v>0</v>
      </c>
      <c r="J135" s="55">
        <v>0</v>
      </c>
      <c r="K135" s="55">
        <v>0</v>
      </c>
      <c r="L135" s="55">
        <v>0</v>
      </c>
      <c r="M135" s="55">
        <v>0</v>
      </c>
      <c r="N135" s="55">
        <v>0</v>
      </c>
      <c r="O135" s="55">
        <v>0</v>
      </c>
    </row>
    <row r="136" spans="4:15" x14ac:dyDescent="0.25">
      <c r="D136" s="43" t="s">
        <v>20</v>
      </c>
      <c r="E136" s="54">
        <v>4945</v>
      </c>
      <c r="F136" s="54">
        <v>5096</v>
      </c>
      <c r="G136" s="54">
        <v>9656</v>
      </c>
      <c r="H136" s="54">
        <v>12574</v>
      </c>
      <c r="I136" s="54">
        <v>13993</v>
      </c>
      <c r="J136" s="54">
        <v>14069</v>
      </c>
      <c r="K136" s="54">
        <v>15013</v>
      </c>
      <c r="L136" s="79">
        <f>(K136+($K$136*($N$136/$K$136-1)/3))</f>
        <v>15488</v>
      </c>
      <c r="M136" s="79">
        <f>(L136+($K$136*($N$136/$K$136-1)/3))</f>
        <v>15963</v>
      </c>
      <c r="N136" s="55">
        <v>16438</v>
      </c>
      <c r="O136" s="55">
        <v>16442.472000000002</v>
      </c>
    </row>
    <row r="137" spans="4:15" x14ac:dyDescent="0.25">
      <c r="D137" s="43" t="s">
        <v>21</v>
      </c>
      <c r="E137" s="55">
        <v>10522</v>
      </c>
      <c r="F137" s="55">
        <v>11381</v>
      </c>
      <c r="G137" s="55">
        <v>11306</v>
      </c>
      <c r="H137" s="55">
        <v>11277</v>
      </c>
      <c r="I137" s="55">
        <v>11496</v>
      </c>
      <c r="J137" s="55">
        <v>11401</v>
      </c>
      <c r="K137" s="55">
        <v>11723</v>
      </c>
      <c r="L137" s="55">
        <v>12390</v>
      </c>
      <c r="M137" s="55">
        <v>12627</v>
      </c>
      <c r="N137" s="55">
        <v>12985</v>
      </c>
      <c r="O137" s="55">
        <v>13668.031000000001</v>
      </c>
    </row>
    <row r="138" spans="4:15" x14ac:dyDescent="0.25">
      <c r="D138" s="43" t="s">
        <v>22</v>
      </c>
      <c r="E138" s="54">
        <v>7485</v>
      </c>
      <c r="F138" s="54">
        <v>7654</v>
      </c>
      <c r="G138" s="54">
        <v>7674</v>
      </c>
      <c r="H138" s="54">
        <v>7982</v>
      </c>
      <c r="I138" s="54">
        <v>8218</v>
      </c>
      <c r="J138" s="54">
        <v>7791</v>
      </c>
      <c r="K138" s="54">
        <v>7784</v>
      </c>
      <c r="L138" s="54">
        <v>8247</v>
      </c>
      <c r="M138" s="54">
        <v>8453</v>
      </c>
      <c r="N138" s="54">
        <v>8453</v>
      </c>
      <c r="O138" s="54"/>
    </row>
    <row r="139" spans="4:15" x14ac:dyDescent="0.25">
      <c r="D139" s="43" t="s">
        <v>23</v>
      </c>
      <c r="E139" s="55">
        <v>1551.6020000000001</v>
      </c>
      <c r="F139" s="55">
        <v>1474.5711999999999</v>
      </c>
      <c r="G139" s="55">
        <v>1422.7868000000001</v>
      </c>
      <c r="H139" s="55">
        <v>1367.3622397499998</v>
      </c>
      <c r="I139" s="55">
        <v>1279.29865152</v>
      </c>
      <c r="J139" s="55">
        <v>1159.48195728</v>
      </c>
      <c r="K139" s="55">
        <v>1130.7029523900001</v>
      </c>
      <c r="L139" s="55">
        <v>1092.47493936</v>
      </c>
      <c r="M139" s="55">
        <v>1052.6990549699997</v>
      </c>
      <c r="N139" s="55">
        <v>1005.8268310999999</v>
      </c>
      <c r="O139" s="55">
        <v>984.30971940999996</v>
      </c>
    </row>
    <row r="140" spans="4:15" x14ac:dyDescent="0.25">
      <c r="D140" s="43" t="s">
        <v>31</v>
      </c>
      <c r="E140" s="112">
        <v>685.4043714485839</v>
      </c>
      <c r="F140" s="114">
        <f>(E140+($E$140*($I$140/$E$140-1)/4))</f>
        <v>1100.467142336438</v>
      </c>
      <c r="G140" s="114">
        <f t="shared" ref="G140:H140" si="4">(F140+($E$140*($I$140/$E$140-1)/4))</f>
        <v>1515.5299132242922</v>
      </c>
      <c r="H140" s="114">
        <f t="shared" si="4"/>
        <v>1930.5926841121463</v>
      </c>
      <c r="I140" s="112">
        <v>2345.6554550000001</v>
      </c>
      <c r="J140" s="112">
        <v>2247</v>
      </c>
      <c r="K140" s="112">
        <v>1884</v>
      </c>
      <c r="L140" s="114">
        <f>AVERAGE(K140,M140)</f>
        <v>1561.5</v>
      </c>
      <c r="M140" s="112">
        <v>1239</v>
      </c>
      <c r="N140" s="113">
        <v>1239</v>
      </c>
      <c r="O140" s="113"/>
    </row>
    <row r="141" spans="4:15" x14ac:dyDescent="0.25">
      <c r="D141" s="43" t="s">
        <v>24</v>
      </c>
      <c r="E141" s="55">
        <v>16486</v>
      </c>
      <c r="F141" s="55">
        <v>16694</v>
      </c>
      <c r="G141" s="55">
        <v>16884</v>
      </c>
      <c r="H141" s="55">
        <v>17027</v>
      </c>
      <c r="I141" s="55">
        <v>17676</v>
      </c>
      <c r="J141" s="55">
        <v>17534</v>
      </c>
      <c r="K141" s="55">
        <v>17433</v>
      </c>
      <c r="L141" s="55">
        <v>18268</v>
      </c>
      <c r="M141" s="55">
        <v>18894</v>
      </c>
      <c r="N141" s="55">
        <v>19895</v>
      </c>
      <c r="O141" s="55">
        <v>0</v>
      </c>
    </row>
    <row r="142" spans="4:15" x14ac:dyDescent="0.25">
      <c r="D142" s="43" t="s">
        <v>25</v>
      </c>
      <c r="E142" s="112">
        <v>99240</v>
      </c>
      <c r="F142" s="112">
        <v>105060</v>
      </c>
      <c r="G142" s="112">
        <v>109257</v>
      </c>
      <c r="H142" s="112">
        <v>482</v>
      </c>
      <c r="I142" s="112">
        <v>521</v>
      </c>
      <c r="J142" s="112">
        <v>531</v>
      </c>
      <c r="K142" s="112">
        <v>512</v>
      </c>
      <c r="L142" s="112">
        <v>494</v>
      </c>
      <c r="M142" s="112">
        <v>454</v>
      </c>
      <c r="N142" s="113">
        <v>424.6</v>
      </c>
      <c r="O142" s="113">
        <v>0</v>
      </c>
    </row>
    <row r="143" spans="4:15" x14ac:dyDescent="0.25">
      <c r="D143" s="43" t="s">
        <v>26</v>
      </c>
      <c r="E143" s="112">
        <v>14161</v>
      </c>
      <c r="F143" s="112">
        <v>11837</v>
      </c>
      <c r="G143" s="112">
        <v>11099</v>
      </c>
      <c r="H143" s="112">
        <v>10806</v>
      </c>
      <c r="I143" s="112">
        <v>11125</v>
      </c>
      <c r="J143" s="112">
        <v>364</v>
      </c>
      <c r="K143" s="112">
        <v>354</v>
      </c>
      <c r="L143" s="112">
        <v>349.5</v>
      </c>
      <c r="M143" s="112">
        <v>339</v>
      </c>
      <c r="N143" s="113">
        <v>339</v>
      </c>
      <c r="O143" s="113"/>
    </row>
    <row r="144" spans="4:15" x14ac:dyDescent="0.25">
      <c r="D144" s="43" t="s">
        <v>27</v>
      </c>
      <c r="E144" s="55">
        <v>696.42899999999997</v>
      </c>
      <c r="F144" s="55">
        <v>825.93200000000002</v>
      </c>
      <c r="G144" s="55">
        <v>1030.373</v>
      </c>
      <c r="H144" s="55">
        <v>1192.587</v>
      </c>
      <c r="I144" s="55">
        <v>1234.0250000000001</v>
      </c>
      <c r="J144" s="55">
        <v>1277.194</v>
      </c>
      <c r="K144" s="55">
        <v>1518.548</v>
      </c>
      <c r="L144" s="55">
        <v>1997.6089999999999</v>
      </c>
      <c r="M144" s="55">
        <v>2386.25</v>
      </c>
      <c r="N144" s="55">
        <v>3168</v>
      </c>
      <c r="O144" s="55">
        <v>0</v>
      </c>
    </row>
    <row r="145" spans="4:16" x14ac:dyDescent="0.25">
      <c r="D145" s="43" t="s">
        <v>11</v>
      </c>
      <c r="E145" s="115">
        <v>6199</v>
      </c>
      <c r="F145" s="115">
        <v>6518</v>
      </c>
      <c r="G145" s="115">
        <v>6414</v>
      </c>
      <c r="H145" s="115">
        <v>6478</v>
      </c>
      <c r="I145" s="115">
        <v>5952.5870000000004</v>
      </c>
      <c r="J145" s="115">
        <v>4705</v>
      </c>
      <c r="K145" s="115">
        <v>4537</v>
      </c>
      <c r="L145" s="115">
        <v>4774</v>
      </c>
      <c r="M145" s="115">
        <v>4948</v>
      </c>
      <c r="N145" s="113">
        <v>4948</v>
      </c>
      <c r="O145" s="113"/>
    </row>
    <row r="146" spans="4:16" x14ac:dyDescent="0.25">
      <c r="D146" s="6"/>
    </row>
    <row r="147" spans="4:16" x14ac:dyDescent="0.25">
      <c r="D147" s="6"/>
      <c r="E147" s="83"/>
      <c r="F147" s="83"/>
      <c r="G147" s="83"/>
      <c r="H147" s="83"/>
      <c r="I147" s="83"/>
      <c r="J147" s="83"/>
      <c r="K147" s="83"/>
      <c r="L147" s="83"/>
      <c r="M147" s="83"/>
      <c r="N147" s="83"/>
    </row>
    <row r="148" spans="4:16" x14ac:dyDescent="0.25">
      <c r="D148" s="6"/>
      <c r="E148" s="5"/>
      <c r="F148" s="5"/>
      <c r="G148" s="5"/>
      <c r="H148" s="5"/>
      <c r="I148" s="5"/>
      <c r="J148" s="5"/>
      <c r="K148" s="5"/>
      <c r="L148" s="5"/>
      <c r="M148" s="5"/>
      <c r="N148" s="5"/>
      <c r="P148" s="82"/>
    </row>
    <row r="149" spans="4:16" x14ac:dyDescent="0.25">
      <c r="D149" s="6"/>
      <c r="N149" s="82"/>
    </row>
    <row r="150" spans="4:16" ht="18.75" x14ac:dyDescent="0.25">
      <c r="D150" s="198" t="s">
        <v>53</v>
      </c>
      <c r="E150" s="199"/>
      <c r="F150" s="199"/>
      <c r="G150" s="199"/>
      <c r="H150" s="199"/>
      <c r="I150" s="199"/>
      <c r="J150" s="199"/>
      <c r="K150" s="199"/>
      <c r="L150" s="199"/>
      <c r="M150" s="199"/>
      <c r="N150" s="200"/>
    </row>
    <row r="151" spans="4:16" x14ac:dyDescent="0.25">
      <c r="D151" s="14">
        <v>57</v>
      </c>
      <c r="E151" s="18">
        <v>2004</v>
      </c>
      <c r="F151" s="18">
        <f t="shared" ref="F151:O151" si="5">E151+1</f>
        <v>2005</v>
      </c>
      <c r="G151" s="18">
        <f t="shared" si="5"/>
        <v>2006</v>
      </c>
      <c r="H151" s="18">
        <f t="shared" si="5"/>
        <v>2007</v>
      </c>
      <c r="I151" s="18">
        <f t="shared" si="5"/>
        <v>2008</v>
      </c>
      <c r="J151" s="18">
        <f t="shared" si="5"/>
        <v>2009</v>
      </c>
      <c r="K151" s="18">
        <f t="shared" si="5"/>
        <v>2010</v>
      </c>
      <c r="L151" s="18">
        <f t="shared" si="5"/>
        <v>2011</v>
      </c>
      <c r="M151" s="18">
        <f t="shared" si="5"/>
        <v>2012</v>
      </c>
      <c r="N151" s="19">
        <f t="shared" si="5"/>
        <v>2013</v>
      </c>
      <c r="O151" s="148">
        <f t="shared" si="5"/>
        <v>2014</v>
      </c>
    </row>
    <row r="152" spans="4:16" x14ac:dyDescent="0.25">
      <c r="D152" s="43" t="s">
        <v>0</v>
      </c>
      <c r="E152" s="111">
        <v>1575</v>
      </c>
      <c r="F152" s="111">
        <v>1679</v>
      </c>
      <c r="G152" s="111">
        <v>1750</v>
      </c>
      <c r="H152" s="111">
        <v>1836</v>
      </c>
      <c r="I152" s="111">
        <v>1908</v>
      </c>
      <c r="J152" s="111">
        <v>1871</v>
      </c>
      <c r="K152" s="111">
        <v>1895</v>
      </c>
      <c r="L152" s="111">
        <v>2087</v>
      </c>
      <c r="M152" s="111">
        <v>2044</v>
      </c>
      <c r="N152" s="55">
        <v>2125</v>
      </c>
      <c r="O152" s="55">
        <v>0</v>
      </c>
    </row>
    <row r="153" spans="4:16" x14ac:dyDescent="0.25">
      <c r="D153" s="43" t="s">
        <v>1</v>
      </c>
      <c r="E153" s="55">
        <v>1282</v>
      </c>
      <c r="F153" s="55">
        <v>1361</v>
      </c>
      <c r="G153" s="55">
        <v>1459</v>
      </c>
      <c r="H153" s="55">
        <v>1559</v>
      </c>
      <c r="I153" s="55">
        <v>1689</v>
      </c>
      <c r="J153" s="55">
        <v>1504</v>
      </c>
      <c r="K153" s="55">
        <v>1578</v>
      </c>
      <c r="L153" s="55">
        <v>1651</v>
      </c>
      <c r="M153" s="55">
        <v>1745</v>
      </c>
      <c r="N153" s="55">
        <v>1829</v>
      </c>
      <c r="O153" s="55">
        <v>1866.891813</v>
      </c>
    </row>
    <row r="154" spans="4:16" x14ac:dyDescent="0.25">
      <c r="D154" s="43" t="s">
        <v>30</v>
      </c>
      <c r="E154" s="112">
        <v>111.791</v>
      </c>
      <c r="F154" s="112">
        <v>139.84800000000001</v>
      </c>
      <c r="G154" s="114">
        <f>AVERAGE(F154,H154)</f>
        <v>163.2885</v>
      </c>
      <c r="H154" s="112">
        <v>186.72900000000001</v>
      </c>
      <c r="I154" s="112">
        <v>222.83</v>
      </c>
      <c r="J154" s="112">
        <v>208.983</v>
      </c>
      <c r="K154" s="112">
        <v>186.20099999999999</v>
      </c>
      <c r="L154" s="112">
        <v>177.37799999999999</v>
      </c>
      <c r="M154" s="112">
        <v>173</v>
      </c>
      <c r="N154" s="113">
        <v>173</v>
      </c>
      <c r="O154" s="113"/>
    </row>
    <row r="155" spans="4:16" x14ac:dyDescent="0.25">
      <c r="D155" s="43" t="s">
        <v>2</v>
      </c>
      <c r="E155" s="55">
        <v>3049.4</v>
      </c>
      <c r="F155" s="55">
        <v>3081</v>
      </c>
      <c r="G155" s="55">
        <v>3045.9</v>
      </c>
      <c r="H155" s="55">
        <v>2793.2</v>
      </c>
      <c r="I155" s="55">
        <v>2777.4</v>
      </c>
      <c r="J155" s="55">
        <v>2725.3</v>
      </c>
      <c r="K155" s="55">
        <v>2668.1</v>
      </c>
      <c r="L155" s="55">
        <v>2617</v>
      </c>
      <c r="M155" s="55">
        <v>2609.9</v>
      </c>
      <c r="N155" s="55">
        <v>2593.6999999999998</v>
      </c>
      <c r="O155" s="55">
        <v>2552.5887290000001</v>
      </c>
    </row>
    <row r="156" spans="4:16" x14ac:dyDescent="0.25">
      <c r="D156" s="43" t="s">
        <v>3</v>
      </c>
      <c r="E156" s="112">
        <v>20.8</v>
      </c>
      <c r="F156" s="112">
        <v>22.9</v>
      </c>
      <c r="G156" s="112">
        <v>24.4</v>
      </c>
      <c r="H156" s="112">
        <v>27.2</v>
      </c>
      <c r="I156" s="112">
        <v>51</v>
      </c>
      <c r="J156" s="112">
        <v>52</v>
      </c>
      <c r="K156" s="112">
        <v>55</v>
      </c>
      <c r="L156" s="112">
        <v>54.518999999999998</v>
      </c>
      <c r="M156" s="112">
        <v>55.7</v>
      </c>
      <c r="N156" s="113">
        <v>55.7</v>
      </c>
      <c r="O156" s="113"/>
    </row>
    <row r="157" spans="4:16" x14ac:dyDescent="0.25">
      <c r="D157" s="43" t="s">
        <v>4</v>
      </c>
      <c r="E157" s="54">
        <v>18706</v>
      </c>
      <c r="F157" s="54">
        <v>20491</v>
      </c>
      <c r="G157" s="54">
        <v>21155</v>
      </c>
      <c r="H157" s="54">
        <v>22206</v>
      </c>
      <c r="I157" s="54">
        <v>23318</v>
      </c>
      <c r="J157" s="54">
        <v>23300</v>
      </c>
      <c r="K157" s="54">
        <v>22538</v>
      </c>
      <c r="L157" s="54">
        <v>21461</v>
      </c>
      <c r="M157" s="54">
        <v>20865</v>
      </c>
      <c r="N157" s="55">
        <v>25940</v>
      </c>
      <c r="O157" s="55">
        <v>27730</v>
      </c>
    </row>
    <row r="158" spans="4:16" x14ac:dyDescent="0.25">
      <c r="D158" s="43" t="s">
        <v>5</v>
      </c>
      <c r="E158" s="55">
        <v>0</v>
      </c>
      <c r="F158" s="55">
        <v>0</v>
      </c>
      <c r="G158" s="55">
        <v>0</v>
      </c>
      <c r="H158" s="55">
        <v>7716</v>
      </c>
      <c r="I158" s="55">
        <v>8075</v>
      </c>
      <c r="J158" s="55">
        <v>8252</v>
      </c>
      <c r="K158" s="55">
        <v>8527</v>
      </c>
      <c r="L158" s="55">
        <v>8891</v>
      </c>
      <c r="M158" s="55">
        <v>9823</v>
      </c>
      <c r="N158" s="55">
        <v>8941</v>
      </c>
      <c r="O158" s="55">
        <v>8971</v>
      </c>
    </row>
    <row r="159" spans="4:16" x14ac:dyDescent="0.25">
      <c r="D159" s="43" t="s">
        <v>6</v>
      </c>
      <c r="E159" s="54">
        <v>7716</v>
      </c>
      <c r="F159" s="54">
        <v>8150</v>
      </c>
      <c r="G159" s="54">
        <v>8490</v>
      </c>
      <c r="H159" s="54">
        <v>8480</v>
      </c>
      <c r="I159" s="54">
        <v>8479</v>
      </c>
      <c r="J159" s="54">
        <v>8665</v>
      </c>
      <c r="K159" s="54">
        <v>8548.4320000000007</v>
      </c>
      <c r="L159" s="54">
        <v>8667.9969999999994</v>
      </c>
      <c r="M159" s="54">
        <v>8759</v>
      </c>
      <c r="N159" s="55">
        <v>8759</v>
      </c>
      <c r="O159" s="55">
        <v>8760</v>
      </c>
    </row>
    <row r="160" spans="4:16" x14ac:dyDescent="0.25">
      <c r="D160" s="43" t="s">
        <v>7</v>
      </c>
      <c r="E160" s="55">
        <v>612.70000000000005</v>
      </c>
      <c r="F160" s="55">
        <v>709</v>
      </c>
      <c r="G160" s="55">
        <v>820.5</v>
      </c>
      <c r="H160" s="55">
        <v>932</v>
      </c>
      <c r="I160" s="55">
        <v>924</v>
      </c>
      <c r="J160" s="55">
        <v>722.75099999999998</v>
      </c>
      <c r="K160" s="55">
        <v>670.45299999999997</v>
      </c>
      <c r="L160" s="55">
        <v>38.630000000000003</v>
      </c>
      <c r="M160" s="55">
        <v>41.5</v>
      </c>
      <c r="N160" s="55">
        <v>40.159999999999997</v>
      </c>
      <c r="O160" s="55">
        <v>0</v>
      </c>
    </row>
    <row r="161" spans="4:15" x14ac:dyDescent="0.25">
      <c r="D161" s="43" t="s">
        <v>8</v>
      </c>
      <c r="E161" s="55">
        <v>1752</v>
      </c>
      <c r="F161" s="55">
        <v>1866</v>
      </c>
      <c r="G161" s="55">
        <v>2594</v>
      </c>
      <c r="H161" s="55">
        <v>1918</v>
      </c>
      <c r="I161" s="55">
        <v>2682.5299151499994</v>
      </c>
      <c r="J161" s="55">
        <v>2539</v>
      </c>
      <c r="K161" s="55">
        <v>2401</v>
      </c>
      <c r="L161" s="55">
        <v>3381</v>
      </c>
      <c r="M161" s="55">
        <v>3557.1559683340006</v>
      </c>
      <c r="N161" s="55">
        <v>3677.1784923210002</v>
      </c>
      <c r="O161" s="55">
        <v>3927</v>
      </c>
    </row>
    <row r="162" spans="4:15" x14ac:dyDescent="0.25">
      <c r="D162" s="43" t="s">
        <v>9</v>
      </c>
      <c r="E162" s="55">
        <v>732.2</v>
      </c>
      <c r="F162" s="55">
        <v>803</v>
      </c>
      <c r="G162" s="55">
        <v>825</v>
      </c>
      <c r="H162" s="55">
        <v>828</v>
      </c>
      <c r="I162" s="55">
        <v>833</v>
      </c>
      <c r="J162" s="55">
        <v>833</v>
      </c>
      <c r="K162" s="55">
        <v>849</v>
      </c>
      <c r="L162" s="55">
        <v>884</v>
      </c>
      <c r="M162" s="55">
        <v>1042</v>
      </c>
      <c r="N162" s="55">
        <v>1056</v>
      </c>
      <c r="O162" s="55">
        <v>1093</v>
      </c>
    </row>
    <row r="163" spans="4:15" x14ac:dyDescent="0.25">
      <c r="D163" s="43" t="s">
        <v>10</v>
      </c>
      <c r="E163" s="55">
        <v>7430</v>
      </c>
      <c r="F163" s="55">
        <v>7812</v>
      </c>
      <c r="G163" s="55">
        <v>8090</v>
      </c>
      <c r="H163" s="55">
        <v>8401</v>
      </c>
      <c r="I163" s="55">
        <v>8871</v>
      </c>
      <c r="J163" s="55">
        <v>9010</v>
      </c>
      <c r="K163" s="55">
        <v>9294</v>
      </c>
      <c r="L163" s="55">
        <v>9630</v>
      </c>
      <c r="M163" s="55">
        <v>9583</v>
      </c>
      <c r="N163" s="55">
        <v>9698</v>
      </c>
      <c r="O163" s="55">
        <v>0</v>
      </c>
    </row>
    <row r="164" spans="4:15" x14ac:dyDescent="0.25">
      <c r="D164" s="43" t="s">
        <v>12</v>
      </c>
      <c r="E164" s="55">
        <v>146</v>
      </c>
      <c r="F164" s="55">
        <v>135</v>
      </c>
      <c r="G164" s="55">
        <v>118</v>
      </c>
      <c r="H164" s="55">
        <v>129</v>
      </c>
      <c r="I164" s="55">
        <v>138</v>
      </c>
      <c r="J164" s="55">
        <v>207</v>
      </c>
      <c r="K164" s="55">
        <v>211</v>
      </c>
      <c r="L164" s="55">
        <v>228</v>
      </c>
      <c r="M164" s="55">
        <v>221</v>
      </c>
      <c r="N164" s="55">
        <v>212</v>
      </c>
      <c r="O164" s="55">
        <v>0</v>
      </c>
    </row>
    <row r="165" spans="4:15" x14ac:dyDescent="0.25">
      <c r="D165" s="43" t="s">
        <v>28</v>
      </c>
      <c r="E165" s="55">
        <v>728</v>
      </c>
      <c r="F165" s="55">
        <v>841</v>
      </c>
      <c r="G165" s="55">
        <v>921</v>
      </c>
      <c r="H165" s="55">
        <v>1001</v>
      </c>
      <c r="I165" s="55">
        <v>1087</v>
      </c>
      <c r="J165" s="55">
        <v>1044</v>
      </c>
      <c r="K165" s="55">
        <v>1003</v>
      </c>
      <c r="L165" s="55">
        <v>1000</v>
      </c>
      <c r="M165" s="55">
        <v>977</v>
      </c>
      <c r="N165" s="55">
        <v>970</v>
      </c>
      <c r="O165" s="55">
        <v>0</v>
      </c>
    </row>
    <row r="166" spans="4:15" x14ac:dyDescent="0.25">
      <c r="D166" s="43" t="s">
        <v>13</v>
      </c>
      <c r="E166" s="55">
        <v>72380</v>
      </c>
      <c r="F166" s="55">
        <v>74998</v>
      </c>
      <c r="G166" s="55">
        <v>80876</v>
      </c>
      <c r="H166" s="55">
        <v>82810</v>
      </c>
      <c r="I166" s="55">
        <v>85164</v>
      </c>
      <c r="J166" s="55">
        <v>84173</v>
      </c>
      <c r="K166" s="55">
        <v>83141</v>
      </c>
      <c r="L166" s="55">
        <v>79128</v>
      </c>
      <c r="M166" s="55">
        <v>72023</v>
      </c>
      <c r="N166" s="55">
        <v>70999.633000000002</v>
      </c>
      <c r="O166" s="55">
        <v>0</v>
      </c>
    </row>
    <row r="167" spans="4:15" x14ac:dyDescent="0.25">
      <c r="D167" s="43" t="s">
        <v>14</v>
      </c>
      <c r="E167" s="112">
        <v>521.70000000000005</v>
      </c>
      <c r="F167" s="112">
        <v>478.3</v>
      </c>
      <c r="G167" s="112">
        <v>459.9</v>
      </c>
      <c r="H167" s="112">
        <v>440.2</v>
      </c>
      <c r="I167" s="112">
        <v>386</v>
      </c>
      <c r="J167" s="112">
        <v>357</v>
      </c>
      <c r="K167" s="112">
        <v>372.9</v>
      </c>
      <c r="L167" s="112">
        <v>423</v>
      </c>
      <c r="M167" s="112">
        <v>422</v>
      </c>
      <c r="N167" s="113">
        <v>422</v>
      </c>
      <c r="O167" s="113"/>
    </row>
    <row r="168" spans="4:15" x14ac:dyDescent="0.25">
      <c r="D168" s="43" t="s">
        <v>15</v>
      </c>
      <c r="E168" s="55">
        <v>7151</v>
      </c>
      <c r="F168" s="55">
        <v>7706</v>
      </c>
      <c r="G168" s="55">
        <v>9466</v>
      </c>
      <c r="H168" s="55">
        <v>10307</v>
      </c>
      <c r="I168" s="55">
        <v>10762</v>
      </c>
      <c r="J168" s="55">
        <v>11219</v>
      </c>
      <c r="K168" s="55">
        <v>11268</v>
      </c>
      <c r="L168" s="55">
        <v>10470</v>
      </c>
      <c r="M168" s="55">
        <v>12071</v>
      </c>
      <c r="N168" s="55">
        <v>12359</v>
      </c>
      <c r="O168" s="55">
        <v>0</v>
      </c>
    </row>
    <row r="169" spans="4:15" x14ac:dyDescent="0.25">
      <c r="D169" s="43" t="s">
        <v>16</v>
      </c>
      <c r="E169" s="55">
        <v>5804</v>
      </c>
      <c r="F169" s="55">
        <v>5666</v>
      </c>
      <c r="G169" s="55">
        <v>7393</v>
      </c>
      <c r="H169" s="55">
        <v>7310</v>
      </c>
      <c r="I169" s="55">
        <v>7162.6890000000003</v>
      </c>
      <c r="J169" s="55">
        <v>7058</v>
      </c>
      <c r="K169" s="55">
        <v>7104</v>
      </c>
      <c r="L169" s="55">
        <v>6970</v>
      </c>
      <c r="M169" s="55">
        <v>7571</v>
      </c>
      <c r="N169" s="55">
        <v>7035</v>
      </c>
      <c r="O169" s="55">
        <v>6407</v>
      </c>
    </row>
    <row r="170" spans="4:15" x14ac:dyDescent="0.25">
      <c r="D170" s="43" t="s">
        <v>29</v>
      </c>
      <c r="E170" s="112">
        <v>0</v>
      </c>
      <c r="F170" s="112">
        <v>0</v>
      </c>
      <c r="G170" s="112">
        <v>0</v>
      </c>
      <c r="H170" s="112">
        <v>0</v>
      </c>
      <c r="I170" s="112">
        <v>0</v>
      </c>
      <c r="J170" s="112">
        <v>91</v>
      </c>
      <c r="K170" s="112">
        <v>96</v>
      </c>
      <c r="L170" s="112">
        <v>89</v>
      </c>
      <c r="M170" s="112">
        <v>66</v>
      </c>
      <c r="N170" s="113">
        <v>66</v>
      </c>
      <c r="O170" s="113"/>
    </row>
    <row r="171" spans="4:15" x14ac:dyDescent="0.25">
      <c r="D171" s="43" t="s">
        <v>17</v>
      </c>
      <c r="E171" s="79"/>
      <c r="F171" s="79"/>
      <c r="G171" s="79"/>
      <c r="H171" s="79"/>
      <c r="I171" s="54">
        <v>174</v>
      </c>
      <c r="J171" s="54">
        <v>169</v>
      </c>
      <c r="K171" s="54">
        <v>181</v>
      </c>
      <c r="L171" s="54">
        <v>199</v>
      </c>
      <c r="M171" s="54">
        <v>211</v>
      </c>
      <c r="N171" s="55">
        <v>211</v>
      </c>
      <c r="O171" s="55">
        <v>211</v>
      </c>
    </row>
    <row r="172" spans="4:15" x14ac:dyDescent="0.25">
      <c r="D172" s="43" t="s">
        <v>18</v>
      </c>
      <c r="E172" s="55">
        <v>22.3</v>
      </c>
      <c r="F172" s="55">
        <v>27</v>
      </c>
      <c r="G172" s="55">
        <v>38.9</v>
      </c>
      <c r="H172" s="55">
        <v>54.2</v>
      </c>
      <c r="I172" s="55">
        <v>61</v>
      </c>
      <c r="J172" s="55">
        <v>45.65</v>
      </c>
      <c r="K172" s="55">
        <v>35.340000000000003</v>
      </c>
      <c r="L172" s="55">
        <v>0</v>
      </c>
      <c r="M172" s="55">
        <v>0</v>
      </c>
      <c r="N172" s="55">
        <v>0</v>
      </c>
      <c r="O172" s="55">
        <v>0</v>
      </c>
    </row>
    <row r="173" spans="4:15" x14ac:dyDescent="0.25">
      <c r="D173" s="43" t="s">
        <v>19</v>
      </c>
      <c r="E173" s="54">
        <v>0</v>
      </c>
      <c r="F173" s="54">
        <v>0</v>
      </c>
      <c r="G173" s="54">
        <v>0</v>
      </c>
      <c r="H173" s="54">
        <v>0</v>
      </c>
      <c r="I173" s="54">
        <v>0</v>
      </c>
      <c r="J173" s="54">
        <v>0</v>
      </c>
      <c r="K173" s="54">
        <v>0</v>
      </c>
      <c r="L173" s="54">
        <v>0</v>
      </c>
      <c r="M173" s="54">
        <v>0</v>
      </c>
      <c r="N173" s="55">
        <v>0</v>
      </c>
      <c r="O173" s="55">
        <v>0</v>
      </c>
    </row>
    <row r="174" spans="4:15" x14ac:dyDescent="0.25">
      <c r="D174" s="43" t="s">
        <v>20</v>
      </c>
      <c r="E174" s="112">
        <v>2652</v>
      </c>
      <c r="F174" s="112">
        <v>2539</v>
      </c>
      <c r="G174" s="112">
        <v>8791</v>
      </c>
      <c r="H174" s="112">
        <v>8010</v>
      </c>
      <c r="I174" s="112">
        <v>8646</v>
      </c>
      <c r="J174" s="112">
        <v>9067</v>
      </c>
      <c r="K174" s="112">
        <v>11056</v>
      </c>
      <c r="L174" s="114">
        <f>(K174+($K$174*($N$174/$K$174-1)/3))</f>
        <v>10879</v>
      </c>
      <c r="M174" s="114">
        <f>(L174+($K$174*($N$174/$K$174-1)/3))</f>
        <v>10702</v>
      </c>
      <c r="N174" s="55">
        <v>10525</v>
      </c>
      <c r="O174" s="55">
        <v>10514.4</v>
      </c>
    </row>
    <row r="175" spans="4:15" x14ac:dyDescent="0.25">
      <c r="D175" s="43" t="s">
        <v>21</v>
      </c>
      <c r="E175" s="55">
        <v>10384</v>
      </c>
      <c r="F175" s="55">
        <v>10893</v>
      </c>
      <c r="G175" s="55">
        <v>11303</v>
      </c>
      <c r="H175" s="55">
        <v>10790</v>
      </c>
      <c r="I175" s="55">
        <v>11037</v>
      </c>
      <c r="J175" s="55">
        <v>11155</v>
      </c>
      <c r="K175" s="55">
        <v>11224</v>
      </c>
      <c r="L175" s="55">
        <v>11450</v>
      </c>
      <c r="M175" s="55">
        <v>12072</v>
      </c>
      <c r="N175" s="55">
        <v>12593</v>
      </c>
      <c r="O175" s="55">
        <v>12654.748</v>
      </c>
    </row>
    <row r="176" spans="4:15" x14ac:dyDescent="0.25">
      <c r="D176" s="43" t="s">
        <v>22</v>
      </c>
      <c r="E176" s="112">
        <v>1733</v>
      </c>
      <c r="F176" s="112">
        <v>1792</v>
      </c>
      <c r="G176" s="112">
        <v>1741</v>
      </c>
      <c r="H176" s="112">
        <v>1848</v>
      </c>
      <c r="I176" s="112">
        <v>2018</v>
      </c>
      <c r="J176" s="112">
        <v>2651</v>
      </c>
      <c r="K176" s="112">
        <v>2907</v>
      </c>
      <c r="L176" s="112">
        <v>3353</v>
      </c>
      <c r="M176" s="112">
        <v>3492</v>
      </c>
      <c r="N176" s="113">
        <v>3492</v>
      </c>
      <c r="O176" s="113"/>
    </row>
    <row r="177" spans="4:16" x14ac:dyDescent="0.25">
      <c r="D177" s="43" t="s">
        <v>23</v>
      </c>
      <c r="E177" s="55">
        <v>425.697</v>
      </c>
      <c r="F177" s="55">
        <v>426.95320000000004</v>
      </c>
      <c r="G177" s="55">
        <v>429.12906686000002</v>
      </c>
      <c r="H177" s="55">
        <v>439.96516521000001</v>
      </c>
      <c r="I177" s="55">
        <v>414.35997965000001</v>
      </c>
      <c r="J177" s="55">
        <v>398.66972060000001</v>
      </c>
      <c r="K177" s="55">
        <v>428.61694092999994</v>
      </c>
      <c r="L177" s="55">
        <v>437.54476555000002</v>
      </c>
      <c r="M177" s="55">
        <v>429.82625901000011</v>
      </c>
      <c r="N177" s="55">
        <v>413.63052411000012</v>
      </c>
      <c r="O177" s="55">
        <v>341.40997121999999</v>
      </c>
    </row>
    <row r="178" spans="4:16" x14ac:dyDescent="0.25">
      <c r="D178" s="43" t="s">
        <v>31</v>
      </c>
      <c r="E178" s="112">
        <v>426.98616420000002</v>
      </c>
      <c r="F178" s="114">
        <f>(E178+($E$178*($I$178/$E$178-1)/4))</f>
        <v>639.98962314999994</v>
      </c>
      <c r="G178" s="114">
        <f t="shared" ref="G178:H178" si="6">(F178+($E$178*($I$178/$E$178-1)/4))</f>
        <v>852.99308209999992</v>
      </c>
      <c r="H178" s="114">
        <f t="shared" si="6"/>
        <v>1065.9965410499999</v>
      </c>
      <c r="I178" s="112">
        <v>1279</v>
      </c>
      <c r="J178" s="112">
        <v>1286</v>
      </c>
      <c r="K178" s="112">
        <v>1069</v>
      </c>
      <c r="L178" s="114">
        <f>AVERAGE(K178,M178)</f>
        <v>1088</v>
      </c>
      <c r="M178" s="112">
        <v>1107</v>
      </c>
      <c r="N178" s="116">
        <v>1107</v>
      </c>
      <c r="O178" s="116"/>
    </row>
    <row r="179" spans="4:16" x14ac:dyDescent="0.25">
      <c r="D179" s="43" t="s">
        <v>24</v>
      </c>
      <c r="E179" s="55">
        <v>11488</v>
      </c>
      <c r="F179" s="55">
        <v>11242</v>
      </c>
      <c r="G179" s="55">
        <v>11668</v>
      </c>
      <c r="H179" s="55">
        <v>11601</v>
      </c>
      <c r="I179" s="55">
        <v>11192</v>
      </c>
      <c r="J179" s="55">
        <v>11120</v>
      </c>
      <c r="K179" s="55">
        <v>11407</v>
      </c>
      <c r="L179" s="55">
        <v>11801</v>
      </c>
      <c r="M179" s="55">
        <v>11859</v>
      </c>
      <c r="N179" s="55">
        <v>12162</v>
      </c>
      <c r="O179" s="55">
        <v>0</v>
      </c>
    </row>
    <row r="180" spans="4:16" x14ac:dyDescent="0.25">
      <c r="D180" s="43" t="s">
        <v>25</v>
      </c>
      <c r="E180" s="112">
        <v>55948</v>
      </c>
      <c r="F180" s="112">
        <v>55140</v>
      </c>
      <c r="G180" s="112">
        <v>52435</v>
      </c>
      <c r="H180" s="112">
        <v>234</v>
      </c>
      <c r="I180" s="112">
        <v>240</v>
      </c>
      <c r="J180" s="112">
        <v>248</v>
      </c>
      <c r="K180" s="112">
        <v>248</v>
      </c>
      <c r="L180" s="112">
        <v>253</v>
      </c>
      <c r="M180" s="112">
        <v>271</v>
      </c>
      <c r="N180" s="113">
        <v>267</v>
      </c>
      <c r="O180" s="113">
        <v>0</v>
      </c>
    </row>
    <row r="181" spans="4:16" x14ac:dyDescent="0.25">
      <c r="D181" s="43" t="s">
        <v>26</v>
      </c>
      <c r="E181" s="112">
        <v>6609</v>
      </c>
      <c r="F181" s="112">
        <v>7321</v>
      </c>
      <c r="G181" s="112">
        <v>7165</v>
      </c>
      <c r="H181" s="112">
        <v>7957</v>
      </c>
      <c r="I181" s="112">
        <v>8376</v>
      </c>
      <c r="J181" s="112">
        <v>275</v>
      </c>
      <c r="K181" s="112">
        <v>248</v>
      </c>
      <c r="L181" s="112">
        <v>253</v>
      </c>
      <c r="M181" s="112">
        <v>250</v>
      </c>
      <c r="N181" s="113">
        <v>250</v>
      </c>
      <c r="O181" s="113"/>
    </row>
    <row r="182" spans="4:16" x14ac:dyDescent="0.25">
      <c r="D182" s="43" t="s">
        <v>27</v>
      </c>
      <c r="E182" s="55">
        <v>666.19200000000001</v>
      </c>
      <c r="F182" s="55">
        <v>759.85400000000004</v>
      </c>
      <c r="G182" s="55">
        <v>917.48500000000001</v>
      </c>
      <c r="H182" s="55">
        <v>1129.7449999999999</v>
      </c>
      <c r="I182" s="55">
        <v>1161.386</v>
      </c>
      <c r="J182" s="55">
        <v>1243.4770000000001</v>
      </c>
      <c r="K182" s="55">
        <v>1420.4580000000001</v>
      </c>
      <c r="L182" s="55">
        <v>1926.09</v>
      </c>
      <c r="M182" s="55">
        <v>2234.6329999999998</v>
      </c>
      <c r="N182" s="55">
        <v>2750</v>
      </c>
      <c r="O182" s="55">
        <v>0</v>
      </c>
    </row>
    <row r="183" spans="4:16" x14ac:dyDescent="0.25">
      <c r="D183" s="43" t="s">
        <v>11</v>
      </c>
      <c r="E183" s="56">
        <v>5510</v>
      </c>
      <c r="F183" s="56">
        <v>5423</v>
      </c>
      <c r="G183" s="56">
        <v>5392</v>
      </c>
      <c r="H183" s="56">
        <v>4950</v>
      </c>
      <c r="I183" s="56">
        <v>4775.1490000000003</v>
      </c>
      <c r="J183" s="56">
        <v>3934</v>
      </c>
      <c r="K183" s="56">
        <v>4460</v>
      </c>
      <c r="L183" s="56">
        <v>3567</v>
      </c>
      <c r="M183" s="56">
        <v>3402</v>
      </c>
      <c r="N183" s="56">
        <v>3402</v>
      </c>
      <c r="O183" s="56"/>
    </row>
    <row r="184" spans="4:16" x14ac:dyDescent="0.25">
      <c r="D184" s="6"/>
      <c r="E184" s="10"/>
      <c r="F184" s="10"/>
      <c r="G184" s="10"/>
      <c r="H184" s="10"/>
      <c r="I184" s="10"/>
      <c r="J184" s="10"/>
      <c r="K184" s="10"/>
      <c r="L184" s="10"/>
      <c r="M184" s="10"/>
      <c r="N184" s="10"/>
    </row>
    <row r="185" spans="4:16" x14ac:dyDescent="0.25">
      <c r="D185" s="6"/>
      <c r="E185" s="85"/>
      <c r="F185" s="85"/>
      <c r="G185" s="85"/>
      <c r="H185" s="85"/>
      <c r="I185" s="85"/>
      <c r="J185" s="85"/>
      <c r="K185" s="85"/>
      <c r="L185" s="85"/>
      <c r="M185" s="85"/>
      <c r="N185" s="85"/>
    </row>
    <row r="186" spans="4:16" x14ac:dyDescent="0.25">
      <c r="D186" s="6"/>
      <c r="E186" s="10"/>
      <c r="F186" s="10"/>
      <c r="G186" s="10"/>
      <c r="H186" s="10"/>
      <c r="I186" s="10"/>
      <c r="J186" s="10"/>
      <c r="K186" s="10"/>
      <c r="L186" s="10"/>
      <c r="M186" s="10"/>
      <c r="N186" s="10"/>
      <c r="P186" s="82"/>
    </row>
    <row r="187" spans="4:16" x14ac:dyDescent="0.25">
      <c r="D187" s="6"/>
      <c r="E187" s="10"/>
      <c r="F187" s="10"/>
      <c r="G187" s="10"/>
      <c r="H187" s="10"/>
      <c r="I187" s="10"/>
      <c r="J187" s="10"/>
      <c r="K187" s="10"/>
      <c r="L187" s="10"/>
      <c r="M187" s="10"/>
      <c r="N187" s="10"/>
      <c r="O187" s="82"/>
      <c r="P187" s="82"/>
    </row>
    <row r="188" spans="4:16" ht="18.75" x14ac:dyDescent="0.25">
      <c r="D188" s="198" t="s">
        <v>54</v>
      </c>
      <c r="E188" s="199"/>
      <c r="F188" s="199"/>
      <c r="G188" s="199"/>
      <c r="H188" s="199"/>
      <c r="I188" s="199"/>
      <c r="J188" s="199"/>
      <c r="K188" s="199"/>
      <c r="L188" s="199"/>
      <c r="M188" s="199"/>
      <c r="N188" s="200"/>
    </row>
    <row r="189" spans="4:16" x14ac:dyDescent="0.25">
      <c r="D189" s="14">
        <v>58</v>
      </c>
      <c r="E189" s="18">
        <v>2004</v>
      </c>
      <c r="F189" s="18">
        <f t="shared" ref="F189:O189" si="7">E189+1</f>
        <v>2005</v>
      </c>
      <c r="G189" s="18">
        <f t="shared" si="7"/>
        <v>2006</v>
      </c>
      <c r="H189" s="18">
        <f t="shared" si="7"/>
        <v>2007</v>
      </c>
      <c r="I189" s="18">
        <f t="shared" si="7"/>
        <v>2008</v>
      </c>
      <c r="J189" s="18">
        <f t="shared" si="7"/>
        <v>2009</v>
      </c>
      <c r="K189" s="18">
        <f t="shared" si="7"/>
        <v>2010</v>
      </c>
      <c r="L189" s="18">
        <f t="shared" si="7"/>
        <v>2011</v>
      </c>
      <c r="M189" s="18">
        <f t="shared" si="7"/>
        <v>2012</v>
      </c>
      <c r="N189" s="19">
        <f t="shared" si="7"/>
        <v>2013</v>
      </c>
      <c r="O189" s="148">
        <f t="shared" si="7"/>
        <v>2014</v>
      </c>
    </row>
    <row r="190" spans="4:16" x14ac:dyDescent="0.25">
      <c r="D190" s="43" t="s">
        <v>0</v>
      </c>
      <c r="E190" s="111">
        <v>1389</v>
      </c>
      <c r="F190" s="111">
        <v>1416</v>
      </c>
      <c r="G190" s="111">
        <v>1448</v>
      </c>
      <c r="H190" s="111">
        <v>1497</v>
      </c>
      <c r="I190" s="111">
        <v>1516</v>
      </c>
      <c r="J190" s="111">
        <v>1529</v>
      </c>
      <c r="K190" s="111">
        <v>1543</v>
      </c>
      <c r="L190" s="111">
        <v>1558</v>
      </c>
      <c r="M190" s="111">
        <v>1591</v>
      </c>
      <c r="N190" s="55">
        <v>1627</v>
      </c>
      <c r="O190" s="55">
        <v>0</v>
      </c>
    </row>
    <row r="191" spans="4:16" x14ac:dyDescent="0.25">
      <c r="D191" s="43" t="s">
        <v>1</v>
      </c>
      <c r="E191" s="55">
        <v>1106</v>
      </c>
      <c r="F191" s="55">
        <v>1170</v>
      </c>
      <c r="G191" s="55">
        <v>1203</v>
      </c>
      <c r="H191" s="55">
        <v>1292</v>
      </c>
      <c r="I191" s="55">
        <v>1305</v>
      </c>
      <c r="J191" s="55">
        <v>1333</v>
      </c>
      <c r="K191" s="55">
        <v>1376</v>
      </c>
      <c r="L191" s="55">
        <v>1231</v>
      </c>
      <c r="M191" s="55">
        <v>1236</v>
      </c>
      <c r="N191" s="55">
        <v>1272</v>
      </c>
      <c r="O191" s="55">
        <v>1295.9829549999999</v>
      </c>
    </row>
    <row r="192" spans="4:16" x14ac:dyDescent="0.25">
      <c r="D192" s="43" t="s">
        <v>30</v>
      </c>
      <c r="E192" s="112">
        <v>105.35299999999999</v>
      </c>
      <c r="F192" s="112">
        <v>132.73699999999999</v>
      </c>
      <c r="G192" s="114">
        <f>AVERAGE(F192,H192)</f>
        <v>155.15649999999999</v>
      </c>
      <c r="H192" s="112">
        <v>177.57599999999999</v>
      </c>
      <c r="I192" s="112">
        <v>202.15100000000001</v>
      </c>
      <c r="J192" s="112">
        <v>201.946</v>
      </c>
      <c r="K192" s="112">
        <v>172.53299999999999</v>
      </c>
      <c r="L192" s="112">
        <v>169.11699999999999</v>
      </c>
      <c r="M192" s="112">
        <v>171</v>
      </c>
      <c r="N192" s="116">
        <v>171</v>
      </c>
      <c r="O192" s="116"/>
    </row>
    <row r="193" spans="4:15" x14ac:dyDescent="0.25">
      <c r="D193" s="43" t="s">
        <v>2</v>
      </c>
      <c r="E193" s="55">
        <v>1833.5</v>
      </c>
      <c r="F193" s="55">
        <v>1898.2</v>
      </c>
      <c r="G193" s="55">
        <v>1961.9</v>
      </c>
      <c r="H193" s="55">
        <v>1993</v>
      </c>
      <c r="I193" s="55">
        <v>2049</v>
      </c>
      <c r="J193" s="55">
        <v>2095.9</v>
      </c>
      <c r="K193" s="55">
        <v>2157.3000000000002</v>
      </c>
      <c r="L193" s="55">
        <v>2262.1</v>
      </c>
      <c r="M193" s="55">
        <v>2359.4</v>
      </c>
      <c r="N193" s="55">
        <v>2461.6</v>
      </c>
      <c r="O193" s="55">
        <v>2547.750395</v>
      </c>
    </row>
    <row r="194" spans="4:15" x14ac:dyDescent="0.25">
      <c r="D194" s="43" t="s">
        <v>3</v>
      </c>
      <c r="E194" s="112">
        <v>13.6</v>
      </c>
      <c r="F194" s="112">
        <v>13.9</v>
      </c>
      <c r="G194" s="112">
        <v>16</v>
      </c>
      <c r="H194" s="112">
        <v>17.809999999999999</v>
      </c>
      <c r="I194" s="112">
        <v>33</v>
      </c>
      <c r="J194" s="112">
        <v>35</v>
      </c>
      <c r="K194" s="112">
        <v>35</v>
      </c>
      <c r="L194" s="112">
        <v>34.359000000000002</v>
      </c>
      <c r="M194" s="112">
        <v>34</v>
      </c>
      <c r="N194" s="113">
        <v>34</v>
      </c>
      <c r="O194" s="113"/>
    </row>
    <row r="195" spans="4:15" x14ac:dyDescent="0.25">
      <c r="D195" s="43" t="s">
        <v>4</v>
      </c>
      <c r="E195" s="112">
        <v>7242</v>
      </c>
      <c r="F195" s="112">
        <v>7322</v>
      </c>
      <c r="G195" s="112">
        <v>7231</v>
      </c>
      <c r="H195" s="112">
        <v>6990</v>
      </c>
      <c r="I195" s="112">
        <v>7188</v>
      </c>
      <c r="J195" s="112">
        <v>7258</v>
      </c>
      <c r="K195" s="112">
        <v>7030</v>
      </c>
      <c r="L195" s="112">
        <v>7308</v>
      </c>
      <c r="M195" s="112">
        <v>7261</v>
      </c>
      <c r="N195" s="55">
        <v>7390</v>
      </c>
      <c r="O195" s="55">
        <v>8211</v>
      </c>
    </row>
    <row r="196" spans="4:15" x14ac:dyDescent="0.25">
      <c r="D196" s="43" t="s">
        <v>5</v>
      </c>
      <c r="E196" s="55">
        <v>0</v>
      </c>
      <c r="F196" s="55">
        <v>0</v>
      </c>
      <c r="G196" s="55">
        <v>0</v>
      </c>
      <c r="H196" s="55">
        <v>5572</v>
      </c>
      <c r="I196" s="55">
        <v>5633</v>
      </c>
      <c r="J196" s="55">
        <v>5693</v>
      </c>
      <c r="K196" s="55">
        <v>5746</v>
      </c>
      <c r="L196" s="55">
        <v>6257</v>
      </c>
      <c r="M196" s="55">
        <v>6593</v>
      </c>
      <c r="N196" s="55">
        <v>6707</v>
      </c>
      <c r="O196" s="55">
        <v>6874</v>
      </c>
    </row>
    <row r="197" spans="4:15" x14ac:dyDescent="0.25">
      <c r="D197" s="43" t="s">
        <v>6</v>
      </c>
      <c r="E197" s="112">
        <v>5268</v>
      </c>
      <c r="F197" s="112">
        <v>5417</v>
      </c>
      <c r="G197" s="112">
        <v>5807</v>
      </c>
      <c r="H197" s="112">
        <v>6170</v>
      </c>
      <c r="I197" s="112">
        <v>6417</v>
      </c>
      <c r="J197" s="112">
        <v>6487.6580000000004</v>
      </c>
      <c r="K197" s="112">
        <v>6267.4290000000001</v>
      </c>
      <c r="L197" s="112">
        <v>6187.1379999999999</v>
      </c>
      <c r="M197" s="112">
        <v>6372</v>
      </c>
      <c r="N197" s="113">
        <v>6372</v>
      </c>
      <c r="O197" s="113"/>
    </row>
    <row r="198" spans="4:15" x14ac:dyDescent="0.25">
      <c r="D198" s="43" t="s">
        <v>7</v>
      </c>
      <c r="E198" s="55">
        <v>334.8</v>
      </c>
      <c r="F198" s="55">
        <v>451.4</v>
      </c>
      <c r="G198" s="55">
        <v>582.70000000000005</v>
      </c>
      <c r="H198" s="55">
        <v>551.5</v>
      </c>
      <c r="I198" s="55">
        <v>615</v>
      </c>
      <c r="J198" s="55">
        <v>665.19</v>
      </c>
      <c r="K198" s="55">
        <v>634.88300000000004</v>
      </c>
      <c r="L198" s="55">
        <v>32.299999999999997</v>
      </c>
      <c r="M198" s="55">
        <v>32.700000000000003</v>
      </c>
      <c r="N198" s="55">
        <v>35</v>
      </c>
      <c r="O198" s="55">
        <v>0</v>
      </c>
    </row>
    <row r="199" spans="4:15" x14ac:dyDescent="0.25">
      <c r="D199" s="43" t="s">
        <v>8</v>
      </c>
      <c r="E199" s="55">
        <v>1448</v>
      </c>
      <c r="F199" s="55">
        <v>1457</v>
      </c>
      <c r="G199" s="55">
        <v>2011</v>
      </c>
      <c r="H199" s="55">
        <v>1883</v>
      </c>
      <c r="I199" s="55">
        <v>2115.6194134500001</v>
      </c>
      <c r="J199" s="55">
        <v>2080</v>
      </c>
      <c r="K199" s="55">
        <v>2031</v>
      </c>
      <c r="L199" s="55">
        <v>2255</v>
      </c>
      <c r="M199" s="55">
        <v>2125.5777348435799</v>
      </c>
      <c r="N199" s="55">
        <v>2020.7551360498901</v>
      </c>
      <c r="O199" s="55">
        <v>2027</v>
      </c>
    </row>
    <row r="200" spans="4:15" x14ac:dyDescent="0.25">
      <c r="D200" s="43" t="s">
        <v>9</v>
      </c>
      <c r="E200" s="55">
        <v>491.7</v>
      </c>
      <c r="F200" s="55">
        <v>555</v>
      </c>
      <c r="G200" s="55">
        <v>584</v>
      </c>
      <c r="H200" s="55">
        <v>587</v>
      </c>
      <c r="I200" s="55">
        <v>606</v>
      </c>
      <c r="J200" s="55">
        <v>629</v>
      </c>
      <c r="K200" s="55">
        <v>647</v>
      </c>
      <c r="L200" s="55">
        <v>665</v>
      </c>
      <c r="M200" s="55">
        <v>1016</v>
      </c>
      <c r="N200" s="55">
        <v>1055</v>
      </c>
      <c r="O200" s="55">
        <v>1083</v>
      </c>
    </row>
    <row r="201" spans="4:15" x14ac:dyDescent="0.25">
      <c r="D201" s="43" t="s">
        <v>10</v>
      </c>
      <c r="E201" s="55">
        <v>6031</v>
      </c>
      <c r="F201" s="55">
        <v>5904</v>
      </c>
      <c r="G201" s="55">
        <v>8023</v>
      </c>
      <c r="H201" s="55">
        <v>8180</v>
      </c>
      <c r="I201" s="55">
        <v>8385</v>
      </c>
      <c r="J201" s="55">
        <v>8611</v>
      </c>
      <c r="K201" s="55">
        <v>8837</v>
      </c>
      <c r="L201" s="55">
        <v>9168</v>
      </c>
      <c r="M201" s="55">
        <v>9418</v>
      </c>
      <c r="N201" s="55">
        <v>9552</v>
      </c>
      <c r="O201" s="55">
        <v>0</v>
      </c>
    </row>
    <row r="202" spans="4:15" x14ac:dyDescent="0.25">
      <c r="D202" s="43" t="s">
        <v>12</v>
      </c>
      <c r="E202" s="55">
        <v>115</v>
      </c>
      <c r="F202" s="55">
        <v>109</v>
      </c>
      <c r="G202" s="55">
        <v>113</v>
      </c>
      <c r="H202" s="55">
        <v>120</v>
      </c>
      <c r="I202" s="55">
        <v>124</v>
      </c>
      <c r="J202" s="55">
        <v>169</v>
      </c>
      <c r="K202" s="55">
        <v>189</v>
      </c>
      <c r="L202" s="55">
        <v>171.6</v>
      </c>
      <c r="M202" s="55">
        <v>153</v>
      </c>
      <c r="N202" s="55">
        <v>152</v>
      </c>
      <c r="O202" s="55">
        <v>0</v>
      </c>
    </row>
    <row r="203" spans="4:15" x14ac:dyDescent="0.25">
      <c r="D203" s="43" t="s">
        <v>28</v>
      </c>
      <c r="E203" s="55">
        <v>467</v>
      </c>
      <c r="F203" s="55">
        <v>546</v>
      </c>
      <c r="G203" s="55">
        <v>612</v>
      </c>
      <c r="H203" s="55">
        <v>638</v>
      </c>
      <c r="I203" s="55">
        <v>697</v>
      </c>
      <c r="J203" s="55">
        <v>661</v>
      </c>
      <c r="K203" s="55">
        <v>641</v>
      </c>
      <c r="L203" s="55">
        <v>652</v>
      </c>
      <c r="M203" s="55">
        <v>679</v>
      </c>
      <c r="N203" s="55">
        <v>708</v>
      </c>
      <c r="O203" s="55">
        <v>0</v>
      </c>
    </row>
    <row r="204" spans="4:15" x14ac:dyDescent="0.25">
      <c r="D204" s="43" t="s">
        <v>13</v>
      </c>
      <c r="E204" s="55">
        <v>28930</v>
      </c>
      <c r="F204" s="55">
        <v>32301</v>
      </c>
      <c r="G204" s="55">
        <v>34746</v>
      </c>
      <c r="H204" s="55">
        <v>37412</v>
      </c>
      <c r="I204" s="55">
        <v>40056</v>
      </c>
      <c r="J204" s="55">
        <v>45314</v>
      </c>
      <c r="K204" s="55">
        <v>44685</v>
      </c>
      <c r="L204" s="55">
        <v>43596</v>
      </c>
      <c r="M204" s="55">
        <v>42916</v>
      </c>
      <c r="N204" s="55">
        <v>44377.904999999999</v>
      </c>
      <c r="O204" s="55">
        <v>0</v>
      </c>
    </row>
    <row r="205" spans="4:15" x14ac:dyDescent="0.25">
      <c r="D205" s="43" t="s">
        <v>14</v>
      </c>
      <c r="E205" s="112">
        <v>487.6</v>
      </c>
      <c r="F205" s="112">
        <v>424.1</v>
      </c>
      <c r="G205" s="112">
        <v>443.4</v>
      </c>
      <c r="H205" s="112">
        <v>408</v>
      </c>
      <c r="I205" s="112">
        <v>382</v>
      </c>
      <c r="J205" s="112">
        <v>349</v>
      </c>
      <c r="K205" s="112">
        <v>358.4</v>
      </c>
      <c r="L205" s="112">
        <v>351</v>
      </c>
      <c r="M205" s="112">
        <v>344</v>
      </c>
      <c r="N205" s="113">
        <v>344</v>
      </c>
      <c r="O205" s="113"/>
    </row>
    <row r="206" spans="4:15" x14ac:dyDescent="0.25">
      <c r="D206" s="43" t="s">
        <v>15</v>
      </c>
      <c r="E206" s="55">
        <v>5841</v>
      </c>
      <c r="F206" s="55">
        <v>5938</v>
      </c>
      <c r="G206" s="55">
        <v>7112</v>
      </c>
      <c r="H206" s="55">
        <v>8783</v>
      </c>
      <c r="I206" s="55">
        <v>10034</v>
      </c>
      <c r="J206" s="55">
        <v>10293</v>
      </c>
      <c r="K206" s="55">
        <v>10610</v>
      </c>
      <c r="L206" s="55">
        <v>10020</v>
      </c>
      <c r="M206" s="55">
        <v>11328</v>
      </c>
      <c r="N206" s="55">
        <v>12178</v>
      </c>
      <c r="O206" s="55">
        <v>0</v>
      </c>
    </row>
    <row r="207" spans="4:15" x14ac:dyDescent="0.25">
      <c r="D207" s="43" t="s">
        <v>16</v>
      </c>
      <c r="E207" s="55">
        <v>5491</v>
      </c>
      <c r="F207" s="55">
        <v>5581</v>
      </c>
      <c r="G207" s="55">
        <v>5638</v>
      </c>
      <c r="H207" s="55">
        <v>5215</v>
      </c>
      <c r="I207" s="55">
        <v>4697.6790000000001</v>
      </c>
      <c r="J207" s="55">
        <v>4260</v>
      </c>
      <c r="K207" s="55">
        <v>4361</v>
      </c>
      <c r="L207" s="55">
        <v>4333</v>
      </c>
      <c r="M207" s="55">
        <v>4421</v>
      </c>
      <c r="N207" s="55">
        <v>4029</v>
      </c>
      <c r="O207" s="55">
        <v>4195</v>
      </c>
    </row>
    <row r="208" spans="4:15" x14ac:dyDescent="0.25">
      <c r="D208" s="43" t="s">
        <v>29</v>
      </c>
      <c r="E208" s="54">
        <v>0</v>
      </c>
      <c r="F208" s="54">
        <v>0</v>
      </c>
      <c r="G208" s="54">
        <v>0</v>
      </c>
      <c r="H208" s="54">
        <v>0</v>
      </c>
      <c r="I208" s="54">
        <v>0</v>
      </c>
      <c r="J208" s="112">
        <v>29</v>
      </c>
      <c r="K208" s="112">
        <v>56</v>
      </c>
      <c r="L208" s="112">
        <v>71</v>
      </c>
      <c r="M208" s="112">
        <v>60</v>
      </c>
      <c r="N208" s="113">
        <v>60</v>
      </c>
      <c r="O208" s="113"/>
    </row>
    <row r="209" spans="4:16" x14ac:dyDescent="0.25">
      <c r="D209" s="43" t="s">
        <v>17</v>
      </c>
      <c r="E209" s="79"/>
      <c r="F209" s="79"/>
      <c r="G209" s="79"/>
      <c r="H209" s="79"/>
      <c r="I209" s="112">
        <v>90</v>
      </c>
      <c r="J209" s="112">
        <v>93</v>
      </c>
      <c r="K209" s="112">
        <v>95</v>
      </c>
      <c r="L209" s="112">
        <v>99</v>
      </c>
      <c r="M209" s="112">
        <v>102</v>
      </c>
      <c r="N209" s="113">
        <v>102</v>
      </c>
      <c r="O209" s="113"/>
    </row>
    <row r="210" spans="4:16" x14ac:dyDescent="0.25">
      <c r="D210" s="43" t="s">
        <v>18</v>
      </c>
      <c r="E210" s="55">
        <v>15</v>
      </c>
      <c r="F210" s="55">
        <v>13.52</v>
      </c>
      <c r="G210" s="55">
        <v>19.2</v>
      </c>
      <c r="H210" s="55">
        <v>37.200000000000003</v>
      </c>
      <c r="I210" s="55">
        <v>45.88</v>
      </c>
      <c r="J210" s="55">
        <v>41.78</v>
      </c>
      <c r="K210" s="55">
        <v>31.48</v>
      </c>
      <c r="L210" s="55">
        <v>0</v>
      </c>
      <c r="M210" s="55">
        <v>0</v>
      </c>
      <c r="N210" s="55">
        <v>0</v>
      </c>
      <c r="O210" s="55">
        <v>0</v>
      </c>
    </row>
    <row r="211" spans="4:16" x14ac:dyDescent="0.25">
      <c r="D211" s="43" t="s">
        <v>19</v>
      </c>
      <c r="E211" s="55">
        <v>0</v>
      </c>
      <c r="F211" s="55">
        <v>0</v>
      </c>
      <c r="G211" s="55">
        <v>0</v>
      </c>
      <c r="H211" s="55">
        <v>0</v>
      </c>
      <c r="I211" s="55">
        <v>0</v>
      </c>
      <c r="J211" s="55">
        <v>0</v>
      </c>
      <c r="K211" s="55">
        <v>0</v>
      </c>
      <c r="L211" s="55">
        <v>0</v>
      </c>
      <c r="M211" s="55">
        <v>0</v>
      </c>
      <c r="N211" s="55">
        <v>0</v>
      </c>
      <c r="O211" s="55">
        <v>0</v>
      </c>
    </row>
    <row r="212" spans="4:16" x14ac:dyDescent="0.25">
      <c r="D212" s="43" t="s">
        <v>20</v>
      </c>
      <c r="E212" s="112">
        <v>1871</v>
      </c>
      <c r="F212" s="112">
        <v>1879</v>
      </c>
      <c r="G212" s="112">
        <v>3922</v>
      </c>
      <c r="H212" s="112">
        <v>6282</v>
      </c>
      <c r="I212" s="114">
        <f>AVERAGE(H212,J212)</f>
        <v>6891.5</v>
      </c>
      <c r="J212" s="112">
        <v>7501</v>
      </c>
      <c r="K212" s="112">
        <v>7533</v>
      </c>
      <c r="L212" s="114">
        <f>(K212+($K$212*($N$212/$K$212-1)/3))</f>
        <v>7803.666666666667</v>
      </c>
      <c r="M212" s="114">
        <f>(L212+($K$212*($N$212/$K$212-1)/3))</f>
        <v>8074.3333333333339</v>
      </c>
      <c r="N212" s="55">
        <v>8345</v>
      </c>
      <c r="O212" s="55">
        <v>8321.9590000000007</v>
      </c>
    </row>
    <row r="213" spans="4:16" x14ac:dyDescent="0.25">
      <c r="D213" s="43" t="s">
        <v>21</v>
      </c>
      <c r="E213" s="55">
        <v>6403</v>
      </c>
      <c r="F213" s="55">
        <v>6399</v>
      </c>
      <c r="G213" s="55">
        <v>6242</v>
      </c>
      <c r="H213" s="55">
        <v>6461</v>
      </c>
      <c r="I213" s="55">
        <v>6745</v>
      </c>
      <c r="J213" s="55">
        <v>7141</v>
      </c>
      <c r="K213" s="55">
        <v>7201</v>
      </c>
      <c r="L213" s="55">
        <v>7607</v>
      </c>
      <c r="M213" s="55">
        <v>7554</v>
      </c>
      <c r="N213" s="55">
        <v>7498</v>
      </c>
      <c r="O213" s="55">
        <v>7606.393</v>
      </c>
    </row>
    <row r="214" spans="4:16" x14ac:dyDescent="0.25">
      <c r="D214" s="43" t="s">
        <v>22</v>
      </c>
      <c r="E214" s="112">
        <v>957</v>
      </c>
      <c r="F214" s="112">
        <v>1046</v>
      </c>
      <c r="G214" s="112">
        <v>1151</v>
      </c>
      <c r="H214" s="112">
        <v>1485</v>
      </c>
      <c r="I214" s="112">
        <v>1805</v>
      </c>
      <c r="J214" s="112">
        <v>1900</v>
      </c>
      <c r="K214" s="112">
        <v>2254</v>
      </c>
      <c r="L214" s="112">
        <v>2549</v>
      </c>
      <c r="M214" s="112">
        <v>3486</v>
      </c>
      <c r="N214" s="113">
        <v>3486</v>
      </c>
      <c r="O214" s="113"/>
    </row>
    <row r="215" spans="4:16" x14ac:dyDescent="0.25">
      <c r="D215" s="43" t="s">
        <v>23</v>
      </c>
      <c r="E215" s="55">
        <v>346.56900000000002</v>
      </c>
      <c r="F215" s="55">
        <v>390.3879</v>
      </c>
      <c r="G215" s="55">
        <v>406.02145746999997</v>
      </c>
      <c r="H215" s="55">
        <v>409.2474181799999</v>
      </c>
      <c r="I215" s="55">
        <v>391.51493342999999</v>
      </c>
      <c r="J215" s="55">
        <v>364.944128688104</v>
      </c>
      <c r="K215" s="55">
        <v>369.84834856830992</v>
      </c>
      <c r="L215" s="55">
        <v>364.43651699000003</v>
      </c>
      <c r="M215" s="55">
        <v>328.24928748448002</v>
      </c>
      <c r="N215" s="55">
        <v>313.72323487879004</v>
      </c>
      <c r="O215" s="55">
        <v>319.83731408</v>
      </c>
    </row>
    <row r="216" spans="4:16" x14ac:dyDescent="0.25">
      <c r="D216" s="43" t="s">
        <v>31</v>
      </c>
      <c r="E216" s="112">
        <v>299.14748180949903</v>
      </c>
      <c r="F216" s="114">
        <f>(E216+($E$216*($I$216/$E$216-1)/4))</f>
        <v>385.1106113571243</v>
      </c>
      <c r="G216" s="114">
        <f t="shared" ref="G216:H216" si="8">(F216+($E$216*($I$216/$E$216-1)/4))</f>
        <v>471.07374090474957</v>
      </c>
      <c r="H216" s="114">
        <f t="shared" si="8"/>
        <v>557.03687045237484</v>
      </c>
      <c r="I216" s="112">
        <v>643</v>
      </c>
      <c r="J216" s="112">
        <v>1198</v>
      </c>
      <c r="K216" s="112">
        <v>938.8</v>
      </c>
      <c r="L216" s="114">
        <f>AVERAGE(K216,M216)</f>
        <v>872.7</v>
      </c>
      <c r="M216" s="112">
        <v>806.6</v>
      </c>
      <c r="N216" s="113">
        <v>806.6</v>
      </c>
      <c r="O216" s="113"/>
    </row>
    <row r="217" spans="4:16" x14ac:dyDescent="0.25">
      <c r="D217" s="43" t="s">
        <v>24</v>
      </c>
      <c r="E217" s="55">
        <v>9659</v>
      </c>
      <c r="F217" s="55">
        <v>11194</v>
      </c>
      <c r="G217" s="55">
        <v>11426</v>
      </c>
      <c r="H217" s="55">
        <v>10219</v>
      </c>
      <c r="I217" s="55">
        <v>9829</v>
      </c>
      <c r="J217" s="55">
        <v>9557</v>
      </c>
      <c r="K217" s="55">
        <v>9664</v>
      </c>
      <c r="L217" s="55">
        <v>9988</v>
      </c>
      <c r="M217" s="55">
        <v>10378</v>
      </c>
      <c r="N217" s="55">
        <v>10776</v>
      </c>
      <c r="O217" s="55">
        <v>0</v>
      </c>
    </row>
    <row r="218" spans="4:16" x14ac:dyDescent="0.25">
      <c r="D218" s="43" t="s">
        <v>25</v>
      </c>
      <c r="E218" s="112">
        <v>31123</v>
      </c>
      <c r="F218" s="112">
        <v>45263</v>
      </c>
      <c r="G218" s="112">
        <v>51896</v>
      </c>
      <c r="H218" s="112">
        <v>227</v>
      </c>
      <c r="I218" s="112">
        <v>235</v>
      </c>
      <c r="J218" s="112">
        <v>246</v>
      </c>
      <c r="K218" s="112">
        <v>240</v>
      </c>
      <c r="L218" s="112">
        <v>249</v>
      </c>
      <c r="M218" s="112">
        <v>257</v>
      </c>
      <c r="N218" s="113">
        <v>249.3</v>
      </c>
      <c r="O218" s="113">
        <v>0</v>
      </c>
    </row>
    <row r="219" spans="4:16" x14ac:dyDescent="0.25">
      <c r="D219" s="43" t="s">
        <v>26</v>
      </c>
      <c r="E219" s="112">
        <v>2350</v>
      </c>
      <c r="F219" s="112">
        <v>2375</v>
      </c>
      <c r="G219" s="112">
        <v>2328</v>
      </c>
      <c r="H219" s="112">
        <v>2414</v>
      </c>
      <c r="I219" s="112">
        <v>3611</v>
      </c>
      <c r="J219" s="112">
        <v>112</v>
      </c>
      <c r="K219" s="112">
        <v>107</v>
      </c>
      <c r="L219" s="112">
        <v>106.6</v>
      </c>
      <c r="M219" s="112">
        <v>102</v>
      </c>
      <c r="N219" s="113">
        <v>102</v>
      </c>
      <c r="O219" s="113"/>
    </row>
    <row r="220" spans="4:16" x14ac:dyDescent="0.25">
      <c r="D220" s="43" t="s">
        <v>27</v>
      </c>
      <c r="E220" s="55">
        <v>456.43700000000001</v>
      </c>
      <c r="F220" s="55">
        <v>636.33900000000006</v>
      </c>
      <c r="G220" s="55">
        <v>765.03499999999997</v>
      </c>
      <c r="H220" s="55">
        <v>860.80600000000004</v>
      </c>
      <c r="I220" s="55">
        <v>905.22400000000005</v>
      </c>
      <c r="J220" s="55">
        <v>930.69399999999996</v>
      </c>
      <c r="K220" s="55">
        <v>995.78399999999999</v>
      </c>
      <c r="L220" s="55">
        <v>1136.5899999999999</v>
      </c>
      <c r="M220" s="55">
        <v>1444.877</v>
      </c>
      <c r="N220" s="55">
        <v>1942</v>
      </c>
      <c r="O220" s="55">
        <v>0</v>
      </c>
    </row>
    <row r="221" spans="4:16" x14ac:dyDescent="0.25">
      <c r="D221" s="43" t="s">
        <v>11</v>
      </c>
      <c r="E221" s="115">
        <v>3374</v>
      </c>
      <c r="F221" s="115">
        <v>3201</v>
      </c>
      <c r="G221" s="115">
        <v>2949</v>
      </c>
      <c r="H221" s="115">
        <v>3167</v>
      </c>
      <c r="I221" s="115">
        <v>3148.1669999999999</v>
      </c>
      <c r="J221" s="115">
        <v>2666</v>
      </c>
      <c r="K221" s="115">
        <v>3035</v>
      </c>
      <c r="L221" s="115">
        <v>3135</v>
      </c>
      <c r="M221" s="115">
        <v>3179</v>
      </c>
      <c r="N221" s="113">
        <v>3179</v>
      </c>
      <c r="O221" s="113"/>
    </row>
    <row r="222" spans="4:16" x14ac:dyDescent="0.25">
      <c r="D222" s="6"/>
    </row>
    <row r="223" spans="4:16" x14ac:dyDescent="0.25">
      <c r="D223" s="6"/>
      <c r="E223" s="82"/>
      <c r="F223" s="82"/>
      <c r="G223" s="82"/>
      <c r="H223" s="82"/>
      <c r="I223" s="82"/>
      <c r="J223" s="82"/>
      <c r="K223" s="82"/>
      <c r="L223" s="82"/>
      <c r="M223" s="82"/>
      <c r="N223" s="82"/>
      <c r="P223" s="82"/>
    </row>
    <row r="224" spans="4:16" x14ac:dyDescent="0.25">
      <c r="D224" s="6"/>
    </row>
    <row r="225" spans="4:16" x14ac:dyDescent="0.25">
      <c r="D225" s="6"/>
      <c r="P225" s="82"/>
    </row>
    <row r="226" spans="4:16" x14ac:dyDescent="0.25">
      <c r="D226" s="6"/>
    </row>
    <row r="227" spans="4:16" ht="18.75" x14ac:dyDescent="0.25">
      <c r="D227" s="198" t="s">
        <v>55</v>
      </c>
      <c r="E227" s="199"/>
      <c r="F227" s="199"/>
      <c r="G227" s="199"/>
      <c r="H227" s="199"/>
      <c r="I227" s="199"/>
      <c r="J227" s="199"/>
      <c r="K227" s="199"/>
      <c r="L227" s="199"/>
      <c r="M227" s="199"/>
      <c r="N227" s="199"/>
    </row>
    <row r="228" spans="4:16" x14ac:dyDescent="0.25">
      <c r="D228" s="14">
        <v>82</v>
      </c>
      <c r="E228" s="18">
        <v>2004</v>
      </c>
      <c r="F228" s="18">
        <f t="shared" ref="F228:N228" si="9">E228+1</f>
        <v>2005</v>
      </c>
      <c r="G228" s="18">
        <f t="shared" si="9"/>
        <v>2006</v>
      </c>
      <c r="H228" s="18">
        <f t="shared" si="9"/>
        <v>2007</v>
      </c>
      <c r="I228" s="18">
        <f t="shared" si="9"/>
        <v>2008</v>
      </c>
      <c r="J228" s="18">
        <f t="shared" si="9"/>
        <v>2009</v>
      </c>
      <c r="K228" s="18">
        <f t="shared" si="9"/>
        <v>2010</v>
      </c>
      <c r="L228" s="18">
        <f t="shared" si="9"/>
        <v>2011</v>
      </c>
      <c r="M228" s="18">
        <f t="shared" si="9"/>
        <v>2012</v>
      </c>
      <c r="N228" s="18">
        <f t="shared" si="9"/>
        <v>2013</v>
      </c>
    </row>
    <row r="229" spans="4:16" x14ac:dyDescent="0.25">
      <c r="D229" s="43" t="s">
        <v>0</v>
      </c>
      <c r="E229" s="47">
        <v>0.22997000000000001</v>
      </c>
      <c r="F229" s="47">
        <v>0.21740000000000001</v>
      </c>
      <c r="G229" s="47">
        <v>0.22689999999999999</v>
      </c>
      <c r="H229" s="47">
        <v>0.22589999999999999</v>
      </c>
      <c r="I229" s="47">
        <v>0.2271</v>
      </c>
      <c r="J229" s="47">
        <v>0.23200000000000001</v>
      </c>
      <c r="K229" s="47">
        <v>0.23300000000000001</v>
      </c>
      <c r="L229" s="47">
        <v>0.23300000000000001</v>
      </c>
      <c r="M229" s="47">
        <v>0.2296</v>
      </c>
      <c r="N229" s="50">
        <v>23.1</v>
      </c>
    </row>
    <row r="230" spans="4:16" x14ac:dyDescent="0.25">
      <c r="D230" s="43" t="s">
        <v>1</v>
      </c>
      <c r="E230" s="50">
        <v>0.16700000000000001</v>
      </c>
      <c r="F230" s="50">
        <v>0.16750000000000001</v>
      </c>
      <c r="G230" s="50">
        <v>0.23039999999999999</v>
      </c>
      <c r="H230" s="50">
        <v>0.22140000000000001</v>
      </c>
      <c r="I230" s="50">
        <v>0.21809999999999999</v>
      </c>
      <c r="J230" s="50">
        <v>0.21279999999999999</v>
      </c>
      <c r="K230" s="50">
        <v>0.2041</v>
      </c>
      <c r="L230" s="50">
        <v>0.20200000000000001</v>
      </c>
      <c r="M230" s="50">
        <v>0.19600000000000001</v>
      </c>
      <c r="N230" s="50">
        <v>0.187</v>
      </c>
    </row>
    <row r="231" spans="4:16" x14ac:dyDescent="0.25">
      <c r="D231" s="43" t="s">
        <v>30</v>
      </c>
      <c r="E231" s="49">
        <v>0.1764</v>
      </c>
      <c r="F231" s="49">
        <v>0.2026</v>
      </c>
      <c r="G231" s="49">
        <v>0</v>
      </c>
      <c r="H231" s="49">
        <v>0.159</v>
      </c>
      <c r="I231" s="49">
        <v>0.14499999999999999</v>
      </c>
      <c r="J231" s="49">
        <v>0.17796999999999999</v>
      </c>
      <c r="K231" s="49">
        <v>0.16300000000000001</v>
      </c>
      <c r="L231" s="49">
        <v>0.13600000000000001</v>
      </c>
      <c r="M231" s="49">
        <v>0.14400000000000002</v>
      </c>
      <c r="N231" s="50">
        <v>0</v>
      </c>
    </row>
    <row r="232" spans="4:16" x14ac:dyDescent="0.25">
      <c r="D232" s="43" t="s">
        <v>2</v>
      </c>
      <c r="E232" s="50">
        <v>15</v>
      </c>
      <c r="F232" s="50">
        <v>14.8</v>
      </c>
      <c r="G232" s="50">
        <v>14.9</v>
      </c>
      <c r="H232" s="50">
        <v>14.9</v>
      </c>
      <c r="I232" s="50">
        <v>13.4</v>
      </c>
      <c r="J232" s="50">
        <v>13.3</v>
      </c>
      <c r="K232" s="50">
        <v>12.7</v>
      </c>
      <c r="L232" s="50">
        <v>12.6</v>
      </c>
      <c r="M232" s="50">
        <v>12.4</v>
      </c>
      <c r="N232" s="50">
        <v>12.3</v>
      </c>
    </row>
    <row r="233" spans="4:16" x14ac:dyDescent="0.25">
      <c r="D233" s="43" t="s">
        <v>3</v>
      </c>
      <c r="E233" s="49">
        <v>0.16059999999999999</v>
      </c>
      <c r="F233" s="49">
        <v>0.159</v>
      </c>
      <c r="G233" s="49">
        <v>0.159</v>
      </c>
      <c r="H233" s="49">
        <v>0.15590000000000001</v>
      </c>
      <c r="I233" s="49">
        <v>0.156</v>
      </c>
      <c r="J233" s="49">
        <v>0.153</v>
      </c>
      <c r="K233" s="49">
        <v>0.1507</v>
      </c>
      <c r="L233" s="49">
        <v>0.14560000000000001</v>
      </c>
      <c r="M233" s="49">
        <v>0.17749999999999999</v>
      </c>
      <c r="N233" s="50">
        <v>0</v>
      </c>
    </row>
    <row r="234" spans="4:16" x14ac:dyDescent="0.25">
      <c r="D234" s="43" t="s">
        <v>4</v>
      </c>
      <c r="E234" s="49">
        <v>0.36680000000000001</v>
      </c>
      <c r="F234" s="49">
        <v>0.3674</v>
      </c>
      <c r="G234" s="49">
        <v>0.3533</v>
      </c>
      <c r="H234" s="49">
        <v>0.3332</v>
      </c>
      <c r="I234" s="49">
        <v>0.31740000000000002</v>
      </c>
      <c r="J234" s="49">
        <v>0.29099999999999998</v>
      </c>
      <c r="K234" s="49">
        <v>0.27</v>
      </c>
      <c r="L234" s="49">
        <v>0.26200000000000001</v>
      </c>
      <c r="M234" s="49">
        <v>0.26369999999999999</v>
      </c>
      <c r="N234" s="50">
        <v>35</v>
      </c>
    </row>
    <row r="235" spans="4:16" x14ac:dyDescent="0.25">
      <c r="D235" s="43" t="s">
        <v>5</v>
      </c>
      <c r="E235" s="49">
        <v>0</v>
      </c>
      <c r="F235" s="49">
        <v>0</v>
      </c>
      <c r="G235" s="49">
        <v>0</v>
      </c>
      <c r="H235" s="50">
        <v>17</v>
      </c>
      <c r="I235" s="50">
        <v>17</v>
      </c>
      <c r="J235" s="50">
        <v>16</v>
      </c>
      <c r="K235" s="50">
        <v>16</v>
      </c>
      <c r="L235" s="50">
        <v>16</v>
      </c>
      <c r="M235" s="50">
        <v>16</v>
      </c>
      <c r="N235" s="50">
        <v>15.748218527315917</v>
      </c>
    </row>
    <row r="236" spans="4:16" x14ac:dyDescent="0.25">
      <c r="D236" s="43" t="s">
        <v>6</v>
      </c>
      <c r="E236" s="49">
        <v>0.214</v>
      </c>
      <c r="F236" s="49">
        <v>0.21199999999999999</v>
      </c>
      <c r="G236" s="49">
        <v>0.21</v>
      </c>
      <c r="H236" s="49">
        <v>0.21099999999999999</v>
      </c>
      <c r="I236" s="49">
        <v>0.20699999999999999</v>
      </c>
      <c r="J236" s="49">
        <v>0.208201519949506</v>
      </c>
      <c r="K236" s="49">
        <v>0.20801465844467038</v>
      </c>
      <c r="L236" s="49">
        <v>0.201654788160712</v>
      </c>
      <c r="M236" s="49">
        <v>0.19600000000000001</v>
      </c>
      <c r="N236" s="50">
        <v>0</v>
      </c>
    </row>
    <row r="237" spans="4:16" x14ac:dyDescent="0.25">
      <c r="D237" s="43" t="s">
        <v>7</v>
      </c>
      <c r="E237" s="50">
        <v>0.41199999999999998</v>
      </c>
      <c r="F237" s="50">
        <v>0.38900000000000001</v>
      </c>
      <c r="G237" s="50">
        <v>0.36099999999999999</v>
      </c>
      <c r="H237" s="50">
        <v>0.31203112929095705</v>
      </c>
      <c r="I237" s="50">
        <v>0.28399999999999997</v>
      </c>
      <c r="J237" s="50">
        <v>0.32900000000000001</v>
      </c>
      <c r="K237" s="50">
        <v>0.39500000000000002</v>
      </c>
      <c r="L237" s="50">
        <v>0.28899999999999998</v>
      </c>
      <c r="M237" s="50">
        <v>0.27300000000000002</v>
      </c>
      <c r="N237" s="50">
        <v>0.26</v>
      </c>
    </row>
    <row r="238" spans="4:16" x14ac:dyDescent="0.25">
      <c r="D238" s="43" t="s">
        <v>8</v>
      </c>
      <c r="E238" s="50">
        <v>0.17319999999999999</v>
      </c>
      <c r="F238" s="50">
        <v>0.1852</v>
      </c>
      <c r="G238" s="50">
        <v>0.18260000000000001</v>
      </c>
      <c r="H238" s="50">
        <v>0.20699999999999999</v>
      </c>
      <c r="I238" s="50">
        <v>0.17840880400050535</v>
      </c>
      <c r="J238" s="50">
        <v>0.1648</v>
      </c>
      <c r="K238" s="50">
        <v>0.16239999999999999</v>
      </c>
      <c r="L238" s="50">
        <v>0.17899999999999999</v>
      </c>
      <c r="M238" s="50">
        <v>0.15981862868563956</v>
      </c>
      <c r="N238" s="50">
        <v>0.15309773268361085</v>
      </c>
    </row>
    <row r="239" spans="4:16" x14ac:dyDescent="0.25">
      <c r="D239" s="43" t="s">
        <v>9</v>
      </c>
      <c r="E239" s="50">
        <v>0.30099999999999999</v>
      </c>
      <c r="F239" s="50">
        <v>0.28599999999999998</v>
      </c>
      <c r="G239" s="50">
        <v>0.27600000000000002</v>
      </c>
      <c r="H239" s="50">
        <v>0.27300000000000002</v>
      </c>
      <c r="I239" s="50">
        <v>0.27900000000000003</v>
      </c>
      <c r="J239" s="50">
        <v>0.28100000000000003</v>
      </c>
      <c r="K239" s="50">
        <v>0.28299999999999997</v>
      </c>
      <c r="L239" s="50">
        <v>0.28599999999999998</v>
      </c>
      <c r="M239" s="50">
        <v>0.29399999999999998</v>
      </c>
      <c r="N239" s="50">
        <v>0.30652420050855111</v>
      </c>
    </row>
    <row r="240" spans="4:16" x14ac:dyDescent="0.25">
      <c r="D240" s="43" t="s">
        <v>10</v>
      </c>
      <c r="E240" s="50">
        <v>0.14299999999999999</v>
      </c>
      <c r="F240" s="50">
        <v>0.14299999999999999</v>
      </c>
      <c r="G240" s="50">
        <v>0.13900000000000001</v>
      </c>
      <c r="H240" s="50">
        <v>0.13800000000000001</v>
      </c>
      <c r="I240" s="50">
        <v>0.13900000000000001</v>
      </c>
      <c r="J240" s="50">
        <v>0.14099999999999999</v>
      </c>
      <c r="K240" s="50">
        <v>0.14199999999999999</v>
      </c>
      <c r="L240" s="50">
        <v>0.14199999999999999</v>
      </c>
      <c r="M240" s="50">
        <v>0.13800000000000001</v>
      </c>
      <c r="N240" s="50">
        <v>0.14399999999999999</v>
      </c>
    </row>
    <row r="241" spans="4:14" x14ac:dyDescent="0.25">
      <c r="D241" s="43" t="s">
        <v>12</v>
      </c>
      <c r="E241" s="50">
        <v>0.153</v>
      </c>
      <c r="F241" s="50">
        <v>0.1532</v>
      </c>
      <c r="G241" s="50">
        <v>0.14599999999999999</v>
      </c>
      <c r="H241" s="50">
        <v>0.14699999999999999</v>
      </c>
      <c r="I241" s="50">
        <v>0.13800000000000001</v>
      </c>
      <c r="J241" s="50">
        <v>0.16300000000000001</v>
      </c>
      <c r="K241" s="50">
        <v>0.184</v>
      </c>
      <c r="L241" s="50">
        <v>0.153</v>
      </c>
      <c r="M241" s="50">
        <v>0.12</v>
      </c>
      <c r="N241" s="50">
        <v>0.10642229673482377</v>
      </c>
    </row>
    <row r="242" spans="4:14" x14ac:dyDescent="0.25">
      <c r="D242" s="43" t="s">
        <v>28</v>
      </c>
      <c r="E242" s="50">
        <v>49.3</v>
      </c>
      <c r="F242" s="50">
        <v>46.8</v>
      </c>
      <c r="G242" s="50">
        <v>44.1</v>
      </c>
      <c r="H242" s="50">
        <v>41.8</v>
      </c>
      <c r="I242" s="50">
        <v>40.799999999999997</v>
      </c>
      <c r="J242" s="50">
        <v>38.700000000000003</v>
      </c>
      <c r="K242" s="50">
        <v>37.6</v>
      </c>
      <c r="L242" s="50">
        <v>36.5</v>
      </c>
      <c r="M242" s="50">
        <v>35.6</v>
      </c>
      <c r="N242" s="50">
        <v>34.700000000000003</v>
      </c>
    </row>
    <row r="243" spans="4:14" x14ac:dyDescent="0.25">
      <c r="D243" s="43" t="s">
        <v>13</v>
      </c>
      <c r="E243" s="50">
        <v>0.38263754597248911</v>
      </c>
      <c r="F243" s="50">
        <v>0.3911</v>
      </c>
      <c r="G243" s="50">
        <v>0.37612045510993647</v>
      </c>
      <c r="H243" s="50">
        <v>0.3508</v>
      </c>
      <c r="I243" s="50">
        <v>0.33069442380626618</v>
      </c>
      <c r="J243" s="50">
        <v>0.31283270099999999</v>
      </c>
      <c r="K243" s="50">
        <v>0.292032134</v>
      </c>
      <c r="L243" s="50">
        <v>0.25140000000000001</v>
      </c>
      <c r="M243" s="50">
        <v>0.24299999999999999</v>
      </c>
      <c r="N243" s="50">
        <v>21.203705577558772</v>
      </c>
    </row>
    <row r="244" spans="4:14" x14ac:dyDescent="0.25">
      <c r="D244" s="43" t="s">
        <v>14</v>
      </c>
      <c r="E244" s="49">
        <v>0.21240000000000001</v>
      </c>
      <c r="F244" s="49">
        <v>0.19700000000000001</v>
      </c>
      <c r="G244" s="49">
        <v>0.20680000000000001</v>
      </c>
      <c r="H244" s="49">
        <v>0.19850000000000001</v>
      </c>
      <c r="I244" s="49">
        <v>0.192</v>
      </c>
      <c r="J244" s="49">
        <v>0.161</v>
      </c>
      <c r="K244" s="49">
        <v>0.15970000000000001</v>
      </c>
      <c r="L244" s="49">
        <v>0.155</v>
      </c>
      <c r="M244" s="49">
        <v>0.159</v>
      </c>
      <c r="N244" s="50">
        <v>0</v>
      </c>
    </row>
    <row r="245" spans="4:14" x14ac:dyDescent="0.25">
      <c r="D245" s="43" t="s">
        <v>15</v>
      </c>
      <c r="E245" s="50">
        <v>0.35470000000000002</v>
      </c>
      <c r="F245" s="50">
        <v>0.34539999999999998</v>
      </c>
      <c r="G245" s="50">
        <v>0.32100000000000001</v>
      </c>
      <c r="H245" s="50">
        <v>0.33150000000000002</v>
      </c>
      <c r="I245" s="50">
        <v>0.33700000000000002</v>
      </c>
      <c r="J245" s="50">
        <v>0.34799999999999998</v>
      </c>
      <c r="K245" s="50">
        <v>0.34699999999999998</v>
      </c>
      <c r="L245" s="50">
        <v>0.36199999999999999</v>
      </c>
      <c r="M245" s="50">
        <v>0.33300000000000002</v>
      </c>
      <c r="N245" s="50">
        <v>0.32200000000000001</v>
      </c>
    </row>
    <row r="246" spans="4:14" x14ac:dyDescent="0.25">
      <c r="D246" s="43" t="s">
        <v>16</v>
      </c>
      <c r="E246" s="50">
        <v>0.19739999999999999</v>
      </c>
      <c r="F246" s="50">
        <v>0.19650000000000001</v>
      </c>
      <c r="G246" s="50">
        <v>0.22209999999999999</v>
      </c>
      <c r="H246" s="50">
        <v>0.2072</v>
      </c>
      <c r="I246" s="50">
        <v>0.20810000000000001</v>
      </c>
      <c r="J246" s="50">
        <v>0.20780000000000001</v>
      </c>
      <c r="K246" s="50">
        <v>0.2145</v>
      </c>
      <c r="L246" s="50">
        <v>0.21199999999999999</v>
      </c>
      <c r="M246" s="50">
        <v>0.26700000000000002</v>
      </c>
      <c r="N246" s="50">
        <v>0.28999999999999998</v>
      </c>
    </row>
    <row r="247" spans="4:14" x14ac:dyDescent="0.25">
      <c r="D247" s="43" t="s">
        <v>29</v>
      </c>
      <c r="E247" s="49">
        <v>0</v>
      </c>
      <c r="F247" s="49">
        <v>0</v>
      </c>
      <c r="G247" s="49">
        <v>0</v>
      </c>
      <c r="H247" s="49">
        <v>0</v>
      </c>
      <c r="I247" s="49">
        <v>0</v>
      </c>
      <c r="J247" s="49">
        <v>0.504</v>
      </c>
      <c r="K247" s="49">
        <v>0.47899999999999998</v>
      </c>
      <c r="L247" s="49">
        <v>0.37</v>
      </c>
      <c r="M247" s="49">
        <v>0.215</v>
      </c>
      <c r="N247" s="50">
        <v>0</v>
      </c>
    </row>
    <row r="248" spans="4:14" x14ac:dyDescent="0.25">
      <c r="D248" s="43" t="s">
        <v>17</v>
      </c>
      <c r="E248" s="49">
        <v>0</v>
      </c>
      <c r="F248" s="49">
        <v>0</v>
      </c>
      <c r="G248" s="49">
        <v>0</v>
      </c>
      <c r="H248" s="49">
        <v>0</v>
      </c>
      <c r="I248" s="49">
        <v>0.35730000000000001</v>
      </c>
      <c r="J248" s="49">
        <v>0.3513</v>
      </c>
      <c r="K248" s="49">
        <v>0.33629999999999999</v>
      </c>
      <c r="L248" s="49">
        <v>0.37069999999999997</v>
      </c>
      <c r="M248" s="49">
        <v>0.39119999999999999</v>
      </c>
      <c r="N248" s="50">
        <v>0</v>
      </c>
    </row>
    <row r="249" spans="4:14" x14ac:dyDescent="0.25">
      <c r="D249" s="43" t="s">
        <v>18</v>
      </c>
      <c r="E249" s="50">
        <v>23</v>
      </c>
      <c r="F249" s="50">
        <v>24.2</v>
      </c>
      <c r="G249" s="50">
        <v>24.6</v>
      </c>
      <c r="H249" s="50">
        <v>24.1</v>
      </c>
      <c r="I249" s="50">
        <v>24.1</v>
      </c>
      <c r="J249" s="50">
        <v>22.3</v>
      </c>
      <c r="K249" s="50">
        <v>27.8</v>
      </c>
      <c r="L249" s="50">
        <v>0</v>
      </c>
      <c r="M249" s="50">
        <v>0</v>
      </c>
      <c r="N249" s="50">
        <v>0</v>
      </c>
    </row>
    <row r="250" spans="4:14" x14ac:dyDescent="0.25">
      <c r="D250" s="43" t="s">
        <v>19</v>
      </c>
      <c r="E250" s="49">
        <v>0</v>
      </c>
      <c r="F250" s="49">
        <v>0</v>
      </c>
      <c r="G250" s="49">
        <v>0</v>
      </c>
      <c r="H250" s="49">
        <v>0</v>
      </c>
      <c r="I250" s="49">
        <v>0</v>
      </c>
      <c r="J250" s="49">
        <v>0</v>
      </c>
      <c r="K250" s="49">
        <v>0</v>
      </c>
      <c r="L250" s="49">
        <v>0</v>
      </c>
      <c r="M250" s="49">
        <v>0</v>
      </c>
      <c r="N250" s="50">
        <v>0</v>
      </c>
    </row>
    <row r="251" spans="4:14" x14ac:dyDescent="0.25">
      <c r="D251" s="43" t="s">
        <v>20</v>
      </c>
      <c r="E251" s="49">
        <v>0.20950309743805126</v>
      </c>
      <c r="F251" s="49">
        <v>0.21536806516059626</v>
      </c>
      <c r="G251" s="49">
        <v>0.2</v>
      </c>
      <c r="H251" s="49">
        <v>0.25453441295546558</v>
      </c>
      <c r="I251" s="49">
        <v>0.26900000000000002</v>
      </c>
      <c r="J251" s="49">
        <v>0.26400000000000001</v>
      </c>
      <c r="K251" s="49">
        <v>0.26700000000000002</v>
      </c>
      <c r="L251" s="49">
        <v>0</v>
      </c>
      <c r="M251" s="49">
        <v>0</v>
      </c>
      <c r="N251" s="50">
        <v>29</v>
      </c>
    </row>
    <row r="252" spans="4:14" x14ac:dyDescent="0.25">
      <c r="D252" s="43" t="s">
        <v>21</v>
      </c>
      <c r="E252" s="50" t="e">
        <f>#REF!</f>
        <v>#REF!</v>
      </c>
      <c r="F252" s="50" t="e">
        <f>#REF!</f>
        <v>#REF!</v>
      </c>
      <c r="G252" s="50" t="e">
        <f>#REF!</f>
        <v>#REF!</v>
      </c>
      <c r="H252" s="50" t="e">
        <f>#REF!</f>
        <v>#REF!</v>
      </c>
      <c r="I252" s="50" t="e">
        <f>#REF!</f>
        <v>#REF!</v>
      </c>
      <c r="J252" s="50" t="e">
        <f>#REF!</f>
        <v>#REF!</v>
      </c>
      <c r="K252" s="50" t="e">
        <f>#REF!</f>
        <v>#REF!</v>
      </c>
      <c r="L252" s="50" t="e">
        <f>#REF!</f>
        <v>#REF!</v>
      </c>
      <c r="M252" s="50" t="e">
        <f>#REF!</f>
        <v>#REF!</v>
      </c>
      <c r="N252" s="50" t="e">
        <f>#REF!</f>
        <v>#REF!</v>
      </c>
    </row>
    <row r="253" spans="4:14" x14ac:dyDescent="0.25">
      <c r="D253" s="43" t="s">
        <v>22</v>
      </c>
      <c r="E253" s="49">
        <v>0.57940000000000003</v>
      </c>
      <c r="F253" s="49">
        <v>0.48780000000000001</v>
      </c>
      <c r="G253" s="49">
        <v>0.46600000000000003</v>
      </c>
      <c r="H253" s="49">
        <v>0.43640000000000001</v>
      </c>
      <c r="I253" s="49">
        <v>0.40400000000000003</v>
      </c>
      <c r="J253" s="49">
        <v>0.37</v>
      </c>
      <c r="K253" s="49">
        <v>0.34200000000000003</v>
      </c>
      <c r="L253" s="49">
        <v>0.32595549583020433</v>
      </c>
      <c r="M253" s="49">
        <v>0.23200000000000001</v>
      </c>
      <c r="N253" s="50">
        <v>0</v>
      </c>
    </row>
    <row r="254" spans="4:14" x14ac:dyDescent="0.25">
      <c r="D254" s="43" t="s">
        <v>23</v>
      </c>
      <c r="E254" s="50">
        <v>0.36799999999999999</v>
      </c>
      <c r="F254" s="50">
        <v>0.34200000000000003</v>
      </c>
      <c r="G254" s="50">
        <v>0.32622865819294633</v>
      </c>
      <c r="H254" s="50">
        <v>0.31206686172810311</v>
      </c>
      <c r="I254" s="50">
        <v>0.29614503659654062</v>
      </c>
      <c r="J254" s="50">
        <v>0.28063737478539097</v>
      </c>
      <c r="K254" s="50">
        <v>0.2712521269016146</v>
      </c>
      <c r="L254" s="50">
        <v>0.26355701782863966</v>
      </c>
      <c r="M254" s="50">
        <v>0.26405414309740299</v>
      </c>
      <c r="N254" s="50">
        <v>0.26069147010730487</v>
      </c>
    </row>
    <row r="255" spans="4:14" x14ac:dyDescent="0.25">
      <c r="D255" s="43" t="s">
        <v>31</v>
      </c>
      <c r="E255" s="49">
        <v>0.25408170477374542</v>
      </c>
      <c r="F255" s="49">
        <v>0</v>
      </c>
      <c r="G255" s="49">
        <v>0</v>
      </c>
      <c r="H255" s="49">
        <v>0</v>
      </c>
      <c r="I255" s="49">
        <v>0.33189999999999997</v>
      </c>
      <c r="J255" s="49">
        <v>0.33629999999999999</v>
      </c>
      <c r="K255" s="49">
        <v>0.28370000000000001</v>
      </c>
      <c r="L255" s="49">
        <v>0</v>
      </c>
      <c r="M255" s="49">
        <v>0.192</v>
      </c>
      <c r="N255" s="50">
        <v>0</v>
      </c>
    </row>
    <row r="256" spans="4:14" x14ac:dyDescent="0.25">
      <c r="D256" s="43" t="s">
        <v>24</v>
      </c>
      <c r="E256" s="50">
        <v>0.27100000000000002</v>
      </c>
      <c r="F256" s="50">
        <v>0.252</v>
      </c>
      <c r="G256" s="50">
        <v>0.25</v>
      </c>
      <c r="H256" s="50">
        <v>0.254</v>
      </c>
      <c r="I256" s="50">
        <v>0.30499999999999999</v>
      </c>
      <c r="J256" s="50">
        <v>0.30499999999999999</v>
      </c>
      <c r="K256" s="50">
        <v>0.28799999999999998</v>
      </c>
      <c r="L256" s="50">
        <v>0.28899999999999998</v>
      </c>
      <c r="M256" s="50">
        <v>0.29499999999999998</v>
      </c>
      <c r="N256" s="50">
        <v>0.3</v>
      </c>
    </row>
    <row r="257" spans="4:14" x14ac:dyDescent="0.25">
      <c r="D257" s="43" t="s">
        <v>25</v>
      </c>
      <c r="E257" s="49">
        <v>0.40379999999999999</v>
      </c>
      <c r="F257" s="49">
        <v>0.40429999999999999</v>
      </c>
      <c r="G257" s="49">
        <v>0.38490000000000002</v>
      </c>
      <c r="H257" s="49">
        <v>0.3755</v>
      </c>
      <c r="I257" s="49">
        <v>0.37830000000000003</v>
      </c>
      <c r="J257" s="49">
        <v>0.36969999999999997</v>
      </c>
      <c r="K257" s="49">
        <v>0.35830000000000001</v>
      </c>
      <c r="L257" s="49">
        <v>0.34210000000000002</v>
      </c>
      <c r="M257" s="49">
        <v>0.315</v>
      </c>
      <c r="N257" s="50">
        <v>29.8</v>
      </c>
    </row>
    <row r="258" spans="4:14" x14ac:dyDescent="0.25">
      <c r="D258" s="43" t="s">
        <v>26</v>
      </c>
      <c r="E258" s="49">
        <v>0.4965</v>
      </c>
      <c r="F258" s="49">
        <v>0.41549999999999998</v>
      </c>
      <c r="G258" s="49">
        <v>0.39290000000000003</v>
      </c>
      <c r="H258" s="49">
        <v>0.37409999999999999</v>
      </c>
      <c r="I258" s="49">
        <v>0.36870000000000003</v>
      </c>
      <c r="J258" s="49">
        <v>0.37680000000000002</v>
      </c>
      <c r="K258" s="49">
        <v>0.37590000000000001</v>
      </c>
      <c r="L258" s="49">
        <v>0.3624</v>
      </c>
      <c r="M258" s="49">
        <v>0.35730000000000001</v>
      </c>
      <c r="N258" s="50">
        <v>0</v>
      </c>
    </row>
    <row r="259" spans="4:14" x14ac:dyDescent="0.25">
      <c r="D259" s="43" t="s">
        <v>27</v>
      </c>
      <c r="E259" s="50" t="e">
        <f>#REF!</f>
        <v>#REF!</v>
      </c>
      <c r="F259" s="50" t="e">
        <f>#REF!</f>
        <v>#REF!</v>
      </c>
      <c r="G259" s="50" t="e">
        <f>#REF!</f>
        <v>#REF!</v>
      </c>
      <c r="H259" s="50" t="e">
        <f>#REF!</f>
        <v>#REF!</v>
      </c>
      <c r="I259" s="50" t="e">
        <f>#REF!</f>
        <v>#REF!</v>
      </c>
      <c r="J259" s="50" t="e">
        <f>#REF!</f>
        <v>#REF!</v>
      </c>
      <c r="K259" s="50" t="e">
        <f>#REF!</f>
        <v>#REF!</v>
      </c>
      <c r="L259" s="50" t="e">
        <f>#REF!</f>
        <v>#REF!</v>
      </c>
      <c r="M259" s="50" t="e">
        <f>#REF!</f>
        <v>#REF!</v>
      </c>
      <c r="N259" s="50" t="e">
        <f>#REF!</f>
        <v>#REF!</v>
      </c>
    </row>
    <row r="260" spans="4:14" x14ac:dyDescent="0.25">
      <c r="D260" s="43" t="s">
        <v>11</v>
      </c>
      <c r="E260" s="51">
        <v>0.15920000000000001</v>
      </c>
      <c r="F260" s="51">
        <v>0.1633</v>
      </c>
      <c r="G260" s="51">
        <v>0.16300000000000001</v>
      </c>
      <c r="H260" s="51">
        <v>0.1595</v>
      </c>
      <c r="I260" s="51">
        <v>0.14235294390553327</v>
      </c>
      <c r="J260" s="51">
        <v>0.13880000000000001</v>
      </c>
      <c r="K260" s="51">
        <v>0.111</v>
      </c>
      <c r="L260" s="51">
        <v>0.113</v>
      </c>
      <c r="M260" s="51">
        <v>0.12</v>
      </c>
      <c r="N260" s="50">
        <v>0</v>
      </c>
    </row>
    <row r="261" spans="4:14" x14ac:dyDescent="0.25">
      <c r="E261" s="57"/>
      <c r="F261" s="57"/>
      <c r="G261" s="57"/>
      <c r="H261" s="57"/>
      <c r="I261" s="57"/>
      <c r="J261" s="57"/>
      <c r="K261" s="57"/>
      <c r="L261" s="57"/>
      <c r="M261" s="57"/>
      <c r="N261" s="57"/>
    </row>
    <row r="262" spans="4:14" x14ac:dyDescent="0.25">
      <c r="D262" s="6"/>
    </row>
    <row r="263" spans="4:14" ht="18.75" x14ac:dyDescent="0.25">
      <c r="D263" s="198" t="s">
        <v>56</v>
      </c>
      <c r="E263" s="199"/>
      <c r="F263" s="199"/>
      <c r="G263" s="199"/>
      <c r="H263" s="199"/>
      <c r="I263" s="199"/>
      <c r="J263" s="199"/>
      <c r="K263" s="199"/>
      <c r="L263" s="199"/>
      <c r="M263" s="199"/>
      <c r="N263" s="199"/>
    </row>
    <row r="264" spans="4:14" x14ac:dyDescent="0.25">
      <c r="D264" s="14">
        <v>84</v>
      </c>
      <c r="E264" s="18">
        <v>2004</v>
      </c>
      <c r="F264" s="18">
        <f t="shared" ref="F264:N264" si="10">E264+1</f>
        <v>2005</v>
      </c>
      <c r="G264" s="18">
        <f t="shared" si="10"/>
        <v>2006</v>
      </c>
      <c r="H264" s="18">
        <f t="shared" si="10"/>
        <v>2007</v>
      </c>
      <c r="I264" s="18">
        <f t="shared" si="10"/>
        <v>2008</v>
      </c>
      <c r="J264" s="18">
        <f t="shared" si="10"/>
        <v>2009</v>
      </c>
      <c r="K264" s="18">
        <f t="shared" si="10"/>
        <v>2010</v>
      </c>
      <c r="L264" s="18">
        <f t="shared" si="10"/>
        <v>2011</v>
      </c>
      <c r="M264" s="18">
        <f t="shared" si="10"/>
        <v>2012</v>
      </c>
      <c r="N264" s="18">
        <f t="shared" si="10"/>
        <v>2013</v>
      </c>
    </row>
    <row r="265" spans="4:14" x14ac:dyDescent="0.25">
      <c r="D265" s="43" t="s">
        <v>0</v>
      </c>
      <c r="E265" s="47">
        <v>0.20164000000000001</v>
      </c>
      <c r="F265" s="47">
        <v>0.20549999999999999</v>
      </c>
      <c r="G265" s="47">
        <v>0.20810000000000001</v>
      </c>
      <c r="H265" s="47">
        <v>0.21179999999999999</v>
      </c>
      <c r="I265" s="47">
        <v>0.21560000000000001</v>
      </c>
      <c r="J265" s="47">
        <v>0.20799999999999999</v>
      </c>
      <c r="K265" s="47">
        <v>0.20599999999999999</v>
      </c>
      <c r="L265" s="47">
        <v>0.22</v>
      </c>
      <c r="M265" s="47">
        <v>0.20899999999999999</v>
      </c>
      <c r="N265" s="50">
        <v>21</v>
      </c>
    </row>
    <row r="266" spans="4:14" x14ac:dyDescent="0.25">
      <c r="D266" s="43" t="s">
        <v>1</v>
      </c>
      <c r="E266" s="49">
        <v>0.15040000000000001</v>
      </c>
      <c r="F266" s="49">
        <v>0.1573</v>
      </c>
      <c r="G266" s="49">
        <v>0.16009999999999999</v>
      </c>
      <c r="H266" s="49">
        <v>0.16350000000000001</v>
      </c>
      <c r="I266" s="49">
        <v>0.1716</v>
      </c>
      <c r="J266" s="49">
        <v>0.14929999999999999</v>
      </c>
      <c r="K266" s="49">
        <v>0.153</v>
      </c>
      <c r="L266" s="49">
        <v>0.155</v>
      </c>
      <c r="M266" s="49">
        <v>0.16</v>
      </c>
      <c r="N266" s="50" t="e">
        <f>#REF!</f>
        <v>#REF!</v>
      </c>
    </row>
    <row r="267" spans="4:14" x14ac:dyDescent="0.25">
      <c r="D267" s="43" t="s">
        <v>30</v>
      </c>
      <c r="E267" s="49">
        <v>0.15840000000000001</v>
      </c>
      <c r="F267" s="49">
        <v>0.15210000000000001</v>
      </c>
      <c r="G267" s="49">
        <v>0</v>
      </c>
      <c r="H267" s="49">
        <v>0.14699999999999999</v>
      </c>
      <c r="I267" s="49">
        <v>0.14499999999999999</v>
      </c>
      <c r="J267" s="49">
        <v>0.14323086802310403</v>
      </c>
      <c r="K267" s="49">
        <v>0.13500000000000001</v>
      </c>
      <c r="L267" s="49">
        <v>0.129</v>
      </c>
      <c r="M267" s="49">
        <v>0.129</v>
      </c>
      <c r="N267" s="50">
        <v>0</v>
      </c>
    </row>
    <row r="268" spans="4:14" x14ac:dyDescent="0.25">
      <c r="D268" s="43" t="s">
        <v>2</v>
      </c>
      <c r="E268" s="49">
        <v>0.14899999999999999</v>
      </c>
      <c r="F268" s="49">
        <v>0.152</v>
      </c>
      <c r="G268" s="49">
        <v>0.15</v>
      </c>
      <c r="H268" s="49">
        <v>0.12002578427159433</v>
      </c>
      <c r="I268" s="49">
        <v>0.11700000000000001</v>
      </c>
      <c r="J268" s="49">
        <v>0.113</v>
      </c>
      <c r="K268" s="49">
        <v>0.10697674418604651</v>
      </c>
      <c r="L268" s="49">
        <v>0.10299999999999999</v>
      </c>
      <c r="M268" s="49">
        <v>0.1008</v>
      </c>
      <c r="N268" s="50">
        <v>9.9</v>
      </c>
    </row>
    <row r="269" spans="4:14" x14ac:dyDescent="0.25">
      <c r="D269" s="43" t="s">
        <v>3</v>
      </c>
      <c r="E269" s="49">
        <v>0.12540000000000001</v>
      </c>
      <c r="F269" s="49">
        <v>0.129</v>
      </c>
      <c r="G269" s="49">
        <v>0.125</v>
      </c>
      <c r="H269" s="49">
        <v>0.12529999999999999</v>
      </c>
      <c r="I269" s="49">
        <v>0.123</v>
      </c>
      <c r="J269" s="49">
        <v>0.12</v>
      </c>
      <c r="K269" s="49">
        <v>0.1231</v>
      </c>
      <c r="L269" s="49">
        <v>0.1178</v>
      </c>
      <c r="M269" s="49">
        <v>0.1195</v>
      </c>
      <c r="N269" s="50">
        <v>0</v>
      </c>
    </row>
    <row r="270" spans="4:14" x14ac:dyDescent="0.25">
      <c r="D270" s="43" t="s">
        <v>4</v>
      </c>
      <c r="E270" s="49">
        <v>0.27360000000000001</v>
      </c>
      <c r="F270" s="49">
        <v>0.28370000000000001</v>
      </c>
      <c r="G270" s="49">
        <v>0.28249999999999997</v>
      </c>
      <c r="H270" s="49">
        <v>0.28189999999999998</v>
      </c>
      <c r="I270" s="49">
        <v>0.28110000000000002</v>
      </c>
      <c r="J270" s="49">
        <v>0.27800000000000002</v>
      </c>
      <c r="K270" s="49">
        <v>0.26800000000000002</v>
      </c>
      <c r="L270" s="49">
        <v>0.25800000000000001</v>
      </c>
      <c r="M270" s="49">
        <v>0.25580000000000003</v>
      </c>
      <c r="N270" s="50">
        <v>34</v>
      </c>
    </row>
    <row r="271" spans="4:14" x14ac:dyDescent="0.25">
      <c r="D271" s="43" t="s">
        <v>5</v>
      </c>
      <c r="E271" s="49">
        <v>0</v>
      </c>
      <c r="F271" s="49">
        <v>0</v>
      </c>
      <c r="G271" s="49">
        <v>0</v>
      </c>
      <c r="H271" s="49">
        <v>8.4000000000000005E-2</v>
      </c>
      <c r="I271" s="49">
        <v>8.7999999999999995E-2</v>
      </c>
      <c r="J271" s="49">
        <v>8.6999999999999994E-2</v>
      </c>
      <c r="K271" s="49">
        <v>9.0383641433443559E-2</v>
      </c>
      <c r="L271" s="49">
        <v>9.0999999999999998E-2</v>
      </c>
      <c r="M271" s="49">
        <v>8.6999999999999994E-2</v>
      </c>
      <c r="N271" s="50">
        <v>8.4950118764845612</v>
      </c>
    </row>
    <row r="272" spans="4:14" x14ac:dyDescent="0.25">
      <c r="D272" s="43" t="s">
        <v>6</v>
      </c>
      <c r="E272" s="49">
        <v>0.193</v>
      </c>
      <c r="F272" s="49">
        <v>0.19600000000000001</v>
      </c>
      <c r="G272" s="49">
        <v>0.19500000000000001</v>
      </c>
      <c r="H272" s="49">
        <v>0.191</v>
      </c>
      <c r="I272" s="49">
        <v>0.183</v>
      </c>
      <c r="J272" s="49">
        <v>0.18584829220156701</v>
      </c>
      <c r="K272" s="49">
        <v>0.18020374146572846</v>
      </c>
      <c r="L272" s="49">
        <v>0.17529769474148801</v>
      </c>
      <c r="M272" s="49">
        <v>0.17399999999999999</v>
      </c>
      <c r="N272" s="50">
        <v>0</v>
      </c>
    </row>
    <row r="273" spans="4:14" x14ac:dyDescent="0.25">
      <c r="D273" s="43" t="s">
        <v>7</v>
      </c>
      <c r="E273" s="49">
        <v>0.25900000000000001</v>
      </c>
      <c r="F273" s="49">
        <v>0.26300000000000001</v>
      </c>
      <c r="G273" s="49">
        <v>0.26200000000000001</v>
      </c>
      <c r="H273" s="49">
        <v>0.23470659635772489</v>
      </c>
      <c r="I273" s="49">
        <v>0.217</v>
      </c>
      <c r="J273" s="49">
        <v>0.16800000000000001</v>
      </c>
      <c r="K273" s="49">
        <v>0.156</v>
      </c>
      <c r="L273" s="49">
        <v>0.17799999999999999</v>
      </c>
      <c r="M273" s="49">
        <v>0.18</v>
      </c>
      <c r="N273" s="50">
        <v>0.16400000000000001</v>
      </c>
    </row>
    <row r="274" spans="4:14" x14ac:dyDescent="0.25">
      <c r="D274" s="43" t="s">
        <v>8</v>
      </c>
      <c r="E274" s="49">
        <v>6.6699999999999995E-2</v>
      </c>
      <c r="F274" s="49">
        <v>6.6600000000000006E-2</v>
      </c>
      <c r="G274" s="49">
        <v>8.9200000000000002E-2</v>
      </c>
      <c r="H274" s="49">
        <v>6.88E-2</v>
      </c>
      <c r="I274" s="49">
        <v>8.4333565184075004E-2</v>
      </c>
      <c r="J274" s="49">
        <v>7.9899999999999999E-2</v>
      </c>
      <c r="K274" s="49">
        <v>7.5499999999999998E-2</v>
      </c>
      <c r="L274" s="49">
        <v>0.113</v>
      </c>
      <c r="M274" s="49">
        <v>0.1215</v>
      </c>
      <c r="N274" s="50">
        <v>0.12148582895886598</v>
      </c>
    </row>
    <row r="275" spans="4:14" x14ac:dyDescent="0.25">
      <c r="D275" s="43" t="s">
        <v>9</v>
      </c>
      <c r="E275" s="49">
        <v>0.26100000000000001</v>
      </c>
      <c r="F275" s="49">
        <v>0.26400000000000001</v>
      </c>
      <c r="G275" s="49">
        <v>0.26300000000000001</v>
      </c>
      <c r="H275" s="49">
        <v>0.26500000000000001</v>
      </c>
      <c r="I275" s="49">
        <v>0.25600000000000001</v>
      </c>
      <c r="J275" s="49">
        <v>0.25</v>
      </c>
      <c r="K275" s="49">
        <v>0.248</v>
      </c>
      <c r="L275" s="49">
        <v>0.23899999999999999</v>
      </c>
      <c r="M275" s="49">
        <v>0.26700000000000002</v>
      </c>
      <c r="N275" s="50">
        <v>0.25563500399290673</v>
      </c>
    </row>
    <row r="276" spans="4:14" x14ac:dyDescent="0.25">
      <c r="D276" s="43" t="s">
        <v>10</v>
      </c>
      <c r="E276" s="49">
        <v>0.129</v>
      </c>
      <c r="F276" s="49">
        <v>0.13100000000000001</v>
      </c>
      <c r="G276" s="49">
        <v>0.13100000000000001</v>
      </c>
      <c r="H276" s="49">
        <v>0.13200000000000001</v>
      </c>
      <c r="I276" s="49">
        <v>0.13700000000000001</v>
      </c>
      <c r="J276" s="49">
        <v>0.13700000000000001</v>
      </c>
      <c r="K276" s="49">
        <v>0.13500000000000001</v>
      </c>
      <c r="L276" s="49">
        <v>0.13500000000000001</v>
      </c>
      <c r="M276" s="49">
        <v>0.13400000000000001</v>
      </c>
      <c r="N276" s="50">
        <v>0.13300000000000001</v>
      </c>
    </row>
    <row r="277" spans="4:14" x14ac:dyDescent="0.25">
      <c r="D277" s="43" t="s">
        <v>12</v>
      </c>
      <c r="E277" s="49">
        <v>7.6899999999999996E-2</v>
      </c>
      <c r="F277" s="49">
        <v>6.7900000000000002E-2</v>
      </c>
      <c r="G277" s="49">
        <v>5.7200000000000001E-2</v>
      </c>
      <c r="H277" s="49">
        <v>5.91E-2</v>
      </c>
      <c r="I277" s="49">
        <v>6.0999999999999999E-2</v>
      </c>
      <c r="J277" s="49">
        <v>7.0000000000000007E-2</v>
      </c>
      <c r="K277" s="49">
        <v>7.0000000000000007E-2</v>
      </c>
      <c r="L277" s="49">
        <v>8.1000000000000003E-2</v>
      </c>
      <c r="M277" s="49">
        <v>8.8999999999999996E-2</v>
      </c>
      <c r="N277" s="50">
        <v>9.1092687857494525E-2</v>
      </c>
    </row>
    <row r="278" spans="4:14" x14ac:dyDescent="0.25">
      <c r="D278" s="43" t="s">
        <v>28</v>
      </c>
      <c r="E278" s="49">
        <v>0.14399999999999999</v>
      </c>
      <c r="F278" s="49">
        <v>0.15429999999999999</v>
      </c>
      <c r="G278" s="49">
        <v>0.153</v>
      </c>
      <c r="H278" s="49">
        <v>0.15210000000000001</v>
      </c>
      <c r="I278" s="49">
        <v>0.152</v>
      </c>
      <c r="J278" s="49">
        <v>0.151</v>
      </c>
      <c r="K278" s="49">
        <v>0.14799999999999999</v>
      </c>
      <c r="L278" s="49">
        <v>0.14899999999999999</v>
      </c>
      <c r="M278" s="49">
        <v>0.14899999999999999</v>
      </c>
      <c r="N278" s="50">
        <v>14.8</v>
      </c>
    </row>
    <row r="279" spans="4:14" x14ac:dyDescent="0.25">
      <c r="D279" s="43" t="s">
        <v>13</v>
      </c>
      <c r="E279" s="49">
        <v>0.20370434412582195</v>
      </c>
      <c r="F279" s="49">
        <v>0.19500000000000001</v>
      </c>
      <c r="G279" s="49">
        <v>0.19750000000000001</v>
      </c>
      <c r="H279" s="49">
        <v>0.19639999999999999</v>
      </c>
      <c r="I279" s="49">
        <v>0.2004085754529526</v>
      </c>
      <c r="J279" s="49">
        <v>0.200658906</v>
      </c>
      <c r="K279" s="49">
        <v>0.20717297200000001</v>
      </c>
      <c r="L279" s="49">
        <v>0.20749999999999999</v>
      </c>
      <c r="M279" s="49">
        <v>0.19500000000000001</v>
      </c>
      <c r="N279" s="50">
        <v>18.849070446516318</v>
      </c>
    </row>
    <row r="280" spans="4:14" x14ac:dyDescent="0.25">
      <c r="D280" s="43" t="s">
        <v>14</v>
      </c>
      <c r="E280" s="49">
        <v>0.1326</v>
      </c>
      <c r="F280" s="49">
        <v>0.125</v>
      </c>
      <c r="G280" s="49">
        <v>0.1203</v>
      </c>
      <c r="H280" s="49">
        <v>0.12189999999999999</v>
      </c>
      <c r="I280" s="49">
        <v>0.11600000000000001</v>
      </c>
      <c r="J280" s="49">
        <v>0.114</v>
      </c>
      <c r="K280" s="49">
        <v>0.123</v>
      </c>
      <c r="L280" s="49">
        <v>0.14699999999999999</v>
      </c>
      <c r="M280" s="49">
        <v>0.154</v>
      </c>
      <c r="N280" s="50">
        <v>0</v>
      </c>
    </row>
    <row r="281" spans="4:14" x14ac:dyDescent="0.25">
      <c r="D281" s="43" t="s">
        <v>15</v>
      </c>
      <c r="E281" s="49">
        <v>0.30120000000000002</v>
      </c>
      <c r="F281" s="49">
        <v>0.30280000000000001</v>
      </c>
      <c r="G281" s="49">
        <v>0.32</v>
      </c>
      <c r="H281" s="49">
        <v>0.29699999999999999</v>
      </c>
      <c r="I281" s="49">
        <v>0.27600000000000002</v>
      </c>
      <c r="J281" s="49">
        <v>0.26900000000000002</v>
      </c>
      <c r="K281" s="49">
        <v>0.26100000000000001</v>
      </c>
      <c r="L281" s="49">
        <v>0.252</v>
      </c>
      <c r="M281" s="49">
        <v>0.25800000000000001</v>
      </c>
      <c r="N281" s="50">
        <v>0.26200000000000001</v>
      </c>
    </row>
    <row r="282" spans="4:14" x14ac:dyDescent="0.25">
      <c r="D282" s="43" t="s">
        <v>16</v>
      </c>
      <c r="E282" s="49">
        <v>0.16389999999999999</v>
      </c>
      <c r="F282" s="49">
        <v>0.156</v>
      </c>
      <c r="G282" s="49">
        <v>0.1988</v>
      </c>
      <c r="H282" s="49">
        <v>0.19400000000000001</v>
      </c>
      <c r="I282" s="49">
        <v>0.1913</v>
      </c>
      <c r="J282" s="49">
        <v>0.19209999999999999</v>
      </c>
      <c r="K282" s="49">
        <v>0.19800000000000001</v>
      </c>
      <c r="L282" s="49">
        <v>0.192</v>
      </c>
      <c r="M282" s="49">
        <v>0.191</v>
      </c>
      <c r="N282" s="50">
        <v>0.20899999999999999</v>
      </c>
    </row>
    <row r="283" spans="4:14" x14ac:dyDescent="0.25">
      <c r="D283" s="43" t="s">
        <v>29</v>
      </c>
      <c r="E283" s="49">
        <v>0</v>
      </c>
      <c r="F283" s="49">
        <v>0</v>
      </c>
      <c r="G283" s="49">
        <v>0</v>
      </c>
      <c r="H283" s="49">
        <v>0</v>
      </c>
      <c r="I283" s="49">
        <v>0</v>
      </c>
      <c r="J283" s="49">
        <v>0.186</v>
      </c>
      <c r="K283" s="49">
        <v>0.187</v>
      </c>
      <c r="L283" s="49">
        <v>0.20200000000000001</v>
      </c>
      <c r="M283" s="49">
        <v>7.8E-2</v>
      </c>
      <c r="N283" s="50">
        <v>0</v>
      </c>
    </row>
    <row r="284" spans="4:14" x14ac:dyDescent="0.25">
      <c r="D284" s="43" t="s">
        <v>17</v>
      </c>
      <c r="E284" s="49">
        <v>0</v>
      </c>
      <c r="F284" s="49">
        <v>0</v>
      </c>
      <c r="G284" s="49">
        <v>0</v>
      </c>
      <c r="H284" s="49">
        <v>0</v>
      </c>
      <c r="I284" s="49">
        <v>0.25509999999999999</v>
      </c>
      <c r="J284" s="49">
        <v>0.24729999999999999</v>
      </c>
      <c r="K284" s="49">
        <v>0.2429</v>
      </c>
      <c r="L284" s="49">
        <v>0.26419999999999999</v>
      </c>
      <c r="M284" s="49">
        <v>0.2636</v>
      </c>
      <c r="N284" s="50">
        <v>0</v>
      </c>
    </row>
    <row r="285" spans="4:14" x14ac:dyDescent="0.25">
      <c r="D285" s="43" t="s">
        <v>18</v>
      </c>
      <c r="E285" s="49">
        <v>0.1641</v>
      </c>
      <c r="F285" s="49">
        <v>0.20830000000000001</v>
      </c>
      <c r="G285" s="49">
        <v>0.218</v>
      </c>
      <c r="H285" s="49">
        <v>0.20100000000000001</v>
      </c>
      <c r="I285" s="49">
        <v>0.20100000000000001</v>
      </c>
      <c r="J285" s="49">
        <v>0.20899999999999999</v>
      </c>
      <c r="K285" s="49">
        <v>0</v>
      </c>
      <c r="L285" s="49">
        <v>0</v>
      </c>
      <c r="M285" s="49">
        <v>0</v>
      </c>
      <c r="N285" s="50">
        <v>0</v>
      </c>
    </row>
    <row r="286" spans="4:14" x14ac:dyDescent="0.25">
      <c r="D286" s="43" t="s">
        <v>19</v>
      </c>
      <c r="E286" s="49">
        <v>0</v>
      </c>
      <c r="F286" s="49">
        <v>0</v>
      </c>
      <c r="G286" s="49">
        <v>0</v>
      </c>
      <c r="H286" s="49">
        <v>0</v>
      </c>
      <c r="I286" s="49">
        <v>0</v>
      </c>
      <c r="J286" s="49">
        <v>0</v>
      </c>
      <c r="K286" s="49">
        <v>0</v>
      </c>
      <c r="L286" s="49">
        <v>0</v>
      </c>
      <c r="M286" s="49">
        <v>0</v>
      </c>
      <c r="N286" s="50">
        <v>0</v>
      </c>
    </row>
    <row r="287" spans="4:14" x14ac:dyDescent="0.25">
      <c r="D287" s="43" t="s">
        <v>20</v>
      </c>
      <c r="E287" s="49">
        <v>0.11235636287274256</v>
      </c>
      <c r="F287" s="49">
        <v>0.10730367296757337</v>
      </c>
      <c r="G287" s="49">
        <v>0.18</v>
      </c>
      <c r="H287" s="49">
        <v>0.16214574898785425</v>
      </c>
      <c r="I287" s="49">
        <v>0.16600000000000001</v>
      </c>
      <c r="J287" s="49">
        <v>0.17</v>
      </c>
      <c r="K287" s="49">
        <v>0.19600000000000001</v>
      </c>
      <c r="L287" s="49">
        <v>0</v>
      </c>
      <c r="M287" s="49">
        <v>0</v>
      </c>
      <c r="N287" s="50">
        <v>18</v>
      </c>
    </row>
    <row r="288" spans="4:14" x14ac:dyDescent="0.25">
      <c r="D288" s="43" t="s">
        <v>21</v>
      </c>
      <c r="E288" s="49">
        <v>0.2651</v>
      </c>
      <c r="F288" s="49">
        <v>0.2752</v>
      </c>
      <c r="G288" s="49">
        <v>0.27629999999999999</v>
      </c>
      <c r="H288" s="49">
        <v>0.2969</v>
      </c>
      <c r="I288" s="49">
        <v>0</v>
      </c>
      <c r="J288" s="49">
        <v>0</v>
      </c>
      <c r="K288" s="49">
        <v>0</v>
      </c>
      <c r="L288" s="49">
        <v>0</v>
      </c>
      <c r="M288" s="49">
        <v>0</v>
      </c>
      <c r="N288" s="50" t="e">
        <f>#REF!</f>
        <v>#REF!</v>
      </c>
    </row>
    <row r="289" spans="4:14" x14ac:dyDescent="0.25">
      <c r="D289" s="43" t="s">
        <v>22</v>
      </c>
      <c r="E289" s="49">
        <v>0.12280000000000001</v>
      </c>
      <c r="F289" s="49">
        <v>0.1142</v>
      </c>
      <c r="G289" s="49">
        <v>0.106</v>
      </c>
      <c r="H289" s="49">
        <v>0.10100000000000001</v>
      </c>
      <c r="I289" s="49">
        <v>9.9000000000000005E-2</v>
      </c>
      <c r="J289" s="49">
        <v>0.126</v>
      </c>
      <c r="K289" s="49">
        <v>0.128</v>
      </c>
      <c r="L289" s="49">
        <v>0.13252440614995456</v>
      </c>
      <c r="M289" s="49">
        <v>0.13300000000000001</v>
      </c>
      <c r="N289" s="50">
        <v>0</v>
      </c>
    </row>
    <row r="290" spans="4:14" x14ac:dyDescent="0.25">
      <c r="D290" s="43" t="s">
        <v>23</v>
      </c>
      <c r="E290" s="49">
        <v>0.10100000000000001</v>
      </c>
      <c r="F290" s="49">
        <v>9.9000000000000005E-2</v>
      </c>
      <c r="G290" s="49">
        <v>9.8394362042865696E-2</v>
      </c>
      <c r="H290" s="49">
        <v>0.10041124757246032</v>
      </c>
      <c r="I290" s="49">
        <v>9.5920253798276345E-2</v>
      </c>
      <c r="J290" s="49">
        <v>9.6492768251495512E-2</v>
      </c>
      <c r="K290" s="49">
        <v>0.10282387306726062</v>
      </c>
      <c r="L290" s="49">
        <v>0.10555664887145655</v>
      </c>
      <c r="M290" s="49">
        <v>0.10781562305751521</v>
      </c>
      <c r="N290" s="50">
        <v>0.10720528233827799</v>
      </c>
    </row>
    <row r="291" spans="4:14" x14ac:dyDescent="0.25">
      <c r="D291" s="43" t="s">
        <v>31</v>
      </c>
      <c r="E291" s="49">
        <v>0.15828520656419068</v>
      </c>
      <c r="F291" s="49">
        <v>0</v>
      </c>
      <c r="G291" s="49">
        <v>0</v>
      </c>
      <c r="H291" s="49">
        <v>0</v>
      </c>
      <c r="I291" s="49">
        <v>0.18090000000000001</v>
      </c>
      <c r="J291" s="49">
        <v>0.1925</v>
      </c>
      <c r="K291" s="49">
        <v>0.161</v>
      </c>
      <c r="L291" s="49">
        <v>0</v>
      </c>
      <c r="M291" s="49">
        <v>0.1716</v>
      </c>
      <c r="N291" s="50">
        <v>0</v>
      </c>
    </row>
    <row r="292" spans="4:14" x14ac:dyDescent="0.25">
      <c r="D292" s="43" t="s">
        <v>24</v>
      </c>
      <c r="E292" s="49">
        <v>0.189</v>
      </c>
      <c r="F292" s="49">
        <v>0.17</v>
      </c>
      <c r="G292" s="49">
        <v>0.17299999999999999</v>
      </c>
      <c r="H292" s="49">
        <v>0.17319999999999999</v>
      </c>
      <c r="I292" s="49">
        <v>0.19600000000000001</v>
      </c>
      <c r="J292" s="49">
        <v>0.193</v>
      </c>
      <c r="K292" s="49">
        <v>0.189</v>
      </c>
      <c r="L292" s="49">
        <v>0.187</v>
      </c>
      <c r="M292" s="49">
        <v>0.185</v>
      </c>
      <c r="N292" s="50">
        <v>0.18</v>
      </c>
    </row>
    <row r="293" spans="4:14" x14ac:dyDescent="0.25">
      <c r="D293" s="43" t="s">
        <v>25</v>
      </c>
      <c r="E293" s="49">
        <v>0.2276</v>
      </c>
      <c r="F293" s="49">
        <v>0.2122</v>
      </c>
      <c r="G293" s="49">
        <v>0.1847</v>
      </c>
      <c r="H293" s="49">
        <v>0.182</v>
      </c>
      <c r="I293" s="49">
        <v>0.17469999999999999</v>
      </c>
      <c r="J293" s="49">
        <v>0.17219999999999999</v>
      </c>
      <c r="K293" s="49">
        <v>0.1721</v>
      </c>
      <c r="L293" s="49">
        <v>0.17380000000000001</v>
      </c>
      <c r="M293" s="49">
        <v>0.188</v>
      </c>
      <c r="N293" s="50">
        <v>18.739999999999998</v>
      </c>
    </row>
    <row r="294" spans="4:14" x14ac:dyDescent="0.25">
      <c r="D294" s="43" t="s">
        <v>26</v>
      </c>
      <c r="E294" s="49">
        <v>0.23169999999999999</v>
      </c>
      <c r="F294" s="49">
        <v>0.25700000000000001</v>
      </c>
      <c r="G294" s="49">
        <v>0.25359999999999999</v>
      </c>
      <c r="H294" s="49">
        <v>0.27539999999999998</v>
      </c>
      <c r="I294" s="49">
        <v>0.27760000000000001</v>
      </c>
      <c r="J294" s="49">
        <v>0.2853</v>
      </c>
      <c r="K294" s="49">
        <v>0.26379999999999998</v>
      </c>
      <c r="L294" s="49">
        <v>0.26240000000000002</v>
      </c>
      <c r="M294" s="49">
        <v>0.26350000000000001</v>
      </c>
      <c r="N294" s="50">
        <v>0</v>
      </c>
    </row>
    <row r="295" spans="4:14" x14ac:dyDescent="0.25">
      <c r="D295" s="43" t="s">
        <v>27</v>
      </c>
      <c r="E295" s="49">
        <v>0.1198</v>
      </c>
      <c r="F295" s="49">
        <v>0.11557590525594014</v>
      </c>
      <c r="G295" s="49">
        <v>0.1137</v>
      </c>
      <c r="H295" s="49">
        <v>0.1221</v>
      </c>
      <c r="I295" s="49">
        <v>0.1139</v>
      </c>
      <c r="J295" s="49">
        <v>0.1172</v>
      </c>
      <c r="K295" s="49">
        <v>0.11890000000000001</v>
      </c>
      <c r="L295" s="49">
        <v>0.13300000000000001</v>
      </c>
      <c r="M295" s="49">
        <v>0.13059999999999999</v>
      </c>
      <c r="N295" s="50" t="e">
        <f>#REF!</f>
        <v>#REF!</v>
      </c>
    </row>
    <row r="296" spans="4:14" x14ac:dyDescent="0.25">
      <c r="D296" s="43" t="s">
        <v>11</v>
      </c>
      <c r="E296" s="51">
        <v>0.14149999999999999</v>
      </c>
      <c r="F296" s="51">
        <v>0.13589999999999999</v>
      </c>
      <c r="G296" s="51">
        <v>0.13700000000000001</v>
      </c>
      <c r="H296" s="51">
        <v>0.12189999999999999</v>
      </c>
      <c r="I296" s="51">
        <v>0.11419514200087513</v>
      </c>
      <c r="J296" s="51">
        <v>0.11609999999999999</v>
      </c>
      <c r="K296" s="51">
        <v>0.109</v>
      </c>
      <c r="L296" s="51">
        <v>8.4000000000000005E-2</v>
      </c>
      <c r="M296" s="51">
        <v>8.2000000000000003E-2</v>
      </c>
      <c r="N296" s="50">
        <v>0</v>
      </c>
    </row>
    <row r="298" spans="4:14" x14ac:dyDescent="0.25">
      <c r="D298" s="6"/>
    </row>
    <row r="299" spans="4:14" ht="18.75" x14ac:dyDescent="0.25">
      <c r="D299" s="198" t="s">
        <v>57</v>
      </c>
      <c r="E299" s="199"/>
      <c r="F299" s="199"/>
      <c r="G299" s="199"/>
      <c r="H299" s="199"/>
      <c r="I299" s="199"/>
      <c r="J299" s="199"/>
      <c r="K299" s="199"/>
      <c r="L299" s="199"/>
      <c r="M299" s="199"/>
      <c r="N299" s="199"/>
    </row>
    <row r="300" spans="4:14" x14ac:dyDescent="0.25">
      <c r="D300" s="14">
        <v>86</v>
      </c>
      <c r="E300" s="18">
        <v>2004</v>
      </c>
      <c r="F300" s="18">
        <f t="shared" ref="F300:N300" si="11">E300+1</f>
        <v>2005</v>
      </c>
      <c r="G300" s="18">
        <f t="shared" si="11"/>
        <v>2006</v>
      </c>
      <c r="H300" s="18">
        <f t="shared" si="11"/>
        <v>2007</v>
      </c>
      <c r="I300" s="18">
        <f t="shared" si="11"/>
        <v>2008</v>
      </c>
      <c r="J300" s="18">
        <f t="shared" si="11"/>
        <v>2009</v>
      </c>
      <c r="K300" s="18">
        <f t="shared" si="11"/>
        <v>2010</v>
      </c>
      <c r="L300" s="18">
        <f t="shared" si="11"/>
        <v>2011</v>
      </c>
      <c r="M300" s="18">
        <f t="shared" si="11"/>
        <v>2012</v>
      </c>
      <c r="N300" s="18">
        <f t="shared" si="11"/>
        <v>2013</v>
      </c>
    </row>
    <row r="301" spans="4:14" x14ac:dyDescent="0.25">
      <c r="D301" s="43" t="s">
        <v>0</v>
      </c>
      <c r="E301" s="47">
        <v>0.1779</v>
      </c>
      <c r="F301" s="47">
        <v>0.17199999999999999</v>
      </c>
      <c r="G301" s="47">
        <v>0.17219999999999999</v>
      </c>
      <c r="H301" s="47">
        <v>0.17269999999999999</v>
      </c>
      <c r="I301" s="47">
        <v>0.17130000000000001</v>
      </c>
      <c r="J301" s="47">
        <v>0.17</v>
      </c>
      <c r="K301" s="47">
        <v>0.16800000000000001</v>
      </c>
      <c r="L301" s="47">
        <v>0.16500000000000001</v>
      </c>
      <c r="M301" s="47">
        <v>0.16300000000000001</v>
      </c>
      <c r="N301" s="48">
        <v>0</v>
      </c>
    </row>
    <row r="302" spans="4:14" x14ac:dyDescent="0.25">
      <c r="D302" s="43" t="s">
        <v>1</v>
      </c>
      <c r="E302" s="49">
        <v>0.12970000000000001</v>
      </c>
      <c r="F302" s="49">
        <v>0.1353</v>
      </c>
      <c r="G302" s="49">
        <v>0.1321</v>
      </c>
      <c r="H302" s="49">
        <v>0.13550000000000001</v>
      </c>
      <c r="I302" s="49">
        <v>0.1326</v>
      </c>
      <c r="J302" s="49">
        <v>0.13239999999999999</v>
      </c>
      <c r="K302" s="49">
        <v>0.13339999999999999</v>
      </c>
      <c r="L302" s="49">
        <v>0.11600000000000001</v>
      </c>
      <c r="M302" s="49">
        <v>0.113</v>
      </c>
      <c r="N302" s="50">
        <v>0.113</v>
      </c>
    </row>
    <row r="303" spans="4:14" x14ac:dyDescent="0.25">
      <c r="D303" s="43" t="s">
        <v>30</v>
      </c>
      <c r="E303" s="49">
        <v>0.14929999999999999</v>
      </c>
      <c r="F303" s="49">
        <v>0.1444</v>
      </c>
      <c r="G303" s="49">
        <v>0</v>
      </c>
      <c r="H303" s="49">
        <v>0.14000000000000001</v>
      </c>
      <c r="I303" s="49">
        <v>0.13200000000000001</v>
      </c>
      <c r="J303" s="49">
        <v>0.13840791295844046</v>
      </c>
      <c r="K303" s="49">
        <v>0.125</v>
      </c>
      <c r="L303" s="49">
        <v>0.123</v>
      </c>
      <c r="M303" s="49">
        <v>0.128</v>
      </c>
      <c r="N303" s="50">
        <v>0</v>
      </c>
    </row>
    <row r="304" spans="4:14" x14ac:dyDescent="0.25">
      <c r="D304" s="43" t="s">
        <v>2</v>
      </c>
      <c r="E304" s="49">
        <v>9.0999999999999998E-2</v>
      </c>
      <c r="F304" s="49">
        <v>9.0999999999999998E-2</v>
      </c>
      <c r="G304" s="49">
        <v>8.4599999999999995E-2</v>
      </c>
      <c r="H304" s="49">
        <v>8.5646755479157718E-2</v>
      </c>
      <c r="I304" s="49">
        <v>8.5999999999999993E-2</v>
      </c>
      <c r="J304" s="49">
        <v>8.5999999999999993E-2</v>
      </c>
      <c r="K304" s="49">
        <v>8.6487570168404165E-2</v>
      </c>
      <c r="L304" s="49">
        <v>8.8999999999999996E-2</v>
      </c>
      <c r="M304" s="49">
        <v>9.11E-2</v>
      </c>
      <c r="N304" s="50">
        <v>9.4</v>
      </c>
    </row>
    <row r="305" spans="4:14" x14ac:dyDescent="0.25">
      <c r="D305" s="43" t="s">
        <v>3</v>
      </c>
      <c r="E305" s="49">
        <v>8.1799999999999998E-2</v>
      </c>
      <c r="F305" s="49">
        <v>7.8E-2</v>
      </c>
      <c r="G305" s="49">
        <v>8.2000000000000003E-2</v>
      </c>
      <c r="H305" s="49">
        <v>8.2100000000000006E-2</v>
      </c>
      <c r="I305" s="49">
        <v>8.1000000000000003E-2</v>
      </c>
      <c r="J305" s="49">
        <v>7.9000000000000001E-2</v>
      </c>
      <c r="K305" s="49">
        <v>7.6999999999999999E-2</v>
      </c>
      <c r="L305" s="49">
        <v>7.4200000000000002E-2</v>
      </c>
      <c r="M305" s="49">
        <v>7.3099999999999998E-2</v>
      </c>
      <c r="N305" s="50">
        <v>0</v>
      </c>
    </row>
    <row r="306" spans="4:14" x14ac:dyDescent="0.25">
      <c r="D306" s="43" t="s">
        <v>4</v>
      </c>
      <c r="E306" s="49">
        <v>0.10589999999999999</v>
      </c>
      <c r="F306" s="49">
        <v>0.1014</v>
      </c>
      <c r="G306" s="49">
        <v>9.6600000000000005E-2</v>
      </c>
      <c r="H306" s="49">
        <v>8.8800000000000004E-2</v>
      </c>
      <c r="I306" s="49">
        <v>8.6699999999999999E-2</v>
      </c>
      <c r="J306" s="49">
        <v>8.6999999999999994E-2</v>
      </c>
      <c r="K306" s="49">
        <v>8.4000000000000005E-2</v>
      </c>
      <c r="L306" s="49">
        <v>8.7999999999999995E-2</v>
      </c>
      <c r="M306" s="49">
        <v>8.8999999999999996E-2</v>
      </c>
      <c r="N306" s="50">
        <v>10</v>
      </c>
    </row>
    <row r="307" spans="4:14" x14ac:dyDescent="0.25">
      <c r="D307" s="43" t="s">
        <v>5</v>
      </c>
      <c r="E307" s="49">
        <v>0</v>
      </c>
      <c r="F307" s="49">
        <v>0</v>
      </c>
      <c r="G307" s="49">
        <v>0</v>
      </c>
      <c r="H307" s="49">
        <v>6.08E-2</v>
      </c>
      <c r="I307" s="49">
        <v>6.0999999999999999E-2</v>
      </c>
      <c r="J307" s="49">
        <v>0.06</v>
      </c>
      <c r="K307" s="49">
        <v>6.090516800138758E-2</v>
      </c>
      <c r="L307" s="49">
        <v>6.4000000000000001E-2</v>
      </c>
      <c r="M307" s="49">
        <v>6.4000000000000001E-2</v>
      </c>
      <c r="N307" s="50">
        <v>6.3724465558194776</v>
      </c>
    </row>
    <row r="308" spans="4:14" x14ac:dyDescent="0.25">
      <c r="D308" s="43" t="s">
        <v>6</v>
      </c>
      <c r="E308" s="49">
        <v>0.13200000000000001</v>
      </c>
      <c r="F308" s="49">
        <v>0.13</v>
      </c>
      <c r="G308" s="49">
        <v>0.13300000000000001</v>
      </c>
      <c r="H308" s="49">
        <v>0.13900000000000001</v>
      </c>
      <c r="I308" s="49">
        <v>0.13900000000000001</v>
      </c>
      <c r="J308" s="49">
        <v>0.13914831617863099</v>
      </c>
      <c r="K308" s="49">
        <v>0.13211945245289536</v>
      </c>
      <c r="L308" s="49">
        <v>0.12512591183954699</v>
      </c>
      <c r="M308" s="49">
        <v>0.126</v>
      </c>
      <c r="N308" s="50">
        <v>0</v>
      </c>
    </row>
    <row r="309" spans="4:14" x14ac:dyDescent="0.25">
      <c r="D309" s="43" t="s">
        <v>7</v>
      </c>
      <c r="E309" s="49">
        <v>0.14099999999999999</v>
      </c>
      <c r="F309" s="49">
        <v>0.16700000000000001</v>
      </c>
      <c r="G309" s="49">
        <v>0.186</v>
      </c>
      <c r="H309" s="49">
        <v>0.13889235572263492</v>
      </c>
      <c r="I309" s="49">
        <v>0.14399999999999999</v>
      </c>
      <c r="J309" s="49">
        <v>0.155</v>
      </c>
      <c r="K309" s="49">
        <v>0.14799999999999999</v>
      </c>
      <c r="L309" s="49">
        <v>0.14899999999999999</v>
      </c>
      <c r="M309" s="49">
        <v>0.14199999999999999</v>
      </c>
      <c r="N309" s="50">
        <v>0.14299999999999999</v>
      </c>
    </row>
    <row r="310" spans="4:14" x14ac:dyDescent="0.25">
      <c r="D310" s="43" t="s">
        <v>8</v>
      </c>
      <c r="E310" s="49">
        <v>5.5199999999999999E-2</v>
      </c>
      <c r="F310" s="49">
        <v>5.1999999999999998E-2</v>
      </c>
      <c r="G310" s="49">
        <v>6.9199999999999998E-2</v>
      </c>
      <c r="H310" s="49">
        <v>6.7500000000000004E-2</v>
      </c>
      <c r="I310" s="49">
        <v>6.6510992739070157E-2</v>
      </c>
      <c r="J310" s="49">
        <v>6.5500000000000003E-2</v>
      </c>
      <c r="K310" s="49">
        <v>6.3799999999999996E-2</v>
      </c>
      <c r="L310" s="49">
        <v>7.5999999999999998E-2</v>
      </c>
      <c r="M310" s="49">
        <v>6.6799999999999998E-2</v>
      </c>
      <c r="N310" s="50">
        <v>6.6761271811680262E-2</v>
      </c>
    </row>
    <row r="311" spans="4:14" x14ac:dyDescent="0.25">
      <c r="D311" s="43" t="s">
        <v>9</v>
      </c>
      <c r="E311" s="49">
        <v>0.17499999999999999</v>
      </c>
      <c r="F311" s="49">
        <v>0.182</v>
      </c>
      <c r="G311" s="49">
        <v>0.186</v>
      </c>
      <c r="H311" s="49">
        <v>0.188</v>
      </c>
      <c r="I311" s="49">
        <v>0.186</v>
      </c>
      <c r="J311" s="49">
        <v>0.189</v>
      </c>
      <c r="K311" s="49">
        <v>0.189</v>
      </c>
      <c r="L311" s="49">
        <v>0.18</v>
      </c>
      <c r="M311" s="49">
        <v>0.26</v>
      </c>
      <c r="N311" s="50">
        <v>0.25532540305966689</v>
      </c>
    </row>
    <row r="312" spans="4:14" x14ac:dyDescent="0.25">
      <c r="D312" s="43" t="s">
        <v>10</v>
      </c>
      <c r="E312" s="49">
        <v>0.105</v>
      </c>
      <c r="F312" s="49">
        <v>9.9000000000000005E-2</v>
      </c>
      <c r="G312" s="49">
        <v>0.13</v>
      </c>
      <c r="H312" s="49">
        <v>0.129</v>
      </c>
      <c r="I312" s="49">
        <v>0.129</v>
      </c>
      <c r="J312" s="49">
        <v>0.13100000000000001</v>
      </c>
      <c r="K312" s="49">
        <v>0.129</v>
      </c>
      <c r="L312" s="49">
        <v>0.128</v>
      </c>
      <c r="M312" s="49">
        <v>0.13100000000000001</v>
      </c>
      <c r="N312" s="50">
        <v>0.13100000000000001</v>
      </c>
    </row>
    <row r="313" spans="4:14" x14ac:dyDescent="0.25">
      <c r="D313" s="43" t="s">
        <v>12</v>
      </c>
      <c r="E313" s="49">
        <v>6.0499999999999998E-2</v>
      </c>
      <c r="F313" s="49">
        <v>5.4699999999999999E-2</v>
      </c>
      <c r="G313" s="49">
        <v>5.4899999999999997E-2</v>
      </c>
      <c r="H313" s="49">
        <v>5.5E-2</v>
      </c>
      <c r="I313" s="49">
        <v>5.5E-2</v>
      </c>
      <c r="J313" s="49">
        <v>5.7000000000000002E-2</v>
      </c>
      <c r="K313" s="49">
        <v>6.3E-2</v>
      </c>
      <c r="L313" s="49">
        <v>6.0999999999999999E-2</v>
      </c>
      <c r="M313" s="49">
        <v>6.2E-2</v>
      </c>
      <c r="N313" s="50">
        <v>6.5340606844752444E-2</v>
      </c>
    </row>
    <row r="314" spans="4:14" x14ac:dyDescent="0.25">
      <c r="D314" s="43" t="s">
        <v>28</v>
      </c>
      <c r="E314" s="49">
        <v>9.2299999999999993E-2</v>
      </c>
      <c r="F314" s="49">
        <v>0.10009999999999999</v>
      </c>
      <c r="G314" s="49">
        <v>0.1018</v>
      </c>
      <c r="H314" s="49">
        <v>9.6799999999999997E-2</v>
      </c>
      <c r="I314" s="49">
        <v>9.8000000000000004E-2</v>
      </c>
      <c r="J314" s="49">
        <v>9.6000000000000002E-2</v>
      </c>
      <c r="K314" s="49">
        <v>9.4E-2</v>
      </c>
      <c r="L314" s="49">
        <v>9.7000000000000003E-2</v>
      </c>
      <c r="M314" s="49">
        <v>0.10299999999999999</v>
      </c>
      <c r="N314" s="50">
        <v>10.8</v>
      </c>
    </row>
    <row r="315" spans="4:14" x14ac:dyDescent="0.25">
      <c r="D315" s="43" t="s">
        <v>13</v>
      </c>
      <c r="E315" s="49">
        <v>8.1420202340867928E-2</v>
      </c>
      <c r="F315" s="49">
        <v>8.4099999999999994E-2</v>
      </c>
      <c r="G315" s="49">
        <v>8.48E-2</v>
      </c>
      <c r="H315" s="49">
        <v>8.8700000000000001E-2</v>
      </c>
      <c r="I315" s="49">
        <v>9.4259194592575091E-2</v>
      </c>
      <c r="J315" s="49">
        <v>0.10802344699999999</v>
      </c>
      <c r="K315" s="49">
        <v>0.11134728000000001</v>
      </c>
      <c r="L315" s="49">
        <v>0.1143</v>
      </c>
      <c r="M315" s="49">
        <v>0.11600000000000001</v>
      </c>
      <c r="N315" s="50">
        <v>11.781501146827178</v>
      </c>
    </row>
    <row r="316" spans="4:14" x14ac:dyDescent="0.25">
      <c r="D316" s="43" t="s">
        <v>14</v>
      </c>
      <c r="E316" s="49">
        <v>0.124</v>
      </c>
      <c r="F316" s="49">
        <v>0.11</v>
      </c>
      <c r="G316" s="49">
        <v>0.11600000000000001</v>
      </c>
      <c r="H316" s="49">
        <v>0.113</v>
      </c>
      <c r="I316" s="49">
        <v>0.115</v>
      </c>
      <c r="J316" s="49">
        <v>0.112</v>
      </c>
      <c r="K316" s="49">
        <v>0.11799999999999999</v>
      </c>
      <c r="L316" s="49">
        <v>0.122</v>
      </c>
      <c r="M316" s="49">
        <v>0.126</v>
      </c>
      <c r="N316" s="50">
        <v>0</v>
      </c>
    </row>
    <row r="317" spans="4:14" x14ac:dyDescent="0.25">
      <c r="D317" s="43" t="s">
        <v>15</v>
      </c>
      <c r="E317" s="49">
        <v>0.246</v>
      </c>
      <c r="F317" s="49">
        <v>0.23330000000000001</v>
      </c>
      <c r="G317" s="49">
        <v>0.2404</v>
      </c>
      <c r="H317" s="49">
        <v>0.25309999999999999</v>
      </c>
      <c r="I317" s="49">
        <v>0.25800000000000001</v>
      </c>
      <c r="J317" s="49">
        <v>0.247</v>
      </c>
      <c r="K317" s="49">
        <v>0.247</v>
      </c>
      <c r="L317" s="49">
        <v>0.24099999999999999</v>
      </c>
      <c r="M317" s="49">
        <v>0.24199999999999999</v>
      </c>
      <c r="N317" s="50">
        <v>0.25800000000000001</v>
      </c>
    </row>
    <row r="318" spans="4:14" x14ac:dyDescent="0.25">
      <c r="D318" s="43" t="s">
        <v>16</v>
      </c>
      <c r="E318" s="49">
        <v>0.15509999999999999</v>
      </c>
      <c r="F318" s="49">
        <v>0.1537</v>
      </c>
      <c r="G318" s="49">
        <v>0.15160000000000001</v>
      </c>
      <c r="H318" s="49">
        <v>0.1384</v>
      </c>
      <c r="I318" s="49">
        <v>0.12540000000000001</v>
      </c>
      <c r="J318" s="49">
        <v>0.1159</v>
      </c>
      <c r="K318" s="49">
        <v>0.122</v>
      </c>
      <c r="L318" s="49">
        <v>0.11899999999999999</v>
      </c>
      <c r="M318" s="49">
        <v>0.112</v>
      </c>
      <c r="N318" s="50">
        <v>0.12</v>
      </c>
    </row>
    <row r="319" spans="4:14" x14ac:dyDescent="0.25">
      <c r="D319" s="43" t="s">
        <v>29</v>
      </c>
      <c r="E319" s="49">
        <v>0</v>
      </c>
      <c r="F319" s="49">
        <v>0</v>
      </c>
      <c r="G319" s="49">
        <v>0</v>
      </c>
      <c r="H319" s="49">
        <v>0</v>
      </c>
      <c r="I319" s="49">
        <v>0</v>
      </c>
      <c r="J319" s="49">
        <v>5.8999999999999997E-2</v>
      </c>
      <c r="K319" s="49">
        <v>0.108</v>
      </c>
      <c r="L319" s="49">
        <v>0.161</v>
      </c>
      <c r="M319" s="49">
        <v>7.1199999999999999E-2</v>
      </c>
      <c r="N319" s="50">
        <v>0</v>
      </c>
    </row>
    <row r="320" spans="4:14" x14ac:dyDescent="0.25">
      <c r="D320" s="43" t="s">
        <v>17</v>
      </c>
      <c r="E320" s="49">
        <v>0</v>
      </c>
      <c r="F320" s="49">
        <v>0</v>
      </c>
      <c r="G320" s="49">
        <v>0</v>
      </c>
      <c r="H320" s="49">
        <v>0</v>
      </c>
      <c r="I320" s="49">
        <v>0.13139999999999999</v>
      </c>
      <c r="J320" s="49">
        <v>0.13650000000000001</v>
      </c>
      <c r="K320" s="49">
        <v>0.12709999999999999</v>
      </c>
      <c r="L320" s="49">
        <v>0.13220000000000001</v>
      </c>
      <c r="M320" s="49">
        <v>0.1273</v>
      </c>
      <c r="N320" s="50">
        <v>0</v>
      </c>
    </row>
    <row r="321" spans="4:29" x14ac:dyDescent="0.25">
      <c r="D321" s="43" t="s">
        <v>18</v>
      </c>
      <c r="E321" s="49">
        <v>0.127</v>
      </c>
      <c r="F321" s="49">
        <v>9.7100000000000006E-2</v>
      </c>
      <c r="G321" s="49">
        <v>0.108</v>
      </c>
      <c r="H321" s="49">
        <v>0.13800000000000001</v>
      </c>
      <c r="I321" s="49">
        <v>0.151</v>
      </c>
      <c r="J321" s="49">
        <v>0.191</v>
      </c>
      <c r="K321" s="49">
        <v>0</v>
      </c>
      <c r="L321" s="49">
        <v>0</v>
      </c>
      <c r="M321" s="49">
        <v>0</v>
      </c>
      <c r="N321" s="50">
        <v>0</v>
      </c>
    </row>
    <row r="322" spans="4:29" x14ac:dyDescent="0.25">
      <c r="D322" s="43" t="s">
        <v>19</v>
      </c>
      <c r="E322" s="49">
        <v>0</v>
      </c>
      <c r="F322" s="49">
        <v>0</v>
      </c>
      <c r="G322" s="49">
        <v>0</v>
      </c>
      <c r="H322" s="49">
        <v>0</v>
      </c>
      <c r="I322" s="49">
        <v>0</v>
      </c>
      <c r="J322" s="49">
        <v>0</v>
      </c>
      <c r="K322" s="49">
        <v>0</v>
      </c>
      <c r="L322" s="49">
        <v>0</v>
      </c>
      <c r="M322" s="49">
        <v>0</v>
      </c>
      <c r="N322" s="50">
        <v>0</v>
      </c>
    </row>
    <row r="323" spans="4:29" x14ac:dyDescent="0.25">
      <c r="D323" s="43" t="s">
        <v>20</v>
      </c>
      <c r="E323" s="49">
        <v>7.9268007139857197E-2</v>
      </c>
      <c r="F323" s="49">
        <v>7.9410634701091137E-2</v>
      </c>
      <c r="G323" s="49">
        <v>8.1921777090817952E-2</v>
      </c>
      <c r="H323" s="49">
        <v>0.12716599190283401</v>
      </c>
      <c r="I323" s="49">
        <v>0</v>
      </c>
      <c r="J323" s="49">
        <v>0.14099999999999999</v>
      </c>
      <c r="K323" s="49">
        <v>0.13400000000000001</v>
      </c>
      <c r="L323" s="49">
        <v>0</v>
      </c>
      <c r="M323" s="49">
        <v>0</v>
      </c>
      <c r="N323" s="50">
        <v>0</v>
      </c>
    </row>
    <row r="324" spans="4:29" x14ac:dyDescent="0.25">
      <c r="D324" s="43" t="s">
        <v>21</v>
      </c>
      <c r="E324" s="49">
        <v>0.15579999999999999</v>
      </c>
      <c r="F324" s="49">
        <v>0.14699999999999999</v>
      </c>
      <c r="G324" s="49">
        <v>0.14710000000000001</v>
      </c>
      <c r="H324" s="49">
        <v>0.14299999999999999</v>
      </c>
      <c r="I324" s="49">
        <v>0</v>
      </c>
      <c r="J324" s="49">
        <v>0</v>
      </c>
      <c r="K324" s="49">
        <v>0</v>
      </c>
      <c r="L324" s="49">
        <v>0</v>
      </c>
      <c r="M324" s="49">
        <v>0</v>
      </c>
      <c r="N324" s="50">
        <v>0.14540870745660817</v>
      </c>
    </row>
    <row r="325" spans="4:29" x14ac:dyDescent="0.25">
      <c r="D325" s="43" t="s">
        <v>22</v>
      </c>
      <c r="E325" s="49">
        <v>6.9099999999999995E-2</v>
      </c>
      <c r="F325" s="49">
        <v>6.6699999999999995E-2</v>
      </c>
      <c r="G325" s="49">
        <v>7.0000000000000007E-2</v>
      </c>
      <c r="H325" s="49">
        <v>8.1199999999999994E-2</v>
      </c>
      <c r="I325" s="49">
        <v>8.8999999999999996E-2</v>
      </c>
      <c r="J325" s="49">
        <v>8.7999999999999995E-2</v>
      </c>
      <c r="K325" s="49">
        <v>9.0999999999999998E-2</v>
      </c>
      <c r="L325" s="49">
        <v>0.10074700604719181</v>
      </c>
      <c r="M325" s="49">
        <v>0.13300000000000001</v>
      </c>
      <c r="N325" s="50">
        <v>0</v>
      </c>
    </row>
    <row r="326" spans="4:29" x14ac:dyDescent="0.25">
      <c r="D326" s="43" t="s">
        <v>23</v>
      </c>
      <c r="E326" s="49">
        <v>8.2000000000000003E-2</v>
      </c>
      <c r="F326" s="49">
        <v>9.0999999999999998E-2</v>
      </c>
      <c r="G326" s="49">
        <v>9.309605283975933E-2</v>
      </c>
      <c r="H326" s="49">
        <v>9.3400675950442644E-2</v>
      </c>
      <c r="I326" s="49">
        <v>9.0631850624527041E-2</v>
      </c>
      <c r="J326" s="49">
        <v>8.8329931807329801E-2</v>
      </c>
      <c r="K326" s="49">
        <v>8.872547026444913E-2</v>
      </c>
      <c r="L326" s="49">
        <v>8.7919455307605712E-2</v>
      </c>
      <c r="M326" s="49">
        <v>8.2336527158293676E-2</v>
      </c>
      <c r="N326" s="50">
        <v>8.1311184767191763E-2</v>
      </c>
    </row>
    <row r="327" spans="4:29" x14ac:dyDescent="0.25">
      <c r="D327" s="43" t="s">
        <v>31</v>
      </c>
      <c r="E327" s="49">
        <v>0.11089497721803236</v>
      </c>
      <c r="F327" s="49">
        <v>0</v>
      </c>
      <c r="G327" s="49">
        <v>0</v>
      </c>
      <c r="H327" s="49">
        <v>0</v>
      </c>
      <c r="I327" s="49">
        <v>9.0899999999999995E-2</v>
      </c>
      <c r="J327" s="49">
        <v>0.17899999999999999</v>
      </c>
      <c r="K327" s="49">
        <v>0.1414</v>
      </c>
      <c r="L327" s="49">
        <v>0</v>
      </c>
      <c r="M327" s="49">
        <v>0.125</v>
      </c>
      <c r="N327" s="50">
        <v>0</v>
      </c>
    </row>
    <row r="328" spans="4:29" x14ac:dyDescent="0.25">
      <c r="D328" s="43" t="s">
        <v>24</v>
      </c>
      <c r="E328" s="49">
        <v>0.159</v>
      </c>
      <c r="F328" s="49">
        <v>0.16900000000000001</v>
      </c>
      <c r="G328" s="49">
        <v>0.17</v>
      </c>
      <c r="H328" s="49">
        <v>0.153</v>
      </c>
      <c r="I328" s="49">
        <v>0.17199999999999999</v>
      </c>
      <c r="J328" s="49">
        <v>0.16600000000000001</v>
      </c>
      <c r="K328" s="49">
        <v>0.16</v>
      </c>
      <c r="L328" s="49">
        <v>0.158</v>
      </c>
      <c r="M328" s="49">
        <v>0.16200000000000001</v>
      </c>
      <c r="N328" s="50">
        <v>0.16</v>
      </c>
    </row>
    <row r="329" spans="4:29" x14ac:dyDescent="0.25">
      <c r="D329" s="43" t="s">
        <v>25</v>
      </c>
      <c r="E329" s="49">
        <v>0.12659999999999999</v>
      </c>
      <c r="F329" s="49">
        <v>0.17419999999999999</v>
      </c>
      <c r="G329" s="49">
        <v>0.18279999999999999</v>
      </c>
      <c r="H329" s="49">
        <v>0.17660000000000001</v>
      </c>
      <c r="I329" s="49">
        <v>0.17069999999999999</v>
      </c>
      <c r="J329" s="49">
        <v>0.1711</v>
      </c>
      <c r="K329" s="49">
        <v>0.16800000000000001</v>
      </c>
      <c r="L329" s="49">
        <v>0.17249999999999999</v>
      </c>
      <c r="M329" s="49">
        <v>0.17810000000000001</v>
      </c>
      <c r="N329" s="50">
        <v>17.5</v>
      </c>
    </row>
    <row r="330" spans="4:29" x14ac:dyDescent="0.25">
      <c r="D330" s="43" t="s">
        <v>26</v>
      </c>
      <c r="E330" s="49">
        <v>8.2400000000000001E-2</v>
      </c>
      <c r="F330" s="49">
        <v>8.3400000000000002E-2</v>
      </c>
      <c r="G330" s="49">
        <v>8.2400000000000001E-2</v>
      </c>
      <c r="H330" s="49">
        <v>8.3599999999999994E-2</v>
      </c>
      <c r="I330" s="49">
        <v>0.1196</v>
      </c>
      <c r="J330" s="49">
        <v>0.1157</v>
      </c>
      <c r="K330" s="49">
        <v>0.1134</v>
      </c>
      <c r="L330" s="49">
        <v>0.1106</v>
      </c>
      <c r="M330" s="49">
        <v>0.1074</v>
      </c>
      <c r="N330" s="50">
        <v>0</v>
      </c>
    </row>
    <row r="331" spans="4:29" x14ac:dyDescent="0.25">
      <c r="D331" s="43" t="s">
        <v>27</v>
      </c>
      <c r="E331" s="49">
        <v>8.2100000000000006E-2</v>
      </c>
      <c r="F331" s="49">
        <v>9.6799999999999997E-2</v>
      </c>
      <c r="G331" s="49">
        <v>9.4799999999999995E-2</v>
      </c>
      <c r="H331" s="49">
        <v>9.2999999999999999E-2</v>
      </c>
      <c r="I331" s="49">
        <v>8.8800000000000004E-2</v>
      </c>
      <c r="J331" s="49">
        <v>8.77E-2</v>
      </c>
      <c r="K331" s="49">
        <v>8.3299999999999999E-2</v>
      </c>
      <c r="L331" s="49">
        <v>7.85E-2</v>
      </c>
      <c r="M331" s="49">
        <v>8.4400000000000003E-2</v>
      </c>
      <c r="N331" s="50">
        <v>9.3230997009716626E-2</v>
      </c>
    </row>
    <row r="332" spans="4:29" x14ac:dyDescent="0.25">
      <c r="D332" s="43" t="s">
        <v>11</v>
      </c>
      <c r="E332" s="51">
        <v>8.6599999999999996E-2</v>
      </c>
      <c r="F332" s="51">
        <v>8.0199999999999994E-2</v>
      </c>
      <c r="G332" s="51">
        <v>7.4999999999999997E-2</v>
      </c>
      <c r="H332" s="51">
        <v>7.8E-2</v>
      </c>
      <c r="I332" s="51">
        <v>7.5286735054229517E-2</v>
      </c>
      <c r="J332" s="51">
        <v>7.8700000000000006E-2</v>
      </c>
      <c r="K332" s="51">
        <v>7.3999999999999996E-2</v>
      </c>
      <c r="L332" s="51">
        <v>7.3999999999999996E-2</v>
      </c>
      <c r="M332" s="51">
        <v>7.6999999999999999E-2</v>
      </c>
      <c r="N332" s="52">
        <v>0</v>
      </c>
    </row>
    <row r="334" spans="4:29" x14ac:dyDescent="0.25">
      <c r="D334" s="6"/>
    </row>
    <row r="335" spans="4:29" s="1" customFormat="1" ht="18.75" x14ac:dyDescent="0.2">
      <c r="D335" s="198" t="s">
        <v>58</v>
      </c>
      <c r="E335" s="199"/>
      <c r="F335" s="199"/>
      <c r="G335" s="199"/>
      <c r="H335" s="199"/>
      <c r="I335" s="199"/>
      <c r="J335" s="199"/>
      <c r="K335" s="199"/>
      <c r="L335" s="199"/>
      <c r="M335" s="199"/>
      <c r="N335" s="199"/>
      <c r="AC335" s="2"/>
    </row>
    <row r="336" spans="4:29" s="1" customFormat="1" x14ac:dyDescent="0.2">
      <c r="D336" s="14">
        <v>61</v>
      </c>
      <c r="E336" s="18">
        <v>2004</v>
      </c>
      <c r="F336" s="18">
        <f t="shared" ref="F336:N336" si="12">E336+1</f>
        <v>2005</v>
      </c>
      <c r="G336" s="18">
        <f t="shared" si="12"/>
        <v>2006</v>
      </c>
      <c r="H336" s="18">
        <f t="shared" si="12"/>
        <v>2007</v>
      </c>
      <c r="I336" s="18">
        <f t="shared" si="12"/>
        <v>2008</v>
      </c>
      <c r="J336" s="18">
        <f t="shared" si="12"/>
        <v>2009</v>
      </c>
      <c r="K336" s="18">
        <f t="shared" si="12"/>
        <v>2010</v>
      </c>
      <c r="L336" s="18">
        <f t="shared" si="12"/>
        <v>2011</v>
      </c>
      <c r="M336" s="18">
        <f t="shared" si="12"/>
        <v>2012</v>
      </c>
      <c r="N336" s="18">
        <f t="shared" si="12"/>
        <v>2013</v>
      </c>
      <c r="AC336" s="2"/>
    </row>
    <row r="337" spans="4:29" s="1" customFormat="1" x14ac:dyDescent="0.2">
      <c r="D337" s="43" t="s">
        <v>0</v>
      </c>
      <c r="E337" s="47">
        <v>0.7611</v>
      </c>
      <c r="F337" s="47">
        <v>0.752</v>
      </c>
      <c r="G337" s="47">
        <v>0.751</v>
      </c>
      <c r="H337" s="47">
        <v>0.74960000000000004</v>
      </c>
      <c r="I337" s="47">
        <v>0.749</v>
      </c>
      <c r="J337" s="47">
        <v>0.74199999999999999</v>
      </c>
      <c r="K337" s="47">
        <v>0.73599999999999999</v>
      </c>
      <c r="L337" s="47">
        <v>0.747</v>
      </c>
      <c r="M337" s="47">
        <v>0.72989999999999999</v>
      </c>
      <c r="N337" s="48">
        <v>0</v>
      </c>
      <c r="AC337" s="2"/>
    </row>
    <row r="338" spans="4:29" s="1" customFormat="1" x14ac:dyDescent="0.2">
      <c r="D338" s="43" t="s">
        <v>1</v>
      </c>
      <c r="E338" s="49">
        <v>0.60109999999999997</v>
      </c>
      <c r="F338" s="49">
        <v>0.61609999999999998</v>
      </c>
      <c r="G338" s="49">
        <v>0.68700000000000006</v>
      </c>
      <c r="H338" s="49">
        <v>0.67659999999999998</v>
      </c>
      <c r="I338" s="49">
        <v>0.67689999999999995</v>
      </c>
      <c r="J338" s="49">
        <v>0.64739999999999998</v>
      </c>
      <c r="K338" s="49">
        <v>0.64180000000000004</v>
      </c>
      <c r="L338" s="49">
        <v>0.63200000000000001</v>
      </c>
      <c r="M338" s="49">
        <v>0.61699999999999999</v>
      </c>
      <c r="N338" s="50">
        <v>0.61399999999999999</v>
      </c>
      <c r="AC338" s="2"/>
    </row>
    <row r="339" spans="4:29" s="1" customFormat="1" x14ac:dyDescent="0.2">
      <c r="D339" s="43" t="s">
        <v>30</v>
      </c>
      <c r="E339" s="49">
        <v>0.69679999999999997</v>
      </c>
      <c r="F339" s="49">
        <v>0.6835</v>
      </c>
      <c r="G339" s="49">
        <v>0</v>
      </c>
      <c r="H339" s="49">
        <v>0.6411</v>
      </c>
      <c r="I339" s="49">
        <v>0.626</v>
      </c>
      <c r="J339" s="49">
        <v>0.67639110257811574</v>
      </c>
      <c r="K339" s="49">
        <v>0.63200000000000001</v>
      </c>
      <c r="L339" s="49">
        <v>0.60599999999999998</v>
      </c>
      <c r="M339" s="49">
        <v>0.63</v>
      </c>
      <c r="N339" s="50">
        <v>0</v>
      </c>
      <c r="AC339" s="2"/>
    </row>
    <row r="340" spans="4:29" s="1" customFormat="1" x14ac:dyDescent="0.2">
      <c r="D340" s="43" t="s">
        <v>2</v>
      </c>
      <c r="E340" s="49">
        <v>0.56000000000000005</v>
      </c>
      <c r="F340" s="49">
        <v>0.57399999999999995</v>
      </c>
      <c r="G340" s="49">
        <v>0.55800000000000005</v>
      </c>
      <c r="H340" s="49">
        <v>0.47812634293081219</v>
      </c>
      <c r="I340" s="49">
        <v>0.46800000000000003</v>
      </c>
      <c r="J340" s="49">
        <v>0.46200000000000002</v>
      </c>
      <c r="K340" s="49">
        <v>0.44939855653568567</v>
      </c>
      <c r="L340" s="49">
        <v>0.44800000000000001</v>
      </c>
      <c r="M340" s="49">
        <v>0.44030000000000002</v>
      </c>
      <c r="N340" s="50">
        <v>43.9</v>
      </c>
      <c r="AC340" s="2"/>
    </row>
    <row r="341" spans="4:29" s="1" customFormat="1" x14ac:dyDescent="0.2">
      <c r="D341" s="43" t="s">
        <v>3</v>
      </c>
      <c r="E341" s="49">
        <v>0.4854</v>
      </c>
      <c r="F341" s="49">
        <v>0.49399999999999999</v>
      </c>
      <c r="G341" s="49">
        <v>0.49199999999999999</v>
      </c>
      <c r="H341" s="49">
        <v>0.48920000000000002</v>
      </c>
      <c r="I341" s="49">
        <v>0.48099999999999998</v>
      </c>
      <c r="J341" s="49">
        <v>0.46400000000000002</v>
      </c>
      <c r="K341" s="49">
        <v>0.46610000000000001</v>
      </c>
      <c r="L341" s="49">
        <v>0.45240000000000002</v>
      </c>
      <c r="M341" s="49">
        <v>0.48899999999999999</v>
      </c>
      <c r="N341" s="50">
        <v>0</v>
      </c>
      <c r="AC341" s="2"/>
    </row>
    <row r="342" spans="4:29" s="1" customFormat="1" x14ac:dyDescent="0.2">
      <c r="D342" s="43" t="s">
        <v>4</v>
      </c>
      <c r="E342" s="49">
        <v>0.84430000000000005</v>
      </c>
      <c r="F342" s="49">
        <v>0.85109999999999997</v>
      </c>
      <c r="G342" s="49">
        <v>0.83509999999999995</v>
      </c>
      <c r="H342" s="49">
        <v>0.81659999999999999</v>
      </c>
      <c r="I342" s="49">
        <v>0.80630000000000002</v>
      </c>
      <c r="J342" s="49">
        <v>0.78400000000000003</v>
      </c>
      <c r="K342" s="49">
        <v>0.747</v>
      </c>
      <c r="L342" s="49">
        <v>0.73499999999999999</v>
      </c>
      <c r="M342" s="49">
        <v>0.73299999999999998</v>
      </c>
      <c r="N342" s="50">
        <v>91</v>
      </c>
      <c r="AC342" s="2"/>
    </row>
    <row r="343" spans="4:29" s="1" customFormat="1" x14ac:dyDescent="0.2">
      <c r="D343" s="43" t="s">
        <v>5</v>
      </c>
      <c r="E343" s="49">
        <v>0</v>
      </c>
      <c r="F343" s="49">
        <v>0</v>
      </c>
      <c r="G343" s="49">
        <v>0</v>
      </c>
      <c r="H343" s="49">
        <v>0.41699999999999998</v>
      </c>
      <c r="I343" s="49">
        <v>0.42</v>
      </c>
      <c r="J343" s="49">
        <v>0.41699999999999998</v>
      </c>
      <c r="K343" s="49">
        <v>0.42547905495073857</v>
      </c>
      <c r="L343" s="49">
        <v>0.42299999999999999</v>
      </c>
      <c r="M343" s="49">
        <v>0.41899999999999998</v>
      </c>
      <c r="N343" s="50">
        <v>41.88</v>
      </c>
      <c r="AC343" s="2"/>
    </row>
    <row r="344" spans="4:29" s="1" customFormat="1" x14ac:dyDescent="0.2">
      <c r="D344" s="43" t="s">
        <v>6</v>
      </c>
      <c r="E344" s="49">
        <v>0.69899999999999995</v>
      </c>
      <c r="F344" s="49">
        <v>0.69</v>
      </c>
      <c r="G344" s="49">
        <v>0.68700000000000006</v>
      </c>
      <c r="H344" s="49">
        <v>0.69399999999999995</v>
      </c>
      <c r="I344" s="49">
        <v>0.67993000000000003</v>
      </c>
      <c r="J344" s="49">
        <v>0.687171433015896</v>
      </c>
      <c r="K344" s="49">
        <v>0.67435116374334414</v>
      </c>
      <c r="L344" s="49">
        <v>0.65705360309287686</v>
      </c>
      <c r="M344" s="49">
        <v>0.65</v>
      </c>
      <c r="N344" s="50">
        <v>0</v>
      </c>
      <c r="AC344" s="2"/>
    </row>
    <row r="345" spans="4:29" s="1" customFormat="1" x14ac:dyDescent="0.2">
      <c r="D345" s="43" t="s">
        <v>7</v>
      </c>
      <c r="E345" s="49">
        <v>0.95699999999999996</v>
      </c>
      <c r="F345" s="49">
        <v>0.96599999999999997</v>
      </c>
      <c r="G345" s="49">
        <v>0.96199999999999997</v>
      </c>
      <c r="H345" s="49">
        <v>0.87190000000000001</v>
      </c>
      <c r="I345" s="49">
        <v>0.84199999999999997</v>
      </c>
      <c r="J345" s="49">
        <v>0.82399999999999995</v>
      </c>
      <c r="K345" s="49">
        <v>0.86599999999999999</v>
      </c>
      <c r="L345" s="49">
        <v>0.80100000000000005</v>
      </c>
      <c r="M345" s="49">
        <v>0.80600000000000005</v>
      </c>
      <c r="N345" s="50">
        <v>0.80200000000000005</v>
      </c>
      <c r="AC345" s="2"/>
    </row>
    <row r="346" spans="4:29" s="1" customFormat="1" x14ac:dyDescent="0.2">
      <c r="D346" s="43" t="s">
        <v>8</v>
      </c>
      <c r="E346" s="49">
        <v>0.38679999999999998</v>
      </c>
      <c r="F346" s="49">
        <v>0.40210000000000001</v>
      </c>
      <c r="G346" s="49">
        <v>0.43940000000000001</v>
      </c>
      <c r="H346" s="49">
        <v>0.43719999999999998</v>
      </c>
      <c r="I346" s="49">
        <v>0.42809568695550637</v>
      </c>
      <c r="J346" s="49">
        <v>0.40350000000000003</v>
      </c>
      <c r="K346" s="49">
        <v>0.40849999999999997</v>
      </c>
      <c r="L346" s="49">
        <v>0.48399999999999999</v>
      </c>
      <c r="M346" s="49">
        <v>0.44900000000000001</v>
      </c>
      <c r="N346" s="50">
        <v>0.44921915474254598</v>
      </c>
      <c r="AC346" s="2"/>
    </row>
    <row r="347" spans="4:29" s="1" customFormat="1" x14ac:dyDescent="0.2">
      <c r="D347" s="43" t="s">
        <v>9</v>
      </c>
      <c r="E347" s="49">
        <v>0.91300000000000003</v>
      </c>
      <c r="F347" s="49">
        <v>0.91500000000000004</v>
      </c>
      <c r="G347" s="49">
        <v>0.91400000000000003</v>
      </c>
      <c r="H347" s="49">
        <v>0.91600000000000004</v>
      </c>
      <c r="I347" s="49">
        <v>0.91500000000000004</v>
      </c>
      <c r="J347" s="49">
        <v>0.91300000000000003</v>
      </c>
      <c r="K347" s="49">
        <v>0.91300000000000003</v>
      </c>
      <c r="L347" s="49">
        <v>0.89500000000000002</v>
      </c>
      <c r="M347" s="49">
        <v>0.94</v>
      </c>
      <c r="N347" s="50">
        <v>0.93799999999999994</v>
      </c>
      <c r="AC347" s="2"/>
    </row>
    <row r="348" spans="4:29" s="1" customFormat="1" x14ac:dyDescent="0.2">
      <c r="D348" s="43" t="s">
        <v>10</v>
      </c>
      <c r="E348" s="49">
        <v>0.52400000000000002</v>
      </c>
      <c r="F348" s="49">
        <v>0.51700000000000002</v>
      </c>
      <c r="G348" s="49">
        <v>0.54800000000000004</v>
      </c>
      <c r="H348" s="49">
        <v>0.54200000000000004</v>
      </c>
      <c r="I348" s="49">
        <v>0.54800000000000004</v>
      </c>
      <c r="J348" s="49">
        <v>0.55100000000000005</v>
      </c>
      <c r="K348" s="49">
        <v>0.55200000000000005</v>
      </c>
      <c r="L348" s="49">
        <v>0.55400000000000005</v>
      </c>
      <c r="M348" s="49">
        <v>0.55400000000000005</v>
      </c>
      <c r="N348" s="50">
        <v>0.55600000000000005</v>
      </c>
      <c r="AC348" s="2"/>
    </row>
    <row r="349" spans="4:29" s="1" customFormat="1" x14ac:dyDescent="0.2">
      <c r="D349" s="43" t="s">
        <v>12</v>
      </c>
      <c r="E349" s="49">
        <v>0.38869999999999999</v>
      </c>
      <c r="F349" s="49">
        <v>0.372</v>
      </c>
      <c r="G349" s="49">
        <v>0.36230000000000001</v>
      </c>
      <c r="H349" s="49">
        <v>0.36230000000000001</v>
      </c>
      <c r="I349" s="49">
        <v>0.34989999999999999</v>
      </c>
      <c r="J349" s="49">
        <v>0.39300000000000002</v>
      </c>
      <c r="K349" s="49">
        <v>0.41799999999999998</v>
      </c>
      <c r="L349" s="49">
        <v>0.40300000000000002</v>
      </c>
      <c r="M349" s="49">
        <v>0.379</v>
      </c>
      <c r="N349" s="50">
        <v>0.37591410661556496</v>
      </c>
      <c r="AC349" s="2"/>
    </row>
    <row r="350" spans="4:29" s="1" customFormat="1" x14ac:dyDescent="0.2">
      <c r="D350" s="43" t="s">
        <v>28</v>
      </c>
      <c r="E350" s="49">
        <v>0.84160000000000001</v>
      </c>
      <c r="F350" s="49">
        <v>0.84599999999999997</v>
      </c>
      <c r="G350" s="49">
        <v>0.82550000000000001</v>
      </c>
      <c r="H350" s="49">
        <v>0.80900000000000005</v>
      </c>
      <c r="I350" s="49">
        <v>0.79600000000000004</v>
      </c>
      <c r="J350" s="49">
        <v>0.77500000000000002</v>
      </c>
      <c r="K350" s="49">
        <v>0.76100000000000001</v>
      </c>
      <c r="L350" s="49">
        <v>0.755</v>
      </c>
      <c r="M350" s="49">
        <v>0.746</v>
      </c>
      <c r="N350" s="50">
        <v>74.400000000000006</v>
      </c>
      <c r="AC350" s="2"/>
    </row>
    <row r="351" spans="4:29" s="1" customFormat="1" x14ac:dyDescent="0.2">
      <c r="D351" s="43" t="s">
        <v>13</v>
      </c>
      <c r="E351" s="49">
        <v>0.8154751700714733</v>
      </c>
      <c r="F351" s="49">
        <v>0.8175</v>
      </c>
      <c r="G351" s="49">
        <v>0.80920000000000003</v>
      </c>
      <c r="H351" s="49">
        <v>0.79779999999999995</v>
      </c>
      <c r="I351" s="49">
        <v>0.79902186416543197</v>
      </c>
      <c r="J351" s="49">
        <v>0.79768667599999998</v>
      </c>
      <c r="K351" s="49">
        <v>0.80136651699999994</v>
      </c>
      <c r="L351" s="49">
        <v>0.75990000000000002</v>
      </c>
      <c r="M351" s="49">
        <v>0.751</v>
      </c>
      <c r="N351" s="50">
        <v>72</v>
      </c>
      <c r="AC351" s="2"/>
    </row>
    <row r="352" spans="4:29" s="1" customFormat="1" x14ac:dyDescent="0.2">
      <c r="D352" s="43" t="s">
        <v>14</v>
      </c>
      <c r="E352" s="49">
        <v>0.67030000000000001</v>
      </c>
      <c r="F352" s="49">
        <v>0.63971924416697479</v>
      </c>
      <c r="G352" s="49">
        <v>0.65249999999999997</v>
      </c>
      <c r="H352" s="49">
        <v>0.64970000000000006</v>
      </c>
      <c r="I352" s="49">
        <v>0.64</v>
      </c>
      <c r="J352" s="49">
        <v>0.61</v>
      </c>
      <c r="K352" s="49">
        <v>0.627</v>
      </c>
      <c r="L352" s="49">
        <v>0.65700000000000003</v>
      </c>
      <c r="M352" s="49">
        <v>0.66600000000000004</v>
      </c>
      <c r="N352" s="50">
        <v>0</v>
      </c>
      <c r="AC352" s="2"/>
    </row>
    <row r="353" spans="4:29" s="1" customFormat="1" x14ac:dyDescent="0.2">
      <c r="D353" s="43" t="s">
        <v>15</v>
      </c>
      <c r="E353" s="49">
        <v>0.97989999999999999</v>
      </c>
      <c r="F353" s="49">
        <v>0.99660000000000004</v>
      </c>
      <c r="G353" s="49">
        <v>0.98550000000000004</v>
      </c>
      <c r="H353" s="49">
        <v>0.98850000000000005</v>
      </c>
      <c r="I353" s="49">
        <v>0.99</v>
      </c>
      <c r="J353" s="49">
        <v>0.998</v>
      </c>
      <c r="K353" s="49">
        <v>0.99399999999999999</v>
      </c>
      <c r="L353" s="49">
        <v>0.99</v>
      </c>
      <c r="M353" s="49">
        <v>0.98</v>
      </c>
      <c r="N353" s="50">
        <v>0.99600000000000011</v>
      </c>
      <c r="AC353" s="2"/>
    </row>
    <row r="354" spans="4:29" s="1" customFormat="1" x14ac:dyDescent="0.2">
      <c r="D354" s="43" t="s">
        <v>16</v>
      </c>
      <c r="E354" s="49">
        <v>0.69309999999999994</v>
      </c>
      <c r="F354" s="49">
        <v>0.67930000000000001</v>
      </c>
      <c r="G354" s="49">
        <v>0.73180000000000001</v>
      </c>
      <c r="H354" s="49">
        <v>0.70550000000000002</v>
      </c>
      <c r="I354" s="49">
        <v>0.69389999999999996</v>
      </c>
      <c r="J354" s="49">
        <v>0.68100000000000005</v>
      </c>
      <c r="K354" s="49">
        <v>0.7</v>
      </c>
      <c r="L354" s="49">
        <v>0.68899999999999995</v>
      </c>
      <c r="M354" s="49">
        <v>0.73</v>
      </c>
      <c r="N354" s="50">
        <v>0.72699999999999998</v>
      </c>
      <c r="AC354" s="2"/>
    </row>
    <row r="355" spans="4:29" s="1" customFormat="1" x14ac:dyDescent="0.2">
      <c r="D355" s="43" t="s">
        <v>29</v>
      </c>
      <c r="E355" s="49">
        <v>0</v>
      </c>
      <c r="F355" s="49">
        <v>0</v>
      </c>
      <c r="G355" s="49">
        <v>0</v>
      </c>
      <c r="H355" s="49">
        <v>0</v>
      </c>
      <c r="I355" s="49">
        <v>0</v>
      </c>
      <c r="J355" s="49">
        <v>0</v>
      </c>
      <c r="K355" s="49">
        <v>0</v>
      </c>
      <c r="L355" s="49">
        <v>0</v>
      </c>
      <c r="M355" s="49">
        <v>0.48399999999999999</v>
      </c>
      <c r="N355" s="50">
        <v>0</v>
      </c>
      <c r="AC355" s="2"/>
    </row>
    <row r="356" spans="4:29" s="1" customFormat="1" x14ac:dyDescent="0.2">
      <c r="D356" s="43" t="s">
        <v>17</v>
      </c>
      <c r="E356" s="49">
        <v>0</v>
      </c>
      <c r="F356" s="49">
        <v>0</v>
      </c>
      <c r="G356" s="49">
        <v>0</v>
      </c>
      <c r="H356" s="49">
        <v>0</v>
      </c>
      <c r="I356" s="49">
        <v>0.84399999999999997</v>
      </c>
      <c r="J356" s="49">
        <v>0.83699999999999997</v>
      </c>
      <c r="K356" s="49">
        <v>0.79949999999999999</v>
      </c>
      <c r="L356" s="49">
        <v>0.876</v>
      </c>
      <c r="M356" s="49">
        <v>0.8931</v>
      </c>
      <c r="N356" s="50">
        <v>0</v>
      </c>
      <c r="AC356" s="2"/>
    </row>
    <row r="357" spans="4:29" s="1" customFormat="1" x14ac:dyDescent="0.2">
      <c r="D357" s="43" t="s">
        <v>18</v>
      </c>
      <c r="E357" s="49">
        <v>0.71940000000000004</v>
      </c>
      <c r="F357" s="49">
        <v>0.71779999999999999</v>
      </c>
      <c r="G357" s="49">
        <v>0.75</v>
      </c>
      <c r="H357" s="49">
        <v>0.755</v>
      </c>
      <c r="I357" s="49">
        <v>0.748</v>
      </c>
      <c r="J357" s="49">
        <v>0.76900000000000002</v>
      </c>
      <c r="K357" s="49">
        <v>0</v>
      </c>
      <c r="L357" s="49">
        <v>0</v>
      </c>
      <c r="M357" s="49">
        <v>0</v>
      </c>
      <c r="N357" s="50">
        <v>0</v>
      </c>
      <c r="AC357" s="2"/>
    </row>
    <row r="358" spans="4:29" s="1" customFormat="1" x14ac:dyDescent="0.2">
      <c r="D358" s="43" t="s">
        <v>19</v>
      </c>
      <c r="E358" s="49">
        <v>0.72089999999999999</v>
      </c>
      <c r="F358" s="49">
        <v>0.74909999999999999</v>
      </c>
      <c r="G358" s="49">
        <v>0.80700000000000005</v>
      </c>
      <c r="H358" s="49">
        <v>0.74039999999999995</v>
      </c>
      <c r="I358" s="49">
        <v>0.746</v>
      </c>
      <c r="J358" s="49">
        <v>0.73599999999999999</v>
      </c>
      <c r="K358" s="49">
        <v>0.73899999999999999</v>
      </c>
      <c r="L358" s="49">
        <v>0.74399999999999999</v>
      </c>
      <c r="M358" s="49">
        <v>0.7337105719100897</v>
      </c>
      <c r="N358" s="50">
        <v>0</v>
      </c>
      <c r="AC358" s="2"/>
    </row>
    <row r="359" spans="4:29" s="1" customFormat="1" x14ac:dyDescent="0.2">
      <c r="D359" s="43" t="s">
        <v>20</v>
      </c>
      <c r="E359" s="49">
        <v>0.52619382612347754</v>
      </c>
      <c r="F359" s="49">
        <v>0.52760104502843086</v>
      </c>
      <c r="G359" s="49">
        <v>0.60093217896231932</v>
      </c>
      <c r="H359" s="49">
        <v>0.69939271255060731</v>
      </c>
      <c r="I359" s="49">
        <v>0</v>
      </c>
      <c r="J359" s="49">
        <v>0.71</v>
      </c>
      <c r="K359" s="49">
        <v>0.72799999999999998</v>
      </c>
      <c r="L359" s="49">
        <v>0</v>
      </c>
      <c r="M359" s="49">
        <v>0</v>
      </c>
      <c r="N359" s="50">
        <v>0</v>
      </c>
      <c r="AC359" s="2"/>
    </row>
    <row r="360" spans="4:29" s="1" customFormat="1" x14ac:dyDescent="0.2">
      <c r="D360" s="43" t="s">
        <v>21</v>
      </c>
      <c r="E360" s="49">
        <v>0</v>
      </c>
      <c r="F360" s="49">
        <v>0</v>
      </c>
      <c r="G360" s="49">
        <v>0</v>
      </c>
      <c r="H360" s="49">
        <v>0</v>
      </c>
      <c r="I360" s="49">
        <v>0</v>
      </c>
      <c r="J360" s="49">
        <v>0</v>
      </c>
      <c r="K360" s="49">
        <v>0</v>
      </c>
      <c r="L360" s="49">
        <v>0</v>
      </c>
      <c r="M360" s="49">
        <v>0</v>
      </c>
      <c r="N360" s="50">
        <v>0.78824784252884705</v>
      </c>
      <c r="AC360" s="2"/>
    </row>
    <row r="361" spans="4:29" s="1" customFormat="1" x14ac:dyDescent="0.2">
      <c r="D361" s="43" t="s">
        <v>22</v>
      </c>
      <c r="E361" s="49">
        <v>0.83930000000000005</v>
      </c>
      <c r="F361" s="49">
        <v>0.76729999999999998</v>
      </c>
      <c r="G361" s="49">
        <v>0.76</v>
      </c>
      <c r="H361" s="49">
        <v>0.74070000000000003</v>
      </c>
      <c r="I361" s="49">
        <v>0.71299999999999997</v>
      </c>
      <c r="J361" s="49">
        <v>0.75</v>
      </c>
      <c r="K361" s="49">
        <v>0.7350000000000001</v>
      </c>
      <c r="L361" s="49">
        <v>0.68432077783486822</v>
      </c>
      <c r="M361" s="49">
        <v>0.67100000000000004</v>
      </c>
      <c r="N361" s="50">
        <v>0</v>
      </c>
      <c r="AC361" s="2"/>
    </row>
    <row r="362" spans="4:29" s="1" customFormat="1" x14ac:dyDescent="0.2">
      <c r="D362" s="43" t="s">
        <v>23</v>
      </c>
      <c r="E362" s="49">
        <v>0.70099999999999996</v>
      </c>
      <c r="F362" s="49">
        <v>0.67800000000000005</v>
      </c>
      <c r="G362" s="49">
        <v>0.65950426724718703</v>
      </c>
      <c r="H362" s="49">
        <v>0.64639158722921652</v>
      </c>
      <c r="I362" s="49">
        <v>0.62979762610391776</v>
      </c>
      <c r="J362" s="49">
        <v>0.61674563006523297</v>
      </c>
      <c r="K362" s="49">
        <v>0.60695393698832867</v>
      </c>
      <c r="L362" s="49">
        <v>0.59932718047954625</v>
      </c>
      <c r="M362" s="49">
        <v>0.60451675479572997</v>
      </c>
      <c r="N362" s="50">
        <v>0.59968196476580549</v>
      </c>
      <c r="AC362" s="2"/>
    </row>
    <row r="363" spans="4:29" s="1" customFormat="1" x14ac:dyDescent="0.2">
      <c r="D363" s="43" t="s">
        <v>31</v>
      </c>
      <c r="E363" s="49">
        <v>0.65949197504802715</v>
      </c>
      <c r="F363" s="49">
        <v>0</v>
      </c>
      <c r="G363" s="49">
        <v>0</v>
      </c>
      <c r="H363" s="49">
        <v>0</v>
      </c>
      <c r="I363" s="49">
        <v>0.75109999999999999</v>
      </c>
      <c r="J363" s="49">
        <v>0.89559999999999995</v>
      </c>
      <c r="K363" s="49">
        <v>0.75219999999999998</v>
      </c>
      <c r="L363" s="49">
        <v>0</v>
      </c>
      <c r="M363" s="49">
        <v>0.6846000000000001</v>
      </c>
      <c r="N363" s="50">
        <v>0</v>
      </c>
      <c r="AC363" s="2"/>
    </row>
    <row r="364" spans="4:29" s="1" customFormat="1" x14ac:dyDescent="0.2">
      <c r="D364" s="43" t="s">
        <v>24</v>
      </c>
      <c r="E364" s="49">
        <v>0.90800000000000003</v>
      </c>
      <c r="F364" s="49">
        <v>0.86599999999999999</v>
      </c>
      <c r="G364" s="49">
        <v>0.8680000000000001</v>
      </c>
      <c r="H364" s="49">
        <v>0.85220000000000007</v>
      </c>
      <c r="I364" s="49">
        <v>0.83499999999999996</v>
      </c>
      <c r="J364" s="49">
        <v>0.83799999999999997</v>
      </c>
      <c r="K364" s="49">
        <v>0.82599999999999996</v>
      </c>
      <c r="L364" s="49">
        <v>0.82699999999999996</v>
      </c>
      <c r="M364" s="49">
        <v>0.83199999999999996</v>
      </c>
      <c r="N364" s="50">
        <v>0.83499999999999996</v>
      </c>
      <c r="AC364" s="2"/>
    </row>
    <row r="365" spans="4:29" s="1" customFormat="1" x14ac:dyDescent="0.2">
      <c r="D365" s="43" t="s">
        <v>25</v>
      </c>
      <c r="E365" s="49">
        <v>0.92959999999999998</v>
      </c>
      <c r="F365" s="49">
        <v>0.96050000000000002</v>
      </c>
      <c r="G365" s="49">
        <v>0.91920000000000002</v>
      </c>
      <c r="H365" s="49">
        <v>0.90710000000000002</v>
      </c>
      <c r="I365" s="49">
        <v>0.90190000000000003</v>
      </c>
      <c r="J365" s="49">
        <v>0.89890000000000003</v>
      </c>
      <c r="K365" s="49">
        <v>0.88190000000000002</v>
      </c>
      <c r="L365" s="49">
        <v>0.87519999999999998</v>
      </c>
      <c r="M365" s="49">
        <v>0.87429999999999997</v>
      </c>
      <c r="N365" s="50">
        <v>85.73</v>
      </c>
      <c r="AC365" s="2"/>
    </row>
    <row r="366" spans="4:29" s="1" customFormat="1" x14ac:dyDescent="0.2">
      <c r="D366" s="43" t="s">
        <v>26</v>
      </c>
      <c r="E366" s="49">
        <v>0.89710000000000001</v>
      </c>
      <c r="F366" s="49">
        <v>0.84650000000000003</v>
      </c>
      <c r="G366" s="49">
        <v>0.83750000000000002</v>
      </c>
      <c r="H366" s="49">
        <v>0.85049999999999992</v>
      </c>
      <c r="I366" s="49">
        <v>0.89070000000000005</v>
      </c>
      <c r="J366" s="49">
        <v>0.90650000000000008</v>
      </c>
      <c r="K366" s="49">
        <v>0.88729999999999998</v>
      </c>
      <c r="L366" s="49">
        <v>0.86519999999999997</v>
      </c>
      <c r="M366" s="49">
        <v>0.86480000000000001</v>
      </c>
      <c r="N366" s="50">
        <v>0</v>
      </c>
      <c r="AC366" s="2"/>
    </row>
    <row r="367" spans="4:29" s="1" customFormat="1" x14ac:dyDescent="0.2">
      <c r="D367" s="43" t="s">
        <v>27</v>
      </c>
      <c r="E367" s="49">
        <v>0.47389999999999999</v>
      </c>
      <c r="F367" s="49">
        <v>0.48749999999999999</v>
      </c>
      <c r="G367" s="49">
        <v>0.4879</v>
      </c>
      <c r="H367" s="49">
        <v>0.49869999999999998</v>
      </c>
      <c r="I367" s="49">
        <v>0.47410000000000002</v>
      </c>
      <c r="J367" s="49">
        <v>0.4738</v>
      </c>
      <c r="K367" s="49">
        <v>0.46700000000000003</v>
      </c>
      <c r="L367" s="49">
        <v>0.49469999999999997</v>
      </c>
      <c r="M367" s="49">
        <v>0.50270000000000004</v>
      </c>
      <c r="N367" s="50">
        <v>0.51550880892812057</v>
      </c>
      <c r="AC367" s="2"/>
    </row>
    <row r="368" spans="4:29" s="1" customFormat="1" x14ac:dyDescent="0.2">
      <c r="D368" s="43" t="s">
        <v>11</v>
      </c>
      <c r="E368" s="51">
        <v>0.53239999999999998</v>
      </c>
      <c r="F368" s="51">
        <v>0.51800000000000002</v>
      </c>
      <c r="G368" s="51">
        <v>0.51800000000000002</v>
      </c>
      <c r="H368" s="51">
        <v>0.4945</v>
      </c>
      <c r="I368" s="51">
        <v>0.4854</v>
      </c>
      <c r="J368" s="51">
        <v>0.45910000000000001</v>
      </c>
      <c r="K368" s="51">
        <v>0.43580000000000002</v>
      </c>
      <c r="L368" s="51">
        <v>0.40900000000000003</v>
      </c>
      <c r="M368" s="51">
        <v>0.41300000000000003</v>
      </c>
      <c r="N368" s="52">
        <v>0</v>
      </c>
      <c r="AC368" s="2"/>
    </row>
    <row r="369" spans="4:29" s="1" customFormat="1" x14ac:dyDescent="0.2">
      <c r="E369" s="57"/>
      <c r="F369" s="57"/>
      <c r="G369" s="57"/>
      <c r="H369" s="57"/>
      <c r="I369" s="57"/>
      <c r="J369" s="57"/>
      <c r="K369" s="57"/>
      <c r="L369" s="57"/>
      <c r="M369" s="57"/>
      <c r="N369" s="57"/>
      <c r="AC369" s="2"/>
    </row>
    <row r="370" spans="4:29" s="1" customFormat="1" ht="18.75" x14ac:dyDescent="0.25">
      <c r="D370" s="41"/>
      <c r="E370" s="3"/>
      <c r="F370" s="3"/>
      <c r="G370" s="3"/>
      <c r="H370" s="3"/>
      <c r="I370" s="3"/>
      <c r="J370" s="3"/>
      <c r="K370" s="3"/>
      <c r="L370" s="3"/>
      <c r="M370" s="3"/>
      <c r="N370" s="3"/>
    </row>
    <row r="371" spans="4:29" s="1" customFormat="1" ht="18.75" x14ac:dyDescent="0.2">
      <c r="D371" s="198" t="s">
        <v>59</v>
      </c>
      <c r="E371" s="199"/>
      <c r="F371" s="199"/>
      <c r="G371" s="199"/>
      <c r="H371" s="199"/>
      <c r="I371" s="199"/>
      <c r="J371" s="199"/>
      <c r="K371" s="199"/>
      <c r="L371" s="199"/>
      <c r="M371" s="199"/>
      <c r="N371" s="199"/>
    </row>
    <row r="372" spans="4:29" s="1" customFormat="1" x14ac:dyDescent="0.2">
      <c r="D372" s="14">
        <v>62</v>
      </c>
      <c r="E372" s="18">
        <v>2004</v>
      </c>
      <c r="F372" s="18">
        <f t="shared" ref="F372:N372" si="13">E372+1</f>
        <v>2005</v>
      </c>
      <c r="G372" s="18">
        <f t="shared" si="13"/>
        <v>2006</v>
      </c>
      <c r="H372" s="18">
        <f t="shared" si="13"/>
        <v>2007</v>
      </c>
      <c r="I372" s="18">
        <f t="shared" si="13"/>
        <v>2008</v>
      </c>
      <c r="J372" s="18">
        <f t="shared" si="13"/>
        <v>2009</v>
      </c>
      <c r="K372" s="18">
        <f t="shared" si="13"/>
        <v>2010</v>
      </c>
      <c r="L372" s="18">
        <f t="shared" si="13"/>
        <v>2011</v>
      </c>
      <c r="M372" s="18">
        <f t="shared" si="13"/>
        <v>2012</v>
      </c>
      <c r="N372" s="18">
        <f t="shared" si="13"/>
        <v>2013</v>
      </c>
    </row>
    <row r="373" spans="4:29" s="1" customFormat="1" x14ac:dyDescent="0.2">
      <c r="D373" s="43" t="s">
        <v>0</v>
      </c>
      <c r="E373" s="47">
        <v>0.81430000000000002</v>
      </c>
      <c r="F373" s="47">
        <v>0</v>
      </c>
      <c r="G373" s="47">
        <v>0</v>
      </c>
      <c r="H373" s="47">
        <v>0</v>
      </c>
      <c r="I373" s="47">
        <v>0</v>
      </c>
      <c r="J373" s="47">
        <v>0</v>
      </c>
      <c r="K373" s="47">
        <v>0</v>
      </c>
      <c r="L373" s="47">
        <v>0</v>
      </c>
      <c r="M373" s="47">
        <v>0</v>
      </c>
      <c r="N373" s="48">
        <v>0</v>
      </c>
    </row>
    <row r="374" spans="4:29" s="1" customFormat="1" x14ac:dyDescent="0.2">
      <c r="D374" s="43" t="s">
        <v>1</v>
      </c>
      <c r="E374" s="49">
        <v>0.79710000000000003</v>
      </c>
      <c r="F374" s="49">
        <v>0.81079999999999997</v>
      </c>
      <c r="G374" s="49">
        <v>0.86180000000000001</v>
      </c>
      <c r="H374" s="49">
        <v>0.85240000000000005</v>
      </c>
      <c r="I374" s="49">
        <v>0.85799999999999998</v>
      </c>
      <c r="J374" s="49">
        <v>0.83230000000000004</v>
      </c>
      <c r="K374" s="49">
        <v>0.83089999999999997</v>
      </c>
      <c r="L374" s="49">
        <v>0.84499999999999997</v>
      </c>
      <c r="M374" s="49">
        <v>0.84799999999999998</v>
      </c>
      <c r="N374" s="50">
        <v>0.84399999999999997</v>
      </c>
    </row>
    <row r="375" spans="4:29" s="1" customFormat="1" x14ac:dyDescent="0.2">
      <c r="D375" s="43" t="s">
        <v>30</v>
      </c>
      <c r="E375" s="49">
        <v>0.90990000000000004</v>
      </c>
      <c r="F375" s="49">
        <v>0.91979999999999995</v>
      </c>
      <c r="G375" s="49">
        <v>0</v>
      </c>
      <c r="H375" s="49">
        <v>0.92600000000000005</v>
      </c>
      <c r="I375" s="49">
        <v>0.91200000000000003</v>
      </c>
      <c r="J375" s="49">
        <v>0.93293434247003093</v>
      </c>
      <c r="K375" s="49">
        <v>0.90700000000000003</v>
      </c>
      <c r="L375" s="49">
        <v>0.89600000000000002</v>
      </c>
      <c r="M375" s="49">
        <v>0.91200000000000003</v>
      </c>
      <c r="N375" s="50">
        <v>0</v>
      </c>
    </row>
    <row r="376" spans="4:29" s="1" customFormat="1" x14ac:dyDescent="0.2">
      <c r="D376" s="43" t="s">
        <v>2</v>
      </c>
      <c r="E376" s="49">
        <v>0.76500000000000001</v>
      </c>
      <c r="F376" s="49">
        <v>0.78200000000000003</v>
      </c>
      <c r="G376" s="49">
        <v>0.73899999999999999</v>
      </c>
      <c r="H376" s="49">
        <v>0.67500000000000004</v>
      </c>
      <c r="I376" s="49">
        <v>0.66700000000000004</v>
      </c>
      <c r="J376" s="49">
        <v>0.66200000000000003</v>
      </c>
      <c r="K376" s="49">
        <v>0.65112269446672011</v>
      </c>
      <c r="L376" s="49">
        <v>0.65300000000000002</v>
      </c>
      <c r="M376" s="49">
        <v>0.6472</v>
      </c>
      <c r="N376" s="50">
        <v>64.900000000000006</v>
      </c>
    </row>
    <row r="377" spans="4:29" s="1" customFormat="1" x14ac:dyDescent="0.2">
      <c r="D377" s="43" t="s">
        <v>3</v>
      </c>
      <c r="E377" s="49">
        <v>0.71030000000000004</v>
      </c>
      <c r="F377" s="49">
        <v>0.71199999999999997</v>
      </c>
      <c r="G377" s="49">
        <v>0.70399999999999996</v>
      </c>
      <c r="H377" s="49">
        <v>0.70279999999999998</v>
      </c>
      <c r="I377" s="49">
        <v>0.69899999999999995</v>
      </c>
      <c r="J377" s="49">
        <v>0.68100000000000005</v>
      </c>
      <c r="K377" s="49">
        <v>0.66339999999999999</v>
      </c>
      <c r="L377" s="49">
        <v>0.64539999999999997</v>
      </c>
      <c r="M377" s="49">
        <v>0.66300000000000003</v>
      </c>
      <c r="N377" s="50">
        <v>0</v>
      </c>
    </row>
    <row r="378" spans="4:29" s="1" customFormat="1" x14ac:dyDescent="0.2">
      <c r="D378" s="43" t="s">
        <v>4</v>
      </c>
      <c r="E378" s="49">
        <v>0.94950000000000001</v>
      </c>
      <c r="F378" s="49">
        <v>0.95469999999999999</v>
      </c>
      <c r="G378" s="49">
        <v>0.94579999999999997</v>
      </c>
      <c r="H378" s="49">
        <v>0.93889999999999996</v>
      </c>
      <c r="I378" s="49">
        <v>0.92830000000000001</v>
      </c>
      <c r="J378" s="49">
        <v>0.91500000000000004</v>
      </c>
      <c r="K378" s="49">
        <v>0.89300000000000002</v>
      </c>
      <c r="L378" s="49">
        <v>0.874</v>
      </c>
      <c r="M378" s="49">
        <v>0.8821</v>
      </c>
      <c r="N378" s="50">
        <v>97</v>
      </c>
    </row>
    <row r="379" spans="4:29" s="1" customFormat="1" x14ac:dyDescent="0.2">
      <c r="D379" s="43" t="s">
        <v>5</v>
      </c>
      <c r="E379" s="49">
        <v>0</v>
      </c>
      <c r="F379" s="49">
        <v>0</v>
      </c>
      <c r="G379" s="49">
        <v>0</v>
      </c>
      <c r="H379" s="49">
        <v>0.61899999999999999</v>
      </c>
      <c r="I379" s="49">
        <v>0.627</v>
      </c>
      <c r="J379" s="49">
        <v>0.623</v>
      </c>
      <c r="K379" s="49">
        <v>0.63832046796736608</v>
      </c>
      <c r="L379" s="49">
        <v>0.63700000000000001</v>
      </c>
      <c r="M379" s="49">
        <v>0.63500000000000001</v>
      </c>
      <c r="N379" s="50">
        <v>63.45</v>
      </c>
    </row>
    <row r="380" spans="4:29" s="1" customFormat="1" x14ac:dyDescent="0.2">
      <c r="D380" s="43" t="s">
        <v>6</v>
      </c>
      <c r="E380" s="49">
        <v>0.84199999999999997</v>
      </c>
      <c r="F380" s="49">
        <v>0.86699999999999999</v>
      </c>
      <c r="G380" s="49">
        <v>0.85899999999999999</v>
      </c>
      <c r="H380" s="49">
        <v>0.86499999999999999</v>
      </c>
      <c r="I380" s="49">
        <v>0.85634999999999994</v>
      </c>
      <c r="J380" s="49">
        <v>0.87</v>
      </c>
      <c r="K380" s="49">
        <v>0.89300000000000002</v>
      </c>
      <c r="L380" s="49">
        <v>0.87357828424025452</v>
      </c>
      <c r="M380" s="49">
        <v>0.874</v>
      </c>
      <c r="N380" s="50">
        <v>0</v>
      </c>
    </row>
    <row r="381" spans="4:29" s="1" customFormat="1" x14ac:dyDescent="0.2">
      <c r="D381" s="43" t="s">
        <v>7</v>
      </c>
      <c r="E381" s="49">
        <v>1</v>
      </c>
      <c r="F381" s="49">
        <v>1</v>
      </c>
      <c r="G381" s="49">
        <v>1</v>
      </c>
      <c r="H381" s="49">
        <v>0.99319999999999997</v>
      </c>
      <c r="I381" s="49">
        <v>0.97799999999999998</v>
      </c>
      <c r="J381" s="49">
        <v>0.97199999999999998</v>
      </c>
      <c r="K381" s="49">
        <v>0.98799999999999999</v>
      </c>
      <c r="L381" s="49">
        <v>0.98899999999999999</v>
      </c>
      <c r="M381" s="49">
        <v>0.99</v>
      </c>
      <c r="N381" s="50">
        <v>0.99099999999999999</v>
      </c>
    </row>
    <row r="382" spans="4:29" s="1" customFormat="1" x14ac:dyDescent="0.2">
      <c r="D382" s="43" t="s">
        <v>8</v>
      </c>
      <c r="E382" s="49">
        <v>0.5625</v>
      </c>
      <c r="F382" s="49">
        <v>0.59230000000000005</v>
      </c>
      <c r="G382" s="49">
        <v>0.63029999999999997</v>
      </c>
      <c r="H382" s="49">
        <v>0.59179999999999999</v>
      </c>
      <c r="I382" s="49">
        <v>0.61964583129000061</v>
      </c>
      <c r="J382" s="49">
        <v>0.59460000000000002</v>
      </c>
      <c r="K382" s="49">
        <v>0.60099999999999998</v>
      </c>
      <c r="L382" s="49">
        <v>0.69399999999999995</v>
      </c>
      <c r="M382" s="49">
        <v>0.63109999999999999</v>
      </c>
      <c r="N382" s="50">
        <v>0.63109636821611192</v>
      </c>
    </row>
    <row r="383" spans="4:29" s="1" customFormat="1" x14ac:dyDescent="0.2">
      <c r="D383" s="43" t="s">
        <v>9</v>
      </c>
      <c r="E383" s="49">
        <v>0.98699999999999999</v>
      </c>
      <c r="F383" s="49">
        <v>0.99399999999999999</v>
      </c>
      <c r="G383" s="49">
        <v>0.99299999999999999</v>
      </c>
      <c r="H383" s="49">
        <v>0.99399999999999999</v>
      </c>
      <c r="I383" s="49">
        <v>0.99399999999999999</v>
      </c>
      <c r="J383" s="49">
        <v>0.99399999999999999</v>
      </c>
      <c r="K383" s="49">
        <v>0.995</v>
      </c>
      <c r="L383" s="49">
        <v>0.99</v>
      </c>
      <c r="M383" s="49">
        <v>0.998</v>
      </c>
      <c r="N383" s="50">
        <v>0.996</v>
      </c>
    </row>
    <row r="384" spans="4:29" s="1" customFormat="1" x14ac:dyDescent="0.2">
      <c r="D384" s="43" t="s">
        <v>10</v>
      </c>
      <c r="E384" s="49">
        <v>0.71499999999999997</v>
      </c>
      <c r="F384" s="49">
        <v>0.71199999999999997</v>
      </c>
      <c r="G384" s="49">
        <v>0.72499999999999998</v>
      </c>
      <c r="H384" s="49">
        <v>0.72699999999999998</v>
      </c>
      <c r="I384" s="49">
        <v>0.74099999999999999</v>
      </c>
      <c r="J384" s="49">
        <v>0.748</v>
      </c>
      <c r="K384" s="49">
        <v>0.746</v>
      </c>
      <c r="L384" s="49">
        <v>0.75</v>
      </c>
      <c r="M384" s="49">
        <v>0.74299999999999999</v>
      </c>
      <c r="N384" s="50">
        <v>0.751</v>
      </c>
    </row>
    <row r="385" spans="4:14" s="1" customFormat="1" x14ac:dyDescent="0.2">
      <c r="D385" s="43" t="s">
        <v>12</v>
      </c>
      <c r="E385" s="49">
        <v>0.56059999999999999</v>
      </c>
      <c r="F385" s="49">
        <v>0.56000000000000005</v>
      </c>
      <c r="G385" s="49">
        <v>0.56579999999999997</v>
      </c>
      <c r="H385" s="49">
        <v>0.5827</v>
      </c>
      <c r="I385" s="49">
        <v>0.56299999999999994</v>
      </c>
      <c r="J385" s="49">
        <v>0.57799999999999996</v>
      </c>
      <c r="K385" s="49">
        <v>0.629</v>
      </c>
      <c r="L385" s="49">
        <v>0.63019999999999998</v>
      </c>
      <c r="M385" s="49">
        <v>0.62</v>
      </c>
      <c r="N385" s="50">
        <v>0.63561591920171356</v>
      </c>
    </row>
    <row r="386" spans="4:14" s="1" customFormat="1" x14ac:dyDescent="0.2">
      <c r="D386" s="43" t="s">
        <v>28</v>
      </c>
      <c r="E386" s="49">
        <v>0.95150000000000001</v>
      </c>
      <c r="F386" s="49">
        <v>0.96630000000000005</v>
      </c>
      <c r="G386" s="49">
        <v>0.96040000000000003</v>
      </c>
      <c r="H386" s="49">
        <v>0.95330000000000004</v>
      </c>
      <c r="I386" s="49">
        <v>0.93440000000000001</v>
      </c>
      <c r="J386" s="49">
        <v>0.92100000000000004</v>
      </c>
      <c r="K386" s="49">
        <v>0.91600000000000004</v>
      </c>
      <c r="L386" s="49">
        <v>0.90700000000000003</v>
      </c>
      <c r="M386" s="49">
        <v>0.90100000000000002</v>
      </c>
      <c r="N386" s="50">
        <v>91</v>
      </c>
    </row>
    <row r="387" spans="4:14" s="1" customFormat="1" x14ac:dyDescent="0.2">
      <c r="D387" s="43" t="s">
        <v>13</v>
      </c>
      <c r="E387" s="49">
        <v>0.95033877517018395</v>
      </c>
      <c r="F387" s="49">
        <v>0.94099999999999995</v>
      </c>
      <c r="G387" s="49">
        <v>0.92689999999999995</v>
      </c>
      <c r="H387" s="49">
        <v>0.92310000000000003</v>
      </c>
      <c r="I387" s="49">
        <v>0.92479262452803557</v>
      </c>
      <c r="J387" s="49">
        <v>0.92983267400000003</v>
      </c>
      <c r="K387" s="49">
        <v>0.92726855900000005</v>
      </c>
      <c r="L387" s="49">
        <v>0.9073</v>
      </c>
      <c r="M387" s="49">
        <v>0.90400000000000003</v>
      </c>
      <c r="N387" s="50">
        <v>89.1</v>
      </c>
    </row>
    <row r="388" spans="4:14" s="1" customFormat="1" x14ac:dyDescent="0.2">
      <c r="D388" s="43" t="s">
        <v>14</v>
      </c>
      <c r="E388" s="49">
        <v>0.96799999999999997</v>
      </c>
      <c r="F388" s="49">
        <v>0.92300000000000004</v>
      </c>
      <c r="G388" s="49">
        <v>0.9294</v>
      </c>
      <c r="H388" s="49">
        <v>0.93110000000000004</v>
      </c>
      <c r="I388" s="49">
        <v>0.92800000000000005</v>
      </c>
      <c r="J388" s="49">
        <v>0.92800000000000005</v>
      </c>
      <c r="K388" s="49">
        <v>0.93400000000000005</v>
      </c>
      <c r="L388" s="49">
        <v>0.92800000000000005</v>
      </c>
      <c r="M388" s="49">
        <v>0.94799999999999995</v>
      </c>
      <c r="N388" s="50">
        <v>0</v>
      </c>
    </row>
    <row r="389" spans="4:14" s="1" customFormat="1" x14ac:dyDescent="0.2">
      <c r="D389" s="43" t="s">
        <v>15</v>
      </c>
      <c r="E389" s="49">
        <v>1</v>
      </c>
      <c r="F389" s="49">
        <v>1</v>
      </c>
      <c r="G389" s="49">
        <v>1</v>
      </c>
      <c r="H389" s="49">
        <v>1</v>
      </c>
      <c r="I389" s="49">
        <v>1</v>
      </c>
      <c r="J389" s="49">
        <v>1</v>
      </c>
      <c r="K389" s="49">
        <v>1</v>
      </c>
      <c r="L389" s="49">
        <v>1</v>
      </c>
      <c r="M389" s="49">
        <v>1</v>
      </c>
      <c r="N389" s="50">
        <v>1</v>
      </c>
    </row>
    <row r="390" spans="4:14" s="1" customFormat="1" x14ac:dyDescent="0.2">
      <c r="D390" s="43" t="s">
        <v>16</v>
      </c>
      <c r="E390" s="49">
        <v>0.87619999999999998</v>
      </c>
      <c r="F390" s="49">
        <v>0.87019999999999997</v>
      </c>
      <c r="G390" s="49">
        <v>0.88690000000000002</v>
      </c>
      <c r="H390" s="49">
        <v>0.871</v>
      </c>
      <c r="I390" s="49">
        <v>0.86209999999999998</v>
      </c>
      <c r="J390" s="49">
        <v>0.85389999999999999</v>
      </c>
      <c r="K390" s="49">
        <v>0.85599999999999998</v>
      </c>
      <c r="L390" s="49">
        <v>0.85199999999999998</v>
      </c>
      <c r="M390" s="49">
        <v>0.873</v>
      </c>
      <c r="N390" s="50">
        <v>0.871</v>
      </c>
    </row>
    <row r="391" spans="4:14" s="1" customFormat="1" x14ac:dyDescent="0.2">
      <c r="D391" s="43" t="s">
        <v>29</v>
      </c>
      <c r="E391" s="49">
        <v>0</v>
      </c>
      <c r="F391" s="49">
        <v>0</v>
      </c>
      <c r="G391" s="49">
        <v>0</v>
      </c>
      <c r="H391" s="49">
        <v>0</v>
      </c>
      <c r="I391" s="49">
        <v>0</v>
      </c>
      <c r="J391" s="49">
        <v>0</v>
      </c>
      <c r="K391" s="49">
        <v>0</v>
      </c>
      <c r="L391" s="49">
        <v>0</v>
      </c>
      <c r="M391" s="49">
        <v>0</v>
      </c>
      <c r="N391" s="50">
        <v>0</v>
      </c>
    </row>
    <row r="392" spans="4:14" s="1" customFormat="1" x14ac:dyDescent="0.2">
      <c r="D392" s="43" t="s">
        <v>17</v>
      </c>
      <c r="E392" s="49">
        <v>0</v>
      </c>
      <c r="F392" s="49">
        <v>0</v>
      </c>
      <c r="G392" s="49">
        <v>0</v>
      </c>
      <c r="H392" s="49">
        <v>0</v>
      </c>
      <c r="I392" s="49">
        <v>0.9698</v>
      </c>
      <c r="J392" s="49">
        <v>0.9698</v>
      </c>
      <c r="K392" s="49">
        <v>0.94089999999999996</v>
      </c>
      <c r="L392" s="49">
        <v>0.95589999999999997</v>
      </c>
      <c r="M392" s="49">
        <v>0.92610000000000003</v>
      </c>
      <c r="N392" s="50">
        <v>0</v>
      </c>
    </row>
    <row r="393" spans="4:14" s="1" customFormat="1" x14ac:dyDescent="0.2">
      <c r="D393" s="43" t="s">
        <v>18</v>
      </c>
      <c r="E393" s="49">
        <v>0.97550000000000003</v>
      </c>
      <c r="F393" s="49">
        <v>0.99150000000000005</v>
      </c>
      <c r="G393" s="49">
        <v>0.999</v>
      </c>
      <c r="H393" s="49">
        <v>0.999</v>
      </c>
      <c r="I393" s="49">
        <v>1</v>
      </c>
      <c r="J393" s="49">
        <v>0.98199999999999998</v>
      </c>
      <c r="K393" s="49">
        <v>0</v>
      </c>
      <c r="L393" s="49">
        <v>0</v>
      </c>
      <c r="M393" s="49">
        <v>0</v>
      </c>
      <c r="N393" s="50">
        <v>0</v>
      </c>
    </row>
    <row r="394" spans="4:14" s="1" customFormat="1" x14ac:dyDescent="0.2">
      <c r="D394" s="43" t="s">
        <v>19</v>
      </c>
      <c r="E394" s="49">
        <v>0.89200000000000002</v>
      </c>
      <c r="F394" s="49">
        <v>0.93630000000000002</v>
      </c>
      <c r="G394" s="49">
        <v>0.94920000000000004</v>
      </c>
      <c r="H394" s="49">
        <v>0.93569999999999998</v>
      </c>
      <c r="I394" s="49">
        <v>0.95499999999999996</v>
      </c>
      <c r="J394" s="49">
        <v>0.95399999999999996</v>
      </c>
      <c r="K394" s="49">
        <v>0.95099999999999996</v>
      </c>
      <c r="L394" s="49">
        <v>0.98699999999999999</v>
      </c>
      <c r="M394" s="49">
        <v>0.9615694816919953</v>
      </c>
      <c r="N394" s="50">
        <v>0</v>
      </c>
    </row>
    <row r="395" spans="4:14" s="1" customFormat="1" x14ac:dyDescent="0.2">
      <c r="D395" s="43" t="s">
        <v>20</v>
      </c>
      <c r="E395" s="49">
        <v>0.71366626417471657</v>
      </c>
      <c r="F395" s="49">
        <v>0.72120408790533264</v>
      </c>
      <c r="G395" s="49">
        <v>0</v>
      </c>
      <c r="H395" s="49">
        <v>0</v>
      </c>
      <c r="I395" s="49">
        <v>0</v>
      </c>
      <c r="J395" s="49">
        <v>0.82299999999999995</v>
      </c>
      <c r="K395" s="49">
        <v>0.93700000000000006</v>
      </c>
      <c r="L395" s="49">
        <v>0</v>
      </c>
      <c r="M395" s="49">
        <v>0</v>
      </c>
      <c r="N395" s="50">
        <v>0</v>
      </c>
    </row>
    <row r="396" spans="4:14" s="1" customFormat="1" x14ac:dyDescent="0.2">
      <c r="D396" s="43" t="s">
        <v>21</v>
      </c>
      <c r="E396" s="49">
        <v>0</v>
      </c>
      <c r="F396" s="49">
        <v>0</v>
      </c>
      <c r="G396" s="49">
        <v>0</v>
      </c>
      <c r="H396" s="49">
        <v>0</v>
      </c>
      <c r="I396" s="49">
        <v>0</v>
      </c>
      <c r="J396" s="49">
        <v>0</v>
      </c>
      <c r="K396" s="49">
        <v>0</v>
      </c>
      <c r="L396" s="49">
        <v>0</v>
      </c>
      <c r="M396" s="49">
        <v>0</v>
      </c>
      <c r="N396" s="50">
        <v>0.92983612915737424</v>
      </c>
    </row>
    <row r="397" spans="4:14" s="1" customFormat="1" x14ac:dyDescent="0.2">
      <c r="D397" s="43" t="s">
        <v>22</v>
      </c>
      <c r="E397" s="49">
        <v>0.92559999999999998</v>
      </c>
      <c r="F397" s="49">
        <v>0.87380000000000002</v>
      </c>
      <c r="G397" s="49">
        <v>0.87219999999999998</v>
      </c>
      <c r="H397" s="49">
        <v>0.86650000000000005</v>
      </c>
      <c r="I397" s="49">
        <v>0.86</v>
      </c>
      <c r="J397" s="49">
        <v>0.84599999999999997</v>
      </c>
      <c r="K397" s="49">
        <v>0.83530498262896347</v>
      </c>
      <c r="L397" s="49">
        <v>0.78775542468677129</v>
      </c>
      <c r="M397" s="49">
        <v>0.89600000000000002</v>
      </c>
      <c r="N397" s="50">
        <v>0</v>
      </c>
    </row>
    <row r="398" spans="4:14" s="1" customFormat="1" x14ac:dyDescent="0.2">
      <c r="D398" s="43" t="s">
        <v>23</v>
      </c>
      <c r="E398" s="49">
        <v>0.86199999999999999</v>
      </c>
      <c r="F398" s="49">
        <v>0.81</v>
      </c>
      <c r="G398" s="49">
        <v>0.83464160784673391</v>
      </c>
      <c r="H398" s="49">
        <v>0.82865272555495773</v>
      </c>
      <c r="I398" s="49">
        <v>0.81822867086493123</v>
      </c>
      <c r="J398" s="49">
        <v>0.84156042339395498</v>
      </c>
      <c r="K398" s="49">
        <v>0.85818306394655552</v>
      </c>
      <c r="L398" s="49">
        <v>0.86916381457063108</v>
      </c>
      <c r="M398" s="49">
        <v>0.87219120174889953</v>
      </c>
      <c r="N398" s="50">
        <v>0.86840557124008866</v>
      </c>
    </row>
    <row r="399" spans="4:14" s="1" customFormat="1" x14ac:dyDescent="0.2">
      <c r="D399" s="43" t="s">
        <v>31</v>
      </c>
      <c r="E399" s="49">
        <v>0.87663417088143158</v>
      </c>
      <c r="F399" s="49">
        <v>0</v>
      </c>
      <c r="G399" s="49">
        <v>0</v>
      </c>
      <c r="H399" s="49">
        <v>0</v>
      </c>
      <c r="I399" s="49">
        <v>0.92549520388684514</v>
      </c>
      <c r="J399" s="49">
        <v>0.995</v>
      </c>
      <c r="K399" s="49">
        <v>0.95860000000000001</v>
      </c>
      <c r="L399" s="49">
        <v>0</v>
      </c>
      <c r="M399" s="49">
        <v>0.88700000000000001</v>
      </c>
      <c r="N399" s="50">
        <v>0</v>
      </c>
    </row>
    <row r="400" spans="4:14" s="1" customFormat="1" x14ac:dyDescent="0.2">
      <c r="D400" s="43" t="s">
        <v>24</v>
      </c>
      <c r="E400" s="49">
        <v>0.97599999999999998</v>
      </c>
      <c r="F400" s="49">
        <v>0.93400000000000005</v>
      </c>
      <c r="G400" s="49">
        <v>0.96200000000000019</v>
      </c>
      <c r="H400" s="49">
        <v>0.95699999999999996</v>
      </c>
      <c r="I400" s="49">
        <v>0.93</v>
      </c>
      <c r="J400" s="49">
        <v>0.93600000000000005</v>
      </c>
      <c r="K400" s="49">
        <v>0.93</v>
      </c>
      <c r="L400" s="49">
        <v>0.93899999999999995</v>
      </c>
      <c r="M400" s="49">
        <v>0.94199999999999995</v>
      </c>
      <c r="N400" s="50">
        <v>0.90400000000000003</v>
      </c>
    </row>
    <row r="401" spans="4:14" s="1" customFormat="1" x14ac:dyDescent="0.2">
      <c r="D401" s="43" t="s">
        <v>25</v>
      </c>
      <c r="E401" s="49">
        <v>0.99270000000000003</v>
      </c>
      <c r="F401" s="49">
        <v>0.999</v>
      </c>
      <c r="G401" s="49">
        <v>0.998</v>
      </c>
      <c r="H401" s="49">
        <v>0.99780000000000002</v>
      </c>
      <c r="I401" s="49">
        <v>0.99760000000000004</v>
      </c>
      <c r="J401" s="49">
        <v>0.99750000000000005</v>
      </c>
      <c r="K401" s="49">
        <v>0.99739999999999995</v>
      </c>
      <c r="L401" s="49">
        <v>0.99590000000000001</v>
      </c>
      <c r="M401" s="49">
        <v>0.999</v>
      </c>
      <c r="N401" s="50">
        <v>98.41</v>
      </c>
    </row>
    <row r="402" spans="4:14" s="1" customFormat="1" x14ac:dyDescent="0.2">
      <c r="D402" s="43" t="s">
        <v>26</v>
      </c>
      <c r="E402" s="49">
        <v>0.97219999999999995</v>
      </c>
      <c r="F402" s="49">
        <v>0.96450000000000002</v>
      </c>
      <c r="G402" s="49">
        <v>0.96220000000000006</v>
      </c>
      <c r="H402" s="49">
        <v>0.9698</v>
      </c>
      <c r="I402" s="49">
        <v>0.97619999999999996</v>
      </c>
      <c r="J402" s="49">
        <v>0.9829</v>
      </c>
      <c r="K402" s="49">
        <v>0.98380000000000001</v>
      </c>
      <c r="L402" s="49">
        <v>0.97650000000000003</v>
      </c>
      <c r="M402" s="49">
        <v>0.97560000000000002</v>
      </c>
      <c r="N402" s="50">
        <v>0</v>
      </c>
    </row>
    <row r="403" spans="4:14" s="1" customFormat="1" x14ac:dyDescent="0.2">
      <c r="D403" s="43" t="s">
        <v>27</v>
      </c>
      <c r="E403" s="49">
        <v>0.74170000000000003</v>
      </c>
      <c r="F403" s="49">
        <v>0.75290000000000001</v>
      </c>
      <c r="G403" s="49">
        <v>0.74370000000000003</v>
      </c>
      <c r="H403" s="49">
        <v>0.76570000000000005</v>
      </c>
      <c r="I403" s="49">
        <v>0.73699999999999999</v>
      </c>
      <c r="J403" s="49">
        <v>0.748</v>
      </c>
      <c r="K403" s="49">
        <v>0.73099999999999998</v>
      </c>
      <c r="L403" s="49">
        <v>0.74360000000000004</v>
      </c>
      <c r="M403" s="49">
        <v>0.73670000000000002</v>
      </c>
      <c r="N403" s="50">
        <v>0.73949172966593801</v>
      </c>
    </row>
    <row r="404" spans="4:14" s="1" customFormat="1" x14ac:dyDescent="0.2">
      <c r="D404" s="43" t="s">
        <v>11</v>
      </c>
      <c r="E404" s="51">
        <v>0.69269999999999998</v>
      </c>
      <c r="F404" s="51">
        <v>0.68500000000000005</v>
      </c>
      <c r="G404" s="51">
        <v>0.69199999999999995</v>
      </c>
      <c r="H404" s="51">
        <v>0.67530000000000001</v>
      </c>
      <c r="I404" s="51">
        <v>0.68559999999999999</v>
      </c>
      <c r="J404" s="51">
        <v>0.67800000000000005</v>
      </c>
      <c r="K404" s="51">
        <v>0.64429999999999998</v>
      </c>
      <c r="L404" s="51">
        <v>0.61199999999999999</v>
      </c>
      <c r="M404" s="51">
        <v>0.61899999999999999</v>
      </c>
      <c r="N404" s="52">
        <v>0</v>
      </c>
    </row>
    <row r="405" spans="4:14" s="1" customFormat="1" x14ac:dyDescent="0.2">
      <c r="E405" s="49"/>
      <c r="F405" s="49"/>
      <c r="G405" s="49"/>
      <c r="H405" s="49"/>
      <c r="I405" s="49"/>
      <c r="J405" s="49"/>
      <c r="K405" s="49"/>
      <c r="L405" s="49"/>
      <c r="M405" s="49"/>
      <c r="N405" s="50"/>
    </row>
    <row r="406" spans="4:14" s="1" customFormat="1" x14ac:dyDescent="0.2">
      <c r="E406" s="32"/>
      <c r="F406" s="32"/>
      <c r="G406" s="32"/>
      <c r="H406" s="32"/>
      <c r="I406" s="32"/>
      <c r="J406" s="32"/>
      <c r="K406" s="32"/>
      <c r="L406" s="32"/>
      <c r="M406" s="32"/>
      <c r="N406" s="39"/>
    </row>
    <row r="407" spans="4:14" s="1" customFormat="1" ht="18.75" x14ac:dyDescent="0.2">
      <c r="D407" s="198" t="s">
        <v>60</v>
      </c>
      <c r="E407" s="199"/>
      <c r="F407" s="199"/>
      <c r="G407" s="199"/>
      <c r="H407" s="199"/>
      <c r="I407" s="199"/>
      <c r="J407" s="199"/>
      <c r="K407" s="199"/>
      <c r="L407" s="199"/>
      <c r="M407" s="199"/>
      <c r="N407" s="199"/>
    </row>
    <row r="408" spans="4:14" s="1" customFormat="1" x14ac:dyDescent="0.2">
      <c r="D408" s="14">
        <v>63</v>
      </c>
      <c r="E408" s="18">
        <v>2004</v>
      </c>
      <c r="F408" s="18">
        <f t="shared" ref="F408:N408" si="14">E408+1</f>
        <v>2005</v>
      </c>
      <c r="G408" s="18">
        <f t="shared" si="14"/>
        <v>2006</v>
      </c>
      <c r="H408" s="18">
        <f t="shared" si="14"/>
        <v>2007</v>
      </c>
      <c r="I408" s="18">
        <f t="shared" si="14"/>
        <v>2008</v>
      </c>
      <c r="J408" s="18">
        <f t="shared" si="14"/>
        <v>2009</v>
      </c>
      <c r="K408" s="18">
        <f t="shared" si="14"/>
        <v>2010</v>
      </c>
      <c r="L408" s="18">
        <f t="shared" si="14"/>
        <v>2011</v>
      </c>
      <c r="M408" s="18">
        <f t="shared" si="14"/>
        <v>2012</v>
      </c>
      <c r="N408" s="18">
        <f t="shared" si="14"/>
        <v>2013</v>
      </c>
    </row>
    <row r="409" spans="4:14" s="1" customFormat="1" x14ac:dyDescent="0.2">
      <c r="D409" s="43" t="s">
        <v>0</v>
      </c>
      <c r="E409" s="47">
        <v>0.9</v>
      </c>
      <c r="F409" s="47">
        <v>0</v>
      </c>
      <c r="G409" s="47">
        <v>0</v>
      </c>
      <c r="H409" s="47">
        <v>0</v>
      </c>
      <c r="I409" s="47">
        <v>0</v>
      </c>
      <c r="J409" s="47">
        <v>0</v>
      </c>
      <c r="K409" s="47">
        <v>0</v>
      </c>
      <c r="L409" s="47">
        <v>0</v>
      </c>
      <c r="M409" s="47">
        <v>0</v>
      </c>
      <c r="N409" s="48">
        <v>0</v>
      </c>
    </row>
    <row r="410" spans="4:14" s="1" customFormat="1" x14ac:dyDescent="0.2">
      <c r="D410" s="43" t="s">
        <v>1</v>
      </c>
      <c r="E410" s="49">
        <v>0.90239999999999998</v>
      </c>
      <c r="F410" s="49">
        <v>0.91439999999999999</v>
      </c>
      <c r="G410" s="49">
        <v>0.93740000000000001</v>
      </c>
      <c r="H410" s="49">
        <v>0.92120000000000002</v>
      </c>
      <c r="I410" s="49">
        <v>0.92659999999999998</v>
      </c>
      <c r="J410" s="49">
        <v>0.90749999999999997</v>
      </c>
      <c r="K410" s="49">
        <v>0.90290000000000004</v>
      </c>
      <c r="L410" s="49">
        <v>0.91500000000000004</v>
      </c>
      <c r="M410" s="49">
        <v>0.91300000000000003</v>
      </c>
      <c r="N410" s="50">
        <v>0.91200000000000003</v>
      </c>
    </row>
    <row r="411" spans="4:14" s="1" customFormat="1" x14ac:dyDescent="0.2">
      <c r="D411" s="43" t="s">
        <v>30</v>
      </c>
      <c r="E411" s="49">
        <v>0.97619999999999996</v>
      </c>
      <c r="F411" s="49">
        <v>0.98319999999999996</v>
      </c>
      <c r="G411" s="49">
        <v>0</v>
      </c>
      <c r="H411" s="49">
        <v>0.99199999999999999</v>
      </c>
      <c r="I411" s="49">
        <v>0.98699999999999999</v>
      </c>
      <c r="J411" s="49">
        <v>0.996</v>
      </c>
      <c r="K411" s="49">
        <v>0.996</v>
      </c>
      <c r="L411" s="49">
        <v>0.95899999999999996</v>
      </c>
      <c r="M411" s="49">
        <v>0.997</v>
      </c>
      <c r="N411" s="50">
        <v>0</v>
      </c>
    </row>
    <row r="412" spans="4:14" s="1" customFormat="1" x14ac:dyDescent="0.2">
      <c r="D412" s="43" t="s">
        <v>2</v>
      </c>
      <c r="E412" s="49">
        <v>0.86799999999999999</v>
      </c>
      <c r="F412" s="49">
        <v>0.88</v>
      </c>
      <c r="G412" s="49">
        <v>0.84399999999999997</v>
      </c>
      <c r="H412" s="49">
        <v>0.79400000000000004</v>
      </c>
      <c r="I412" s="49">
        <v>0.79300000000000004</v>
      </c>
      <c r="J412" s="49">
        <v>0.77900000000000003</v>
      </c>
      <c r="K412" s="49">
        <v>0.76756214915797916</v>
      </c>
      <c r="L412" s="49">
        <v>0.77400000000000002</v>
      </c>
      <c r="M412" s="49">
        <v>0.77310000000000001</v>
      </c>
      <c r="N412" s="50">
        <v>77.400000000000006</v>
      </c>
    </row>
    <row r="413" spans="4:14" s="1" customFormat="1" x14ac:dyDescent="0.2">
      <c r="D413" s="43" t="s">
        <v>3</v>
      </c>
      <c r="E413" s="49">
        <v>0.84650000000000003</v>
      </c>
      <c r="F413" s="49">
        <v>0.84399999999999997</v>
      </c>
      <c r="G413" s="49">
        <v>0.83599999999999997</v>
      </c>
      <c r="H413" s="49">
        <v>0.83279999999999998</v>
      </c>
      <c r="I413" s="49">
        <v>0.82599999999999996</v>
      </c>
      <c r="J413" s="49">
        <v>0.81</v>
      </c>
      <c r="K413" s="49">
        <v>0.79210000000000003</v>
      </c>
      <c r="L413" s="49">
        <v>0.77849999999999997</v>
      </c>
      <c r="M413" s="49">
        <v>0.79769999999999996</v>
      </c>
      <c r="N413" s="50">
        <v>0</v>
      </c>
    </row>
    <row r="414" spans="4:14" s="1" customFormat="1" x14ac:dyDescent="0.2">
      <c r="D414" s="43" t="s">
        <v>4</v>
      </c>
      <c r="E414" s="49">
        <v>0.97209999999999996</v>
      </c>
      <c r="F414" s="49">
        <v>0.97130000000000005</v>
      </c>
      <c r="G414" s="49">
        <v>0.9637</v>
      </c>
      <c r="H414" s="49">
        <v>0.95920000000000005</v>
      </c>
      <c r="I414" s="49">
        <v>0.94840000000000002</v>
      </c>
      <c r="J414" s="49">
        <v>0.94</v>
      </c>
      <c r="K414" s="49">
        <v>0.92800000000000005</v>
      </c>
      <c r="L414" s="49">
        <v>0.90400000000000003</v>
      </c>
      <c r="M414" s="49">
        <v>0.91610000000000003</v>
      </c>
      <c r="N414" s="50">
        <v>99</v>
      </c>
    </row>
    <row r="415" spans="4:14" s="1" customFormat="1" x14ac:dyDescent="0.2">
      <c r="D415" s="43" t="s">
        <v>5</v>
      </c>
      <c r="E415" s="49">
        <v>0</v>
      </c>
      <c r="F415" s="49">
        <v>0</v>
      </c>
      <c r="G415" s="49">
        <v>0</v>
      </c>
      <c r="H415" s="49">
        <v>0.72699999999999998</v>
      </c>
      <c r="I415" s="49">
        <v>0.73399999999999999</v>
      </c>
      <c r="J415" s="49">
        <v>0.73799999999999999</v>
      </c>
      <c r="K415" s="49">
        <v>0.73487243230682253</v>
      </c>
      <c r="L415" s="49">
        <v>0.73299999999999998</v>
      </c>
      <c r="M415" s="49">
        <v>0.73499999999999999</v>
      </c>
      <c r="N415" s="50">
        <v>73.540000000000006</v>
      </c>
    </row>
    <row r="416" spans="4:14" s="1" customFormat="1" x14ac:dyDescent="0.2">
      <c r="D416" s="43" t="s">
        <v>6</v>
      </c>
      <c r="E416" s="49">
        <v>0.90200000000000002</v>
      </c>
      <c r="F416" s="49">
        <v>0.93</v>
      </c>
      <c r="G416" s="49">
        <v>0.92200000000000004</v>
      </c>
      <c r="H416" s="49">
        <v>0.92</v>
      </c>
      <c r="I416" s="49">
        <v>0.91866000000000003</v>
      </c>
      <c r="J416" s="49">
        <v>0.93600000000000005</v>
      </c>
      <c r="K416" s="49">
        <v>0.94099999999999995</v>
      </c>
      <c r="L416" s="49">
        <v>0.94302230399009079</v>
      </c>
      <c r="M416" s="49">
        <v>0.94699999999999995</v>
      </c>
      <c r="N416" s="50">
        <v>0</v>
      </c>
    </row>
    <row r="417" spans="4:14" s="1" customFormat="1" x14ac:dyDescent="0.2">
      <c r="D417" s="43" t="s">
        <v>7</v>
      </c>
      <c r="E417" s="49">
        <v>0</v>
      </c>
      <c r="F417" s="49">
        <v>0</v>
      </c>
      <c r="G417" s="49">
        <v>0</v>
      </c>
      <c r="H417" s="49">
        <v>1</v>
      </c>
      <c r="I417" s="49">
        <v>1</v>
      </c>
      <c r="J417" s="49">
        <v>1</v>
      </c>
      <c r="K417" s="49">
        <v>1</v>
      </c>
      <c r="L417" s="49">
        <v>1</v>
      </c>
      <c r="M417" s="49">
        <v>1</v>
      </c>
      <c r="N417" s="50">
        <v>1</v>
      </c>
    </row>
    <row r="418" spans="4:14" s="1" customFormat="1" x14ac:dyDescent="0.2">
      <c r="D418" s="43" t="s">
        <v>8</v>
      </c>
      <c r="E418" s="49">
        <v>0.6845</v>
      </c>
      <c r="F418" s="49">
        <v>0.71579999999999999</v>
      </c>
      <c r="G418" s="49">
        <v>0.75070000000000003</v>
      </c>
      <c r="H418" s="49">
        <v>0.67800000000000005</v>
      </c>
      <c r="I418" s="49">
        <v>0.74541192560188663</v>
      </c>
      <c r="J418" s="49">
        <v>0.72130000000000005</v>
      </c>
      <c r="K418" s="49">
        <v>0.73170000000000002</v>
      </c>
      <c r="L418" s="49">
        <v>0.80800000000000005</v>
      </c>
      <c r="M418" s="49">
        <v>0.75119999999999998</v>
      </c>
      <c r="N418" s="50">
        <v>0.75115028862771704</v>
      </c>
    </row>
    <row r="419" spans="4:14" s="1" customFormat="1" x14ac:dyDescent="0.2">
      <c r="D419" s="43" t="s">
        <v>9</v>
      </c>
      <c r="E419" s="49">
        <v>0.999</v>
      </c>
      <c r="F419" s="49">
        <v>1</v>
      </c>
      <c r="G419" s="49">
        <v>1</v>
      </c>
      <c r="H419" s="49">
        <v>1</v>
      </c>
      <c r="I419" s="49">
        <v>1</v>
      </c>
      <c r="J419" s="49">
        <v>1</v>
      </c>
      <c r="K419" s="49">
        <v>1</v>
      </c>
      <c r="L419" s="49">
        <v>1</v>
      </c>
      <c r="M419" s="49">
        <v>1</v>
      </c>
      <c r="N419" s="50">
        <v>1</v>
      </c>
    </row>
    <row r="420" spans="4:14" s="1" customFormat="1" x14ac:dyDescent="0.2">
      <c r="D420" s="43" t="s">
        <v>10</v>
      </c>
      <c r="E420" s="49">
        <v>0.83899999999999997</v>
      </c>
      <c r="F420" s="49">
        <v>0.84</v>
      </c>
      <c r="G420" s="49">
        <v>0.84099999999999997</v>
      </c>
      <c r="H420" s="49">
        <v>0.84499999999999997</v>
      </c>
      <c r="I420" s="49">
        <v>0.86399999999999999</v>
      </c>
      <c r="J420" s="49">
        <v>0.86699999999999999</v>
      </c>
      <c r="K420" s="49">
        <v>0.86599999999999999</v>
      </c>
      <c r="L420" s="49">
        <v>0.87</v>
      </c>
      <c r="M420" s="49">
        <v>0.86299999999999999</v>
      </c>
      <c r="N420" s="50">
        <v>0.874</v>
      </c>
    </row>
    <row r="421" spans="4:14" s="1" customFormat="1" x14ac:dyDescent="0.2">
      <c r="D421" s="43" t="s">
        <v>12</v>
      </c>
      <c r="E421" s="49">
        <v>0.69389999999999996</v>
      </c>
      <c r="F421" s="49">
        <v>0.69</v>
      </c>
      <c r="G421" s="49">
        <v>0.71099999999999997</v>
      </c>
      <c r="H421" s="49">
        <v>0.73140000000000005</v>
      </c>
      <c r="I421" s="49">
        <v>0.72199999999999998</v>
      </c>
      <c r="J421" s="49">
        <v>0.72899999999999998</v>
      </c>
      <c r="K421" s="49">
        <v>0.78800000000000003</v>
      </c>
      <c r="L421" s="49">
        <v>0.79730000000000001</v>
      </c>
      <c r="M421" s="49">
        <v>0.77800000000000002</v>
      </c>
      <c r="N421" s="50">
        <v>0.80354051337870525</v>
      </c>
    </row>
    <row r="422" spans="4:14" s="1" customFormat="1" x14ac:dyDescent="0.2">
      <c r="D422" s="43" t="s">
        <v>28</v>
      </c>
      <c r="E422" s="49">
        <v>0.99160000000000004</v>
      </c>
      <c r="F422" s="49">
        <v>0.99490000000000001</v>
      </c>
      <c r="G422" s="49">
        <v>0.99890000000000001</v>
      </c>
      <c r="H422" s="49">
        <v>0.99629999999999996</v>
      </c>
      <c r="I422" s="49">
        <v>0.98899999999999999</v>
      </c>
      <c r="J422" s="49">
        <v>0.98599999999999999</v>
      </c>
      <c r="K422" s="49">
        <v>0.98799999999999999</v>
      </c>
      <c r="L422" s="49">
        <v>0.98399999999999999</v>
      </c>
      <c r="M422" s="49">
        <v>0.97899999999999998</v>
      </c>
      <c r="N422" s="50">
        <v>98.9</v>
      </c>
    </row>
    <row r="423" spans="4:14" s="1" customFormat="1" x14ac:dyDescent="0.2">
      <c r="D423" s="43" t="s">
        <v>13</v>
      </c>
      <c r="E423" s="49">
        <v>0.98919678307964731</v>
      </c>
      <c r="F423" s="49">
        <v>0.98519999999999996</v>
      </c>
      <c r="G423" s="49">
        <v>0.98309999999999997</v>
      </c>
      <c r="H423" s="49">
        <v>0.98209999999999997</v>
      </c>
      <c r="I423" s="49">
        <v>0.97554221777936823</v>
      </c>
      <c r="J423" s="49">
        <v>0.99212840499999999</v>
      </c>
      <c r="K423" s="49">
        <v>0.99201120300000001</v>
      </c>
      <c r="L423" s="49">
        <v>0.9677</v>
      </c>
      <c r="M423" s="49">
        <v>0.96299999999999997</v>
      </c>
      <c r="N423" s="50">
        <v>95.8</v>
      </c>
    </row>
    <row r="424" spans="4:14" s="1" customFormat="1" x14ac:dyDescent="0.2">
      <c r="D424" s="43" t="s">
        <v>14</v>
      </c>
      <c r="E424" s="49">
        <v>0.99690000000000001</v>
      </c>
      <c r="F424" s="49">
        <v>0.99</v>
      </c>
      <c r="G424" s="49">
        <v>0.98919999999999997</v>
      </c>
      <c r="H424" s="49">
        <v>0.9869</v>
      </c>
      <c r="I424" s="49">
        <v>0.98499999999999999</v>
      </c>
      <c r="J424" s="49">
        <v>0.98599999999999999</v>
      </c>
      <c r="K424" s="49">
        <v>0.98180000000000001</v>
      </c>
      <c r="L424" s="49">
        <v>0.97899999999999998</v>
      </c>
      <c r="M424" s="49">
        <v>0.98499999999999999</v>
      </c>
      <c r="N424" s="50">
        <v>0</v>
      </c>
    </row>
    <row r="425" spans="4:14" s="1" customFormat="1" x14ac:dyDescent="0.2">
      <c r="D425" s="43" t="s">
        <v>15</v>
      </c>
      <c r="E425" s="49">
        <v>0</v>
      </c>
      <c r="F425" s="49">
        <v>0</v>
      </c>
      <c r="G425" s="49">
        <v>0</v>
      </c>
      <c r="H425" s="49">
        <v>0</v>
      </c>
      <c r="I425" s="49">
        <v>0</v>
      </c>
      <c r="J425" s="49">
        <v>0</v>
      </c>
      <c r="K425" s="49">
        <v>0</v>
      </c>
      <c r="L425" s="49">
        <v>0</v>
      </c>
      <c r="M425" s="49">
        <v>0</v>
      </c>
      <c r="N425" s="50">
        <v>0</v>
      </c>
    </row>
    <row r="426" spans="4:14" s="1" customFormat="1" x14ac:dyDescent="0.2">
      <c r="D426" s="43" t="s">
        <v>16</v>
      </c>
      <c r="E426" s="49">
        <v>0.92789999999999995</v>
      </c>
      <c r="F426" s="49">
        <v>0.9224</v>
      </c>
      <c r="G426" s="49">
        <v>0.93190000000000006</v>
      </c>
      <c r="H426" s="49">
        <v>0.92399999999999993</v>
      </c>
      <c r="I426" s="49">
        <v>0.91700000000000004</v>
      </c>
      <c r="J426" s="49">
        <v>0.91150000000000009</v>
      </c>
      <c r="K426" s="49">
        <v>0.91600000000000004</v>
      </c>
      <c r="L426" s="49">
        <v>0.92200000000000004</v>
      </c>
      <c r="M426" s="49">
        <v>0.93599999999999994</v>
      </c>
      <c r="N426" s="50">
        <v>0.93400000000000005</v>
      </c>
    </row>
    <row r="427" spans="4:14" s="1" customFormat="1" x14ac:dyDescent="0.2">
      <c r="D427" s="43" t="s">
        <v>29</v>
      </c>
      <c r="E427" s="49">
        <v>0</v>
      </c>
      <c r="F427" s="49">
        <v>0</v>
      </c>
      <c r="G427" s="49">
        <v>0</v>
      </c>
      <c r="H427" s="49">
        <v>0</v>
      </c>
      <c r="I427" s="49">
        <v>0</v>
      </c>
      <c r="J427" s="49">
        <v>0</v>
      </c>
      <c r="K427" s="49">
        <v>0</v>
      </c>
      <c r="L427" s="49">
        <v>0</v>
      </c>
      <c r="M427" s="49">
        <v>0</v>
      </c>
      <c r="N427" s="50">
        <v>0</v>
      </c>
    </row>
    <row r="428" spans="4:14" s="1" customFormat="1" x14ac:dyDescent="0.2">
      <c r="D428" s="43" t="s">
        <v>17</v>
      </c>
      <c r="E428" s="49">
        <v>0</v>
      </c>
      <c r="F428" s="49">
        <v>0</v>
      </c>
      <c r="G428" s="49">
        <v>0</v>
      </c>
      <c r="H428" s="49">
        <v>0</v>
      </c>
      <c r="I428" s="49">
        <v>0.99380999999999997</v>
      </c>
      <c r="J428" s="49">
        <v>0.99399999999999999</v>
      </c>
      <c r="K428" s="49">
        <v>0.99180000000000001</v>
      </c>
      <c r="L428" s="49">
        <v>0.96599999999999997</v>
      </c>
      <c r="M428" s="49">
        <v>0.99909999999999999</v>
      </c>
      <c r="N428" s="50">
        <v>0</v>
      </c>
    </row>
    <row r="429" spans="4:14" s="1" customFormat="1" x14ac:dyDescent="0.2">
      <c r="D429" s="43" t="s">
        <v>18</v>
      </c>
      <c r="E429" s="49">
        <v>1</v>
      </c>
      <c r="F429" s="49">
        <v>1</v>
      </c>
      <c r="G429" s="49">
        <v>1</v>
      </c>
      <c r="H429" s="49">
        <v>1</v>
      </c>
      <c r="I429" s="49">
        <v>1</v>
      </c>
      <c r="J429" s="49">
        <v>1</v>
      </c>
      <c r="K429" s="49">
        <v>0</v>
      </c>
      <c r="L429" s="49">
        <v>0</v>
      </c>
      <c r="M429" s="49">
        <v>0</v>
      </c>
      <c r="N429" s="50">
        <v>0</v>
      </c>
    </row>
    <row r="430" spans="4:14" s="1" customFormat="1" x14ac:dyDescent="0.2">
      <c r="D430" s="43" t="s">
        <v>19</v>
      </c>
      <c r="E430" s="49">
        <v>0.94199999999999995</v>
      </c>
      <c r="F430" s="49">
        <v>0.99250000000000005</v>
      </c>
      <c r="G430" s="49">
        <v>0.998</v>
      </c>
      <c r="H430" s="49">
        <v>0.99439999999999995</v>
      </c>
      <c r="I430" s="49">
        <v>1</v>
      </c>
      <c r="J430" s="49">
        <v>1</v>
      </c>
      <c r="K430" s="49">
        <v>1</v>
      </c>
      <c r="L430" s="49">
        <v>1</v>
      </c>
      <c r="M430" s="49">
        <v>0.99946084136191571</v>
      </c>
      <c r="N430" s="50">
        <v>0</v>
      </c>
    </row>
    <row r="431" spans="4:14" s="1" customFormat="1" x14ac:dyDescent="0.2">
      <c r="D431" s="43" t="s">
        <v>20</v>
      </c>
      <c r="E431" s="49">
        <v>0.80700000000000005</v>
      </c>
      <c r="F431" s="49">
        <v>0.82499999999999996</v>
      </c>
      <c r="G431" s="49">
        <v>0</v>
      </c>
      <c r="H431" s="49">
        <v>0</v>
      </c>
      <c r="I431" s="49">
        <v>0</v>
      </c>
      <c r="J431" s="49">
        <v>0.89800000000000002</v>
      </c>
      <c r="K431" s="49">
        <v>0.90900000000000003</v>
      </c>
      <c r="L431" s="49">
        <v>0</v>
      </c>
      <c r="M431" s="49">
        <v>0</v>
      </c>
      <c r="N431" s="50">
        <v>0</v>
      </c>
    </row>
    <row r="432" spans="4:14" s="1" customFormat="1" x14ac:dyDescent="0.2">
      <c r="D432" s="43" t="s">
        <v>21</v>
      </c>
      <c r="E432" s="49">
        <v>0</v>
      </c>
      <c r="F432" s="49">
        <v>0</v>
      </c>
      <c r="G432" s="49">
        <v>0</v>
      </c>
      <c r="H432" s="49">
        <v>0</v>
      </c>
      <c r="I432" s="49">
        <v>0</v>
      </c>
      <c r="J432" s="49">
        <v>0</v>
      </c>
      <c r="K432" s="49">
        <v>0</v>
      </c>
      <c r="L432" s="49">
        <v>0</v>
      </c>
      <c r="M432" s="49">
        <v>0</v>
      </c>
      <c r="N432" s="50">
        <v>0.97822166198002525</v>
      </c>
    </row>
    <row r="433" spans="4:14" s="1" customFormat="1" x14ac:dyDescent="0.2">
      <c r="D433" s="43" t="s">
        <v>22</v>
      </c>
      <c r="E433" s="49">
        <v>0.94979999999999998</v>
      </c>
      <c r="F433" s="49">
        <v>0.93569999999999998</v>
      </c>
      <c r="G433" s="49">
        <v>0.93079999999999996</v>
      </c>
      <c r="H433" s="49">
        <v>0.93310000000000004</v>
      </c>
      <c r="I433" s="49">
        <v>0.92600000000000005</v>
      </c>
      <c r="J433" s="49">
        <v>0.91800000000000004</v>
      </c>
      <c r="K433" s="49">
        <v>0.88948502572672505</v>
      </c>
      <c r="L433" s="49">
        <v>0.84174538555788314</v>
      </c>
      <c r="M433" s="49">
        <v>0.96499999999999997</v>
      </c>
      <c r="N433" s="50">
        <v>0</v>
      </c>
    </row>
    <row r="434" spans="4:14" s="1" customFormat="1" x14ac:dyDescent="0.2">
      <c r="D434" s="43" t="s">
        <v>23</v>
      </c>
      <c r="E434" s="49">
        <v>0.96899999999999997</v>
      </c>
      <c r="F434" s="49">
        <v>0.92700000000000005</v>
      </c>
      <c r="G434" s="49">
        <v>0.95744758800291252</v>
      </c>
      <c r="H434" s="49">
        <v>0.9524812121325863</v>
      </c>
      <c r="I434" s="49">
        <v>0.94557820796637249</v>
      </c>
      <c r="J434" s="49">
        <v>0.9286899406478869</v>
      </c>
      <c r="K434" s="49">
        <v>0.92921361605825847</v>
      </c>
      <c r="L434" s="49">
        <v>0.95726991767679925</v>
      </c>
      <c r="M434" s="49">
        <v>0.95899682465371627</v>
      </c>
      <c r="N434" s="50">
        <v>0.95700586794602849</v>
      </c>
    </row>
    <row r="435" spans="4:14" s="1" customFormat="1" x14ac:dyDescent="0.2">
      <c r="D435" s="43" t="s">
        <v>31</v>
      </c>
      <c r="E435" s="49">
        <v>0.94344693807099556</v>
      </c>
      <c r="F435" s="49">
        <v>0</v>
      </c>
      <c r="G435" s="49">
        <v>0</v>
      </c>
      <c r="H435" s="49">
        <v>0</v>
      </c>
      <c r="I435" s="49">
        <v>0.97751770205550925</v>
      </c>
      <c r="J435" s="49">
        <v>1</v>
      </c>
      <c r="K435" s="49">
        <v>0.98770000000000002</v>
      </c>
      <c r="L435" s="49">
        <v>0</v>
      </c>
      <c r="M435" s="49">
        <v>0.95</v>
      </c>
      <c r="N435" s="50">
        <v>0</v>
      </c>
    </row>
    <row r="436" spans="4:14" s="1" customFormat="1" x14ac:dyDescent="0.2">
      <c r="D436" s="43" t="s">
        <v>24</v>
      </c>
      <c r="E436" s="49">
        <v>0.98699999999999999</v>
      </c>
      <c r="F436" s="49">
        <v>0.95399999999999996</v>
      </c>
      <c r="G436" s="49">
        <v>0.99000000000000021</v>
      </c>
      <c r="H436" s="49">
        <v>0.99099999999999999</v>
      </c>
      <c r="I436" s="49">
        <v>0.98099999999999998</v>
      </c>
      <c r="J436" s="49">
        <v>0.98699999999999999</v>
      </c>
      <c r="K436" s="49">
        <v>0.98299999999999998</v>
      </c>
      <c r="L436" s="49">
        <v>0.98599999999999999</v>
      </c>
      <c r="M436" s="49">
        <v>0.98699999999999999</v>
      </c>
      <c r="N436" s="50">
        <v>1</v>
      </c>
    </row>
    <row r="437" spans="4:14" s="1" customFormat="1" x14ac:dyDescent="0.2">
      <c r="D437" s="43" t="s">
        <v>25</v>
      </c>
      <c r="E437" s="49">
        <v>1</v>
      </c>
      <c r="F437" s="49">
        <v>1</v>
      </c>
      <c r="G437" s="49">
        <v>1</v>
      </c>
      <c r="H437" s="49">
        <v>0.99990000000000001</v>
      </c>
      <c r="I437" s="49">
        <v>1</v>
      </c>
      <c r="J437" s="49">
        <v>1</v>
      </c>
      <c r="K437" s="49">
        <v>1</v>
      </c>
      <c r="L437" s="49">
        <v>1</v>
      </c>
      <c r="M437" s="49">
        <v>1</v>
      </c>
      <c r="N437" s="50">
        <v>100</v>
      </c>
    </row>
    <row r="438" spans="4:14" s="1" customFormat="1" x14ac:dyDescent="0.2">
      <c r="D438" s="43" t="s">
        <v>26</v>
      </c>
      <c r="E438" s="49">
        <v>0.99919999999999998</v>
      </c>
      <c r="F438" s="49">
        <v>0.99380000000000002</v>
      </c>
      <c r="G438" s="49">
        <v>0.98680000000000001</v>
      </c>
      <c r="H438" s="49">
        <v>0.99750000000000005</v>
      </c>
      <c r="I438" s="49">
        <v>0.99209999999999998</v>
      </c>
      <c r="J438" s="49">
        <v>0.99270000000000003</v>
      </c>
      <c r="K438" s="49">
        <v>0.99909999999999999</v>
      </c>
      <c r="L438" s="49">
        <v>0.99829999999999997</v>
      </c>
      <c r="M438" s="49">
        <v>0.99790000000000001</v>
      </c>
      <c r="N438" s="50">
        <v>0</v>
      </c>
    </row>
    <row r="439" spans="4:14" s="1" customFormat="1" x14ac:dyDescent="0.2">
      <c r="D439" s="43" t="s">
        <v>27</v>
      </c>
      <c r="E439" s="49">
        <v>0.85599999999999998</v>
      </c>
      <c r="F439" s="49">
        <v>0.88149999999999995</v>
      </c>
      <c r="G439" s="49">
        <v>0.84660000000000002</v>
      </c>
      <c r="H439" s="49">
        <v>0.8962</v>
      </c>
      <c r="I439" s="49">
        <v>0.85929999999999995</v>
      </c>
      <c r="J439" s="49">
        <v>0.84699999999999998</v>
      </c>
      <c r="K439" s="49">
        <v>0.84050000000000002</v>
      </c>
      <c r="L439" s="49">
        <v>0.85089999999999999</v>
      </c>
      <c r="M439" s="49">
        <v>0.85150000000000003</v>
      </c>
      <c r="N439" s="50">
        <v>0.85713762614724487</v>
      </c>
    </row>
    <row r="440" spans="4:14" s="1" customFormat="1" x14ac:dyDescent="0.2">
      <c r="D440" s="43" t="s">
        <v>11</v>
      </c>
      <c r="E440" s="51">
        <v>0.77139999999999997</v>
      </c>
      <c r="F440" s="51">
        <v>0.76300000000000001</v>
      </c>
      <c r="G440" s="51">
        <v>0.77400000000000002</v>
      </c>
      <c r="H440" s="51">
        <v>0.76080000000000003</v>
      </c>
      <c r="I440" s="51">
        <v>0.755</v>
      </c>
      <c r="J440" s="51">
        <v>0.77880000000000005</v>
      </c>
      <c r="K440" s="51">
        <v>0.75970000000000004</v>
      </c>
      <c r="L440" s="51">
        <v>0.74848357807909716</v>
      </c>
      <c r="M440" s="51">
        <v>0.75554028812400209</v>
      </c>
      <c r="N440" s="52">
        <v>0</v>
      </c>
    </row>
  </sheetData>
  <mergeCells count="12">
    <mergeCell ref="D407:N407"/>
    <mergeCell ref="D4:N4"/>
    <mergeCell ref="D40:N40"/>
    <mergeCell ref="D76:N76"/>
    <mergeCell ref="D112:N112"/>
    <mergeCell ref="D150:N150"/>
    <mergeCell ref="D188:N188"/>
    <mergeCell ref="D227:N227"/>
    <mergeCell ref="D263:N263"/>
    <mergeCell ref="D299:N299"/>
    <mergeCell ref="D335:N335"/>
    <mergeCell ref="D371:N371"/>
  </mergeCells>
  <conditionalFormatting sqref="D151 D113 D264 E337:N369 D5 D228:N228 D189 E78:N109 E301:N332 D336:N336 E264:N296 D74:D75 D298:N298 D146:N149 D110:N111 D334:N334 D300:N300 D41 E5:N37 E373:N406 E41:N75 D77:N77 D372:N372 E409:N440 D408:N408 E151:N187 E189:N226 E229:N261 O151:O183 O189:O221 E113:O145">
    <cfRule type="cellIs" dxfId="522" priority="29" operator="equal">
      <formula>0</formula>
    </cfRule>
  </conditionalFormatting>
  <conditionalFormatting sqref="D114:D145">
    <cfRule type="cellIs" dxfId="521" priority="31" operator="equal">
      <formula>0</formula>
    </cfRule>
  </conditionalFormatting>
  <conditionalFormatting sqref="D190:D221">
    <cfRule type="cellIs" dxfId="520" priority="25" operator="equal">
      <formula>0</formula>
    </cfRule>
  </conditionalFormatting>
  <conditionalFormatting sqref="D229">
    <cfRule type="cellIs" dxfId="519" priority="22" operator="equal">
      <formula>0</formula>
    </cfRule>
  </conditionalFormatting>
  <conditionalFormatting sqref="E441:N1048576">
    <cfRule type="cellIs" dxfId="518" priority="44" operator="equal">
      <formula>0</formula>
    </cfRule>
  </conditionalFormatting>
  <conditionalFormatting sqref="D152:D183">
    <cfRule type="cellIs" dxfId="517" priority="28" operator="equal">
      <formula>0</formula>
    </cfRule>
  </conditionalFormatting>
  <conditionalFormatting sqref="D265">
    <cfRule type="cellIs" dxfId="516" priority="18" operator="equal">
      <formula>0</formula>
    </cfRule>
  </conditionalFormatting>
  <conditionalFormatting sqref="D337">
    <cfRule type="cellIs" dxfId="515" priority="10" operator="equal">
      <formula>0</formula>
    </cfRule>
  </conditionalFormatting>
  <conditionalFormatting sqref="D265:D296">
    <cfRule type="cellIs" dxfId="514" priority="19" operator="equal">
      <formula>0</formula>
    </cfRule>
  </conditionalFormatting>
  <conditionalFormatting sqref="D337:D368">
    <cfRule type="cellIs" dxfId="513" priority="11" operator="equal">
      <formula>0</formula>
    </cfRule>
  </conditionalFormatting>
  <conditionalFormatting sqref="D301">
    <cfRule type="cellIs" dxfId="512" priority="14" operator="equal">
      <formula>0</formula>
    </cfRule>
  </conditionalFormatting>
  <conditionalFormatting sqref="D6:D37 D229:D260">
    <cfRule type="cellIs" dxfId="511" priority="39" operator="equal">
      <formula>0</formula>
    </cfRule>
  </conditionalFormatting>
  <conditionalFormatting sqref="D42:D73">
    <cfRule type="cellIs" dxfId="510" priority="36" operator="equal">
      <formula>0</formula>
    </cfRule>
  </conditionalFormatting>
  <conditionalFormatting sqref="D78:D109">
    <cfRule type="cellIs" dxfId="509" priority="33" operator="equal">
      <formula>0</formula>
    </cfRule>
  </conditionalFormatting>
  <conditionalFormatting sqref="D301:D332">
    <cfRule type="cellIs" dxfId="508" priority="15" operator="equal">
      <formula>0</formula>
    </cfRule>
  </conditionalFormatting>
  <conditionalFormatting sqref="D373:D404">
    <cfRule type="cellIs" dxfId="507" priority="7" operator="equal">
      <formula>0</formula>
    </cfRule>
  </conditionalFormatting>
  <conditionalFormatting sqref="D373">
    <cfRule type="cellIs" dxfId="506" priority="6" operator="equal">
      <formula>0</formula>
    </cfRule>
  </conditionalFormatting>
  <conditionalFormatting sqref="D409:D440">
    <cfRule type="cellIs" dxfId="505" priority="3" operator="equal">
      <formula>0</formula>
    </cfRule>
  </conditionalFormatting>
  <conditionalFormatting sqref="D409">
    <cfRule type="cellIs" dxfId="504" priority="2" operator="equal">
      <formula>0</formula>
    </cfRule>
  </conditionalFormatting>
  <pageMargins left="0.70866141732283472" right="0.70866141732283472" top="0.55118110236220474" bottom="0.35433070866141736" header="0.31496062992125984" footer="0.31496062992125984"/>
  <pageSetup paperSize="9" scale="51" fitToHeight="12" orientation="landscape" r:id="rId1"/>
  <headerFooter>
    <oddHeader>&amp;L&amp;F&amp;R&amp;A</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C2:AM589"/>
  <sheetViews>
    <sheetView showGridLines="0" tabSelected="1" zoomScale="80" zoomScaleNormal="80" workbookViewId="0">
      <pane xSplit="5" ySplit="3" topLeftCell="F4" activePane="bottomRight" state="frozen"/>
      <selection pane="topRight" activeCell="E1" sqref="E1"/>
      <selection pane="bottomLeft" activeCell="A4" sqref="A4"/>
      <selection pane="bottomRight" activeCell="R31" sqref="R31"/>
    </sheetView>
  </sheetViews>
  <sheetFormatPr defaultColWidth="9.140625" defaultRowHeight="15" x14ac:dyDescent="0.25"/>
  <cols>
    <col min="1" max="2" width="9.140625" style="3"/>
    <col min="3" max="3" width="11.85546875" style="3" customWidth="1"/>
    <col min="4" max="4" width="11.28515625" style="3" customWidth="1"/>
    <col min="5" max="5" width="12.140625" style="3" bestFit="1" customWidth="1"/>
    <col min="6" max="17" width="20.140625" style="3" customWidth="1"/>
    <col min="18" max="18" width="18.5703125" style="3" customWidth="1"/>
    <col min="19" max="19" width="20.7109375" style="3" customWidth="1"/>
    <col min="20" max="16384" width="9.140625" style="3"/>
  </cols>
  <sheetData>
    <row r="2" spans="3:39" ht="15" customHeight="1" x14ac:dyDescent="0.25">
      <c r="C2" s="206" t="s">
        <v>93</v>
      </c>
      <c r="D2" s="206"/>
      <c r="E2" s="206"/>
      <c r="F2" s="210" t="s">
        <v>131</v>
      </c>
      <c r="G2" s="211"/>
      <c r="H2" s="211"/>
      <c r="I2" s="211"/>
      <c r="J2" s="211"/>
      <c r="K2" s="211"/>
      <c r="L2" s="211"/>
      <c r="M2" s="211"/>
      <c r="N2" s="211"/>
      <c r="O2" s="211"/>
      <c r="P2" s="212"/>
    </row>
    <row r="3" spans="3:39" x14ac:dyDescent="0.25">
      <c r="AK3" s="99" t="s">
        <v>132</v>
      </c>
      <c r="AL3" s="99"/>
      <c r="AM3" s="99"/>
    </row>
    <row r="4" spans="3:39" x14ac:dyDescent="0.25">
      <c r="AK4" s="99"/>
      <c r="AL4" s="99"/>
      <c r="AM4" s="99"/>
    </row>
    <row r="5" spans="3:39" ht="18.75" x14ac:dyDescent="0.25">
      <c r="C5" s="185" t="s">
        <v>615</v>
      </c>
      <c r="D5" s="186"/>
      <c r="E5" s="201" t="s">
        <v>90</v>
      </c>
      <c r="F5" s="202"/>
      <c r="G5" s="202"/>
      <c r="H5" s="202"/>
      <c r="I5" s="202"/>
      <c r="J5" s="202"/>
      <c r="K5" s="202"/>
      <c r="L5" s="202"/>
      <c r="M5" s="202"/>
      <c r="N5" s="202"/>
      <c r="O5" s="202"/>
      <c r="P5" s="203"/>
      <c r="AK5" s="99" t="s">
        <v>102</v>
      </c>
      <c r="AL5" s="99"/>
      <c r="AM5" s="99"/>
    </row>
    <row r="6" spans="3:39" x14ac:dyDescent="0.25">
      <c r="E6" s="14">
        <v>1</v>
      </c>
      <c r="F6" s="18">
        <v>2004</v>
      </c>
      <c r="G6" s="18">
        <f t="shared" ref="G6:P6" si="0">F6+1</f>
        <v>2005</v>
      </c>
      <c r="H6" s="18">
        <f t="shared" si="0"/>
        <v>2006</v>
      </c>
      <c r="I6" s="18">
        <f t="shared" si="0"/>
        <v>2007</v>
      </c>
      <c r="J6" s="18">
        <f t="shared" si="0"/>
        <v>2008</v>
      </c>
      <c r="K6" s="18">
        <f t="shared" si="0"/>
        <v>2009</v>
      </c>
      <c r="L6" s="18">
        <f t="shared" si="0"/>
        <v>2010</v>
      </c>
      <c r="M6" s="18">
        <f t="shared" si="0"/>
        <v>2011</v>
      </c>
      <c r="N6" s="18">
        <f t="shared" si="0"/>
        <v>2012</v>
      </c>
      <c r="O6" s="18">
        <f t="shared" si="0"/>
        <v>2013</v>
      </c>
      <c r="P6" s="147">
        <f t="shared" si="0"/>
        <v>2014</v>
      </c>
      <c r="AK6" s="99" t="s">
        <v>92</v>
      </c>
      <c r="AL6" s="99"/>
      <c r="AM6" s="99"/>
    </row>
    <row r="7" spans="3:39" ht="15" customHeight="1" x14ac:dyDescent="0.25">
      <c r="E7" s="43" t="s">
        <v>0</v>
      </c>
      <c r="F7" s="132" t="s">
        <v>172</v>
      </c>
      <c r="G7" s="53" t="s">
        <v>172</v>
      </c>
      <c r="H7" s="53" t="s">
        <v>172</v>
      </c>
      <c r="I7" s="53" t="s">
        <v>172</v>
      </c>
      <c r="J7" s="53" t="s">
        <v>173</v>
      </c>
      <c r="K7" s="53" t="s">
        <v>173</v>
      </c>
      <c r="L7" s="53" t="s">
        <v>321</v>
      </c>
      <c r="M7" s="53" t="s">
        <v>321</v>
      </c>
      <c r="N7" s="53" t="s">
        <v>321</v>
      </c>
      <c r="O7" s="53" t="s">
        <v>172</v>
      </c>
      <c r="P7" s="150">
        <v>0</v>
      </c>
      <c r="AK7" s="99" t="s">
        <v>93</v>
      </c>
      <c r="AL7" s="99"/>
      <c r="AM7" s="99"/>
    </row>
    <row r="8" spans="3:39" ht="14.25" customHeight="1" x14ac:dyDescent="0.25">
      <c r="E8" s="43" t="s">
        <v>1</v>
      </c>
      <c r="F8" s="133" t="s">
        <v>175</v>
      </c>
      <c r="G8" s="54" t="s">
        <v>222</v>
      </c>
      <c r="H8" s="54" t="s">
        <v>175</v>
      </c>
      <c r="I8" s="54" t="s">
        <v>175</v>
      </c>
      <c r="J8" s="54" t="s">
        <v>176</v>
      </c>
      <c r="K8" s="54" t="s">
        <v>322</v>
      </c>
      <c r="L8" s="54" t="s">
        <v>322</v>
      </c>
      <c r="M8" s="54" t="s">
        <v>322</v>
      </c>
      <c r="N8" s="54" t="s">
        <v>322</v>
      </c>
      <c r="O8" s="54" t="s">
        <v>177</v>
      </c>
      <c r="P8" s="151" t="s">
        <v>177</v>
      </c>
    </row>
    <row r="9" spans="3:39" x14ac:dyDescent="0.25">
      <c r="E9" s="43" t="s">
        <v>30</v>
      </c>
      <c r="F9" s="54" t="s">
        <v>323</v>
      </c>
      <c r="G9" s="54" t="s">
        <v>323</v>
      </c>
      <c r="H9" s="54" t="s">
        <v>170</v>
      </c>
      <c r="I9" s="54" t="s">
        <v>187</v>
      </c>
      <c r="J9" s="54" t="s">
        <v>187</v>
      </c>
      <c r="K9" s="54" t="s">
        <v>187</v>
      </c>
      <c r="L9" s="54" t="s">
        <v>187</v>
      </c>
      <c r="M9" s="54" t="s">
        <v>187</v>
      </c>
      <c r="N9" s="54" t="s">
        <v>187</v>
      </c>
      <c r="O9" s="54">
        <v>0</v>
      </c>
      <c r="P9" s="152">
        <v>0</v>
      </c>
    </row>
    <row r="10" spans="3:39" ht="17.25" customHeight="1" x14ac:dyDescent="0.25">
      <c r="E10" s="43" t="s">
        <v>2</v>
      </c>
      <c r="F10" s="133" t="s">
        <v>180</v>
      </c>
      <c r="G10" s="54" t="s">
        <v>181</v>
      </c>
      <c r="H10" s="54" t="s">
        <v>181</v>
      </c>
      <c r="I10" s="54" t="s">
        <v>181</v>
      </c>
      <c r="J10" s="54" t="s">
        <v>181</v>
      </c>
      <c r="K10" s="54" t="s">
        <v>236</v>
      </c>
      <c r="L10" s="54" t="s">
        <v>236</v>
      </c>
      <c r="M10" s="54" t="s">
        <v>236</v>
      </c>
      <c r="N10" s="54" t="s">
        <v>236</v>
      </c>
      <c r="O10" s="54" t="s">
        <v>236</v>
      </c>
      <c r="P10" s="151" t="s">
        <v>181</v>
      </c>
    </row>
    <row r="11" spans="3:39" ht="15" customHeight="1" x14ac:dyDescent="0.25">
      <c r="E11" s="43" t="s">
        <v>3</v>
      </c>
      <c r="F11" s="133" t="s">
        <v>185</v>
      </c>
      <c r="G11" s="54" t="s">
        <v>184</v>
      </c>
      <c r="H11" s="54" t="s">
        <v>184</v>
      </c>
      <c r="I11" s="54" t="s">
        <v>185</v>
      </c>
      <c r="J11" s="54" t="s">
        <v>185</v>
      </c>
      <c r="K11" s="54" t="s">
        <v>185</v>
      </c>
      <c r="L11" s="54" t="s">
        <v>184</v>
      </c>
      <c r="M11" s="54" t="s">
        <v>184</v>
      </c>
      <c r="N11" s="54" t="s">
        <v>185</v>
      </c>
      <c r="O11" s="54">
        <v>0</v>
      </c>
      <c r="P11" s="152">
        <v>0</v>
      </c>
    </row>
    <row r="12" spans="3:39" ht="14.25" customHeight="1" x14ac:dyDescent="0.25">
      <c r="E12" s="43" t="s">
        <v>4</v>
      </c>
      <c r="F12" s="133" t="s">
        <v>186</v>
      </c>
      <c r="G12" s="54" t="s">
        <v>186</v>
      </c>
      <c r="H12" s="54" t="s">
        <v>186</v>
      </c>
      <c r="I12" s="54" t="s">
        <v>186</v>
      </c>
      <c r="J12" s="54" t="s">
        <v>186</v>
      </c>
      <c r="K12" s="54" t="s">
        <v>186</v>
      </c>
      <c r="L12" s="54" t="s">
        <v>186</v>
      </c>
      <c r="M12" s="54" t="s">
        <v>186</v>
      </c>
      <c r="N12" s="54" t="s">
        <v>186</v>
      </c>
      <c r="O12" s="54" t="s">
        <v>173</v>
      </c>
      <c r="P12" s="151" t="s">
        <v>173</v>
      </c>
    </row>
    <row r="13" spans="3:39" x14ac:dyDescent="0.25">
      <c r="E13" s="43" t="s">
        <v>5</v>
      </c>
      <c r="F13" s="133">
        <v>0</v>
      </c>
      <c r="G13" s="54">
        <v>0</v>
      </c>
      <c r="H13" s="54">
        <v>0</v>
      </c>
      <c r="I13" s="54" t="s">
        <v>187</v>
      </c>
      <c r="J13" s="54" t="s">
        <v>187</v>
      </c>
      <c r="K13" s="54" t="s">
        <v>187</v>
      </c>
      <c r="L13" s="54" t="s">
        <v>187</v>
      </c>
      <c r="M13" s="54" t="s">
        <v>187</v>
      </c>
      <c r="N13" s="54" t="s">
        <v>187</v>
      </c>
      <c r="O13" s="54" t="s">
        <v>187</v>
      </c>
      <c r="P13" s="151" t="s">
        <v>187</v>
      </c>
    </row>
    <row r="14" spans="3:39" ht="17.25" customHeight="1" x14ac:dyDescent="0.25">
      <c r="E14" s="43" t="s">
        <v>6</v>
      </c>
      <c r="F14" s="133" t="s">
        <v>328</v>
      </c>
      <c r="G14" s="54" t="s">
        <v>328</v>
      </c>
      <c r="H14" s="54" t="s">
        <v>328</v>
      </c>
      <c r="I14" s="54" t="s">
        <v>328</v>
      </c>
      <c r="J14" s="54" t="s">
        <v>328</v>
      </c>
      <c r="K14" s="54" t="s">
        <v>328</v>
      </c>
      <c r="L14" s="54" t="s">
        <v>327</v>
      </c>
      <c r="M14" s="54" t="s">
        <v>327</v>
      </c>
      <c r="N14" s="54" t="s">
        <v>327</v>
      </c>
      <c r="O14" s="54">
        <v>0</v>
      </c>
      <c r="P14" s="151" t="s">
        <v>327</v>
      </c>
    </row>
    <row r="15" spans="3:39" ht="15.75" customHeight="1" x14ac:dyDescent="0.25">
      <c r="E15" s="43" t="s">
        <v>7</v>
      </c>
      <c r="F15" s="133" t="s">
        <v>232</v>
      </c>
      <c r="G15" s="54" t="s">
        <v>232</v>
      </c>
      <c r="H15" s="54" t="s">
        <v>232</v>
      </c>
      <c r="I15" s="54" t="s">
        <v>232</v>
      </c>
      <c r="J15" s="54" t="s">
        <v>232</v>
      </c>
      <c r="K15" s="54" t="s">
        <v>233</v>
      </c>
      <c r="L15" s="54" t="s">
        <v>234</v>
      </c>
      <c r="M15" s="54" t="s">
        <v>234</v>
      </c>
      <c r="N15" s="54" t="s">
        <v>234</v>
      </c>
      <c r="O15" s="54" t="s">
        <v>234</v>
      </c>
      <c r="P15" s="152">
        <v>0</v>
      </c>
    </row>
    <row r="16" spans="3:39" ht="16.5" customHeight="1" x14ac:dyDescent="0.25">
      <c r="E16" s="43" t="s">
        <v>8</v>
      </c>
      <c r="F16" s="133" t="s">
        <v>191</v>
      </c>
      <c r="G16" s="54" t="s">
        <v>191</v>
      </c>
      <c r="H16" s="54" t="s">
        <v>238</v>
      </c>
      <c r="I16" s="54" t="s">
        <v>191</v>
      </c>
      <c r="J16" s="54" t="s">
        <v>238</v>
      </c>
      <c r="K16" s="54" t="s">
        <v>237</v>
      </c>
      <c r="L16" s="54" t="s">
        <v>239</v>
      </c>
      <c r="M16" s="54" t="s">
        <v>239</v>
      </c>
      <c r="N16" s="54" t="s">
        <v>239</v>
      </c>
      <c r="O16" s="54" t="s">
        <v>239</v>
      </c>
      <c r="P16" s="151" t="s">
        <v>239</v>
      </c>
    </row>
    <row r="17" spans="5:16" ht="15" customHeight="1" x14ac:dyDescent="0.25">
      <c r="E17" s="43" t="s">
        <v>9</v>
      </c>
      <c r="F17" s="133" t="s">
        <v>329</v>
      </c>
      <c r="G17" s="54" t="s">
        <v>329</v>
      </c>
      <c r="H17" s="54" t="s">
        <v>329</v>
      </c>
      <c r="I17" s="54" t="s">
        <v>329</v>
      </c>
      <c r="J17" s="54" t="s">
        <v>330</v>
      </c>
      <c r="K17" s="54" t="s">
        <v>689</v>
      </c>
      <c r="L17" s="54" t="s">
        <v>689</v>
      </c>
      <c r="M17" s="54" t="s">
        <v>689</v>
      </c>
      <c r="N17" s="54" t="s">
        <v>689</v>
      </c>
      <c r="O17" s="54" t="s">
        <v>689</v>
      </c>
      <c r="P17" s="151" t="s">
        <v>689</v>
      </c>
    </row>
    <row r="18" spans="5:16" x14ac:dyDescent="0.25">
      <c r="E18" s="43" t="s">
        <v>10</v>
      </c>
      <c r="F18" s="133" t="s">
        <v>194</v>
      </c>
      <c r="G18" s="54" t="s">
        <v>194</v>
      </c>
      <c r="H18" s="54" t="s">
        <v>194</v>
      </c>
      <c r="I18" s="54" t="s">
        <v>194</v>
      </c>
      <c r="J18" s="54" t="s">
        <v>194</v>
      </c>
      <c r="K18" s="54" t="s">
        <v>194</v>
      </c>
      <c r="L18" s="54" t="s">
        <v>194</v>
      </c>
      <c r="M18" s="54" t="s">
        <v>194</v>
      </c>
      <c r="N18" s="54" t="s">
        <v>194</v>
      </c>
      <c r="O18" s="54" t="s">
        <v>194</v>
      </c>
      <c r="P18" s="151">
        <v>0</v>
      </c>
    </row>
    <row r="19" spans="5:16" ht="16.5" customHeight="1" x14ac:dyDescent="0.25">
      <c r="E19" s="43" t="s">
        <v>12</v>
      </c>
      <c r="F19" s="133" t="s">
        <v>331</v>
      </c>
      <c r="G19" s="54" t="s">
        <v>332</v>
      </c>
      <c r="H19" s="54" t="s">
        <v>332</v>
      </c>
      <c r="I19" s="54" t="s">
        <v>196</v>
      </c>
      <c r="J19" s="54" t="s">
        <v>196</v>
      </c>
      <c r="K19" s="54" t="s">
        <v>196</v>
      </c>
      <c r="L19" s="54" t="s">
        <v>196</v>
      </c>
      <c r="M19" s="54" t="s">
        <v>196</v>
      </c>
      <c r="N19" s="54" t="s">
        <v>196</v>
      </c>
      <c r="O19" s="54" t="s">
        <v>196</v>
      </c>
      <c r="P19" s="151">
        <v>0</v>
      </c>
    </row>
    <row r="20" spans="5:16" x14ac:dyDescent="0.25">
      <c r="E20" s="43" t="s">
        <v>28</v>
      </c>
      <c r="F20" s="133" t="s">
        <v>197</v>
      </c>
      <c r="G20" s="54" t="s">
        <v>187</v>
      </c>
      <c r="H20" s="54" t="s">
        <v>187</v>
      </c>
      <c r="I20" s="54" t="s">
        <v>187</v>
      </c>
      <c r="J20" s="54" t="s">
        <v>187</v>
      </c>
      <c r="K20" s="54" t="s">
        <v>187</v>
      </c>
      <c r="L20" s="54" t="s">
        <v>187</v>
      </c>
      <c r="M20" s="54" t="s">
        <v>187</v>
      </c>
      <c r="N20" s="54" t="s">
        <v>187</v>
      </c>
      <c r="O20" s="54" t="s">
        <v>187</v>
      </c>
      <c r="P20" s="151">
        <v>0</v>
      </c>
    </row>
    <row r="21" spans="5:16" ht="15.75" customHeight="1" x14ac:dyDescent="0.25">
      <c r="E21" s="43" t="s">
        <v>13</v>
      </c>
      <c r="F21" s="133" t="s">
        <v>255</v>
      </c>
      <c r="G21" s="54" t="s">
        <v>255</v>
      </c>
      <c r="H21" s="54" t="s">
        <v>255</v>
      </c>
      <c r="I21" s="54" t="s">
        <v>255</v>
      </c>
      <c r="J21" s="54" t="s">
        <v>255</v>
      </c>
      <c r="K21" s="54" t="s">
        <v>255</v>
      </c>
      <c r="L21" s="54" t="s">
        <v>255</v>
      </c>
      <c r="M21" s="54" t="s">
        <v>255</v>
      </c>
      <c r="N21" s="54" t="s">
        <v>255</v>
      </c>
      <c r="O21" s="54" t="s">
        <v>255</v>
      </c>
      <c r="P21" s="151">
        <v>0</v>
      </c>
    </row>
    <row r="22" spans="5:16" ht="16.5" customHeight="1" x14ac:dyDescent="0.25">
      <c r="E22" s="43" t="s">
        <v>14</v>
      </c>
      <c r="F22" s="133" t="s">
        <v>335</v>
      </c>
      <c r="G22" s="54" t="s">
        <v>336</v>
      </c>
      <c r="H22" s="54" t="s">
        <v>336</v>
      </c>
      <c r="I22" s="54" t="s">
        <v>335</v>
      </c>
      <c r="J22" s="54" t="s">
        <v>335</v>
      </c>
      <c r="K22" s="54" t="s">
        <v>335</v>
      </c>
      <c r="L22" s="54" t="s">
        <v>335</v>
      </c>
      <c r="M22" s="54" t="s">
        <v>335</v>
      </c>
      <c r="N22" s="54" t="s">
        <v>335</v>
      </c>
      <c r="O22" s="54">
        <v>0</v>
      </c>
      <c r="P22" s="151">
        <v>0</v>
      </c>
    </row>
    <row r="23" spans="5:16" x14ac:dyDescent="0.25">
      <c r="E23" s="43" t="s">
        <v>15</v>
      </c>
      <c r="F23" s="133" t="s">
        <v>337</v>
      </c>
      <c r="G23" s="54" t="s">
        <v>337</v>
      </c>
      <c r="H23" s="54" t="s">
        <v>337</v>
      </c>
      <c r="I23" s="54" t="s">
        <v>337</v>
      </c>
      <c r="J23" s="54" t="s">
        <v>337</v>
      </c>
      <c r="K23" s="54" t="s">
        <v>337</v>
      </c>
      <c r="L23" s="54" t="s">
        <v>337</v>
      </c>
      <c r="M23" s="54" t="s">
        <v>337</v>
      </c>
      <c r="N23" s="54" t="s">
        <v>337</v>
      </c>
      <c r="O23" s="54" t="s">
        <v>337</v>
      </c>
      <c r="P23" s="151">
        <v>0</v>
      </c>
    </row>
    <row r="24" spans="5:16" ht="16.5" customHeight="1" x14ac:dyDescent="0.25">
      <c r="E24" s="43" t="s">
        <v>16</v>
      </c>
      <c r="F24" s="133" t="s">
        <v>200</v>
      </c>
      <c r="G24" s="54" t="s">
        <v>200</v>
      </c>
      <c r="H24" s="54" t="s">
        <v>200</v>
      </c>
      <c r="I24" s="54" t="s">
        <v>200</v>
      </c>
      <c r="J24" s="54" t="s">
        <v>200</v>
      </c>
      <c r="K24" s="54" t="s">
        <v>200</v>
      </c>
      <c r="L24" s="54" t="s">
        <v>200</v>
      </c>
      <c r="M24" s="54" t="s">
        <v>200</v>
      </c>
      <c r="N24" s="54" t="s">
        <v>200</v>
      </c>
      <c r="O24" s="54" t="s">
        <v>200</v>
      </c>
      <c r="P24" s="151" t="s">
        <v>200</v>
      </c>
    </row>
    <row r="25" spans="5:16" x14ac:dyDescent="0.25">
      <c r="E25" s="43" t="s">
        <v>29</v>
      </c>
      <c r="F25" s="54">
        <v>0</v>
      </c>
      <c r="G25" s="54">
        <v>0</v>
      </c>
      <c r="H25" s="54">
        <v>0</v>
      </c>
      <c r="I25" s="54">
        <v>0</v>
      </c>
      <c r="J25" s="54">
        <v>0</v>
      </c>
      <c r="K25" s="54">
        <v>0</v>
      </c>
      <c r="L25" s="54">
        <v>0</v>
      </c>
      <c r="M25" s="54">
        <v>0</v>
      </c>
      <c r="N25" s="54">
        <v>0</v>
      </c>
      <c r="O25" s="54">
        <v>0</v>
      </c>
      <c r="P25" s="151">
        <v>0</v>
      </c>
    </row>
    <row r="26" spans="5:16" ht="14.25" customHeight="1" x14ac:dyDescent="0.25">
      <c r="E26" s="43" t="s">
        <v>17</v>
      </c>
      <c r="F26" s="133" t="s">
        <v>170</v>
      </c>
      <c r="G26" s="54" t="s">
        <v>170</v>
      </c>
      <c r="H26" s="54" t="s">
        <v>170</v>
      </c>
      <c r="I26" s="54" t="s">
        <v>170</v>
      </c>
      <c r="J26" s="54" t="s">
        <v>201</v>
      </c>
      <c r="K26" s="54" t="s">
        <v>299</v>
      </c>
      <c r="L26" s="54" t="s">
        <v>201</v>
      </c>
      <c r="M26" s="54" t="s">
        <v>299</v>
      </c>
      <c r="N26" s="54" t="s">
        <v>299</v>
      </c>
      <c r="O26" s="54">
        <v>0</v>
      </c>
      <c r="P26" s="151">
        <v>0</v>
      </c>
    </row>
    <row r="27" spans="5:16" ht="18" customHeight="1" x14ac:dyDescent="0.25">
      <c r="E27" s="43" t="s">
        <v>18</v>
      </c>
      <c r="F27" s="133" t="s">
        <v>703</v>
      </c>
      <c r="G27" s="54" t="s">
        <v>703</v>
      </c>
      <c r="H27" s="54" t="s">
        <v>703</v>
      </c>
      <c r="I27" s="54" t="s">
        <v>340</v>
      </c>
      <c r="J27" s="54" t="s">
        <v>703</v>
      </c>
      <c r="K27" s="54" t="s">
        <v>340</v>
      </c>
      <c r="L27" s="54" t="s">
        <v>340</v>
      </c>
      <c r="M27" s="54">
        <v>0</v>
      </c>
      <c r="N27" s="54">
        <v>0</v>
      </c>
      <c r="O27" s="54">
        <v>0</v>
      </c>
      <c r="P27" s="151">
        <v>0</v>
      </c>
    </row>
    <row r="28" spans="5:16" x14ac:dyDescent="0.25">
      <c r="E28" s="43" t="s">
        <v>19</v>
      </c>
      <c r="F28" s="54">
        <v>0</v>
      </c>
      <c r="G28" s="54">
        <v>0</v>
      </c>
      <c r="H28" s="54">
        <v>0</v>
      </c>
      <c r="I28" s="54">
        <v>0</v>
      </c>
      <c r="J28" s="54">
        <v>0</v>
      </c>
      <c r="K28" s="54">
        <v>0</v>
      </c>
      <c r="L28" s="54">
        <v>0</v>
      </c>
      <c r="M28" s="54">
        <v>0</v>
      </c>
      <c r="N28" s="54">
        <v>0</v>
      </c>
      <c r="O28" s="54">
        <v>0</v>
      </c>
      <c r="P28" s="151">
        <v>0</v>
      </c>
    </row>
    <row r="29" spans="5:16" x14ac:dyDescent="0.25">
      <c r="E29" s="43" t="s">
        <v>20</v>
      </c>
      <c r="F29" s="133" t="s">
        <v>255</v>
      </c>
      <c r="G29" s="54" t="s">
        <v>255</v>
      </c>
      <c r="H29" s="54" t="s">
        <v>255</v>
      </c>
      <c r="I29" s="54" t="s">
        <v>255</v>
      </c>
      <c r="J29" s="54" t="s">
        <v>255</v>
      </c>
      <c r="K29" s="54" t="s">
        <v>255</v>
      </c>
      <c r="L29" s="54" t="s">
        <v>255</v>
      </c>
      <c r="M29" s="54">
        <v>0</v>
      </c>
      <c r="N29" s="54">
        <v>0</v>
      </c>
      <c r="O29" s="54" t="s">
        <v>369</v>
      </c>
      <c r="P29" s="151" t="s">
        <v>369</v>
      </c>
    </row>
    <row r="30" spans="5:16" x14ac:dyDescent="0.25">
      <c r="E30" s="43" t="s">
        <v>21</v>
      </c>
      <c r="F30" s="133" t="s">
        <v>341</v>
      </c>
      <c r="G30" s="54" t="s">
        <v>343</v>
      </c>
      <c r="H30" s="54" t="s">
        <v>343</v>
      </c>
      <c r="I30" s="54" t="s">
        <v>343</v>
      </c>
      <c r="J30" s="54" t="s">
        <v>342</v>
      </c>
      <c r="K30" s="54" t="s">
        <v>342</v>
      </c>
      <c r="L30" s="54" t="s">
        <v>342</v>
      </c>
      <c r="M30" s="54" t="s">
        <v>342</v>
      </c>
      <c r="N30" s="54" t="s">
        <v>342</v>
      </c>
      <c r="O30" s="54" t="s">
        <v>342</v>
      </c>
      <c r="P30" s="151" t="s">
        <v>342</v>
      </c>
    </row>
    <row r="31" spans="5:16" x14ac:dyDescent="0.25">
      <c r="E31" s="43" t="s">
        <v>22</v>
      </c>
      <c r="F31" s="133" t="s">
        <v>344</v>
      </c>
      <c r="G31" s="54" t="s">
        <v>344</v>
      </c>
      <c r="H31" s="54" t="s">
        <v>344</v>
      </c>
      <c r="I31" s="54" t="s">
        <v>344</v>
      </c>
      <c r="J31" s="54" t="s">
        <v>344</v>
      </c>
      <c r="K31" s="54" t="s">
        <v>344</v>
      </c>
      <c r="L31" s="54" t="s">
        <v>344</v>
      </c>
      <c r="M31" s="54" t="s">
        <v>344</v>
      </c>
      <c r="N31" s="54" t="s">
        <v>345</v>
      </c>
      <c r="O31" s="54">
        <v>0</v>
      </c>
      <c r="P31" s="152">
        <v>0</v>
      </c>
    </row>
    <row r="32" spans="5:16" ht="17.25" customHeight="1" x14ac:dyDescent="0.25">
      <c r="E32" s="43" t="s">
        <v>23</v>
      </c>
      <c r="F32" s="133" t="s">
        <v>209</v>
      </c>
      <c r="G32" s="54" t="s">
        <v>260</v>
      </c>
      <c r="H32" s="54" t="s">
        <v>209</v>
      </c>
      <c r="I32" s="54" t="s">
        <v>209</v>
      </c>
      <c r="J32" s="54" t="s">
        <v>209</v>
      </c>
      <c r="K32" s="54" t="s">
        <v>209</v>
      </c>
      <c r="L32" s="54" t="s">
        <v>209</v>
      </c>
      <c r="M32" s="54" t="s">
        <v>209</v>
      </c>
      <c r="N32" s="54" t="s">
        <v>209</v>
      </c>
      <c r="O32" s="54" t="s">
        <v>655</v>
      </c>
      <c r="P32" s="151" t="s">
        <v>655</v>
      </c>
    </row>
    <row r="33" spans="3:16" ht="16.5" customHeight="1" x14ac:dyDescent="0.25">
      <c r="E33" s="43" t="s">
        <v>31</v>
      </c>
      <c r="F33" s="133" t="s">
        <v>346</v>
      </c>
      <c r="G33" s="54" t="s">
        <v>170</v>
      </c>
      <c r="H33" s="54" t="s">
        <v>170</v>
      </c>
      <c r="I33" s="54" t="s">
        <v>170</v>
      </c>
      <c r="J33" s="54" t="s">
        <v>255</v>
      </c>
      <c r="K33" s="54" t="s">
        <v>255</v>
      </c>
      <c r="L33" s="54" t="s">
        <v>255</v>
      </c>
      <c r="M33" s="54" t="s">
        <v>170</v>
      </c>
      <c r="N33" s="54" t="s">
        <v>255</v>
      </c>
      <c r="O33" s="54">
        <v>0</v>
      </c>
      <c r="P33" s="152">
        <v>0</v>
      </c>
    </row>
    <row r="34" spans="3:16" x14ac:dyDescent="0.25">
      <c r="E34" s="43" t="s">
        <v>24</v>
      </c>
      <c r="F34" s="133" t="s">
        <v>267</v>
      </c>
      <c r="G34" s="54" t="s">
        <v>267</v>
      </c>
      <c r="H34" s="54" t="s">
        <v>267</v>
      </c>
      <c r="I34" s="54" t="s">
        <v>267</v>
      </c>
      <c r="J34" s="54" t="s">
        <v>267</v>
      </c>
      <c r="K34" s="54" t="s">
        <v>267</v>
      </c>
      <c r="L34" s="54" t="s">
        <v>308</v>
      </c>
      <c r="M34" s="54" t="s">
        <v>267</v>
      </c>
      <c r="N34" s="54" t="s">
        <v>267</v>
      </c>
      <c r="O34" s="54" t="s">
        <v>267</v>
      </c>
      <c r="P34" s="151">
        <v>0</v>
      </c>
    </row>
    <row r="35" spans="3:16" ht="17.25" customHeight="1" x14ac:dyDescent="0.25">
      <c r="E35" s="43" t="s">
        <v>25</v>
      </c>
      <c r="F35" s="133" t="s">
        <v>212</v>
      </c>
      <c r="G35" s="54" t="s">
        <v>212</v>
      </c>
      <c r="H35" s="54" t="s">
        <v>212</v>
      </c>
      <c r="I35" s="54" t="s">
        <v>212</v>
      </c>
      <c r="J35" s="54" t="s">
        <v>212</v>
      </c>
      <c r="K35" s="54" t="s">
        <v>212</v>
      </c>
      <c r="L35" s="54" t="s">
        <v>212</v>
      </c>
      <c r="M35" s="54" t="s">
        <v>212</v>
      </c>
      <c r="N35" s="54" t="s">
        <v>212</v>
      </c>
      <c r="O35" s="54" t="s">
        <v>649</v>
      </c>
      <c r="P35" s="151">
        <v>0</v>
      </c>
    </row>
    <row r="36" spans="3:16" ht="15.75" customHeight="1" x14ac:dyDescent="0.25">
      <c r="E36" s="43" t="s">
        <v>26</v>
      </c>
      <c r="F36" s="133" t="s">
        <v>347</v>
      </c>
      <c r="G36" s="54" t="s">
        <v>347</v>
      </c>
      <c r="H36" s="54" t="s">
        <v>347</v>
      </c>
      <c r="I36" s="54" t="s">
        <v>347</v>
      </c>
      <c r="J36" s="54" t="s">
        <v>347</v>
      </c>
      <c r="K36" s="54" t="s">
        <v>347</v>
      </c>
      <c r="L36" s="54" t="s">
        <v>347</v>
      </c>
      <c r="M36" s="54" t="s">
        <v>347</v>
      </c>
      <c r="N36" s="54" t="s">
        <v>347</v>
      </c>
      <c r="O36" s="54">
        <v>0</v>
      </c>
      <c r="P36" s="152">
        <v>0</v>
      </c>
    </row>
    <row r="37" spans="3:16" ht="16.5" customHeight="1" x14ac:dyDescent="0.25">
      <c r="E37" s="43" t="s">
        <v>27</v>
      </c>
      <c r="F37" s="133" t="s">
        <v>350</v>
      </c>
      <c r="G37" s="54" t="s">
        <v>350</v>
      </c>
      <c r="H37" s="54" t="s">
        <v>350</v>
      </c>
      <c r="I37" s="54" t="s">
        <v>348</v>
      </c>
      <c r="J37" s="54" t="s">
        <v>348</v>
      </c>
      <c r="K37" s="54" t="s">
        <v>348</v>
      </c>
      <c r="L37" s="54" t="s">
        <v>351</v>
      </c>
      <c r="M37" s="54" t="s">
        <v>351</v>
      </c>
      <c r="N37" s="54" t="s">
        <v>351</v>
      </c>
      <c r="O37" s="54" t="s">
        <v>351</v>
      </c>
      <c r="P37" s="151">
        <v>0</v>
      </c>
    </row>
    <row r="38" spans="3:16" ht="15.75" customHeight="1" x14ac:dyDescent="0.25">
      <c r="E38" s="43" t="s">
        <v>61</v>
      </c>
      <c r="F38" s="135" t="s">
        <v>352</v>
      </c>
      <c r="G38" s="56" t="s">
        <v>352</v>
      </c>
      <c r="H38" s="56" t="s">
        <v>279</v>
      </c>
      <c r="I38" s="56" t="s">
        <v>353</v>
      </c>
      <c r="J38" s="56" t="s">
        <v>219</v>
      </c>
      <c r="K38" s="56" t="s">
        <v>220</v>
      </c>
      <c r="L38" s="56" t="s">
        <v>354</v>
      </c>
      <c r="M38" s="56" t="s">
        <v>354</v>
      </c>
      <c r="N38" s="56" t="s">
        <v>279</v>
      </c>
      <c r="O38" s="56">
        <v>0</v>
      </c>
      <c r="P38" s="153">
        <v>0</v>
      </c>
    </row>
    <row r="39" spans="3:16" x14ac:dyDescent="0.25">
      <c r="E39" s="6"/>
    </row>
    <row r="40" spans="3:16" x14ac:dyDescent="0.25">
      <c r="E40" s="6"/>
    </row>
    <row r="41" spans="3:16" ht="18.75" x14ac:dyDescent="0.25">
      <c r="C41" s="185" t="s">
        <v>616</v>
      </c>
      <c r="D41" s="186"/>
      <c r="E41" s="201" t="s">
        <v>150</v>
      </c>
      <c r="F41" s="202"/>
      <c r="G41" s="202"/>
      <c r="H41" s="202"/>
      <c r="I41" s="202"/>
      <c r="J41" s="202"/>
      <c r="K41" s="202"/>
      <c r="L41" s="202"/>
      <c r="M41" s="202"/>
      <c r="N41" s="202"/>
      <c r="O41" s="202"/>
      <c r="P41" s="203"/>
    </row>
    <row r="42" spans="3:16" x14ac:dyDescent="0.25">
      <c r="E42" s="14">
        <v>2</v>
      </c>
      <c r="F42" s="18">
        <v>2004</v>
      </c>
      <c r="G42" s="18">
        <f t="shared" ref="G42:P42" si="1">F42+1</f>
        <v>2005</v>
      </c>
      <c r="H42" s="18">
        <f t="shared" si="1"/>
        <v>2006</v>
      </c>
      <c r="I42" s="18">
        <f t="shared" si="1"/>
        <v>2007</v>
      </c>
      <c r="J42" s="18">
        <f t="shared" si="1"/>
        <v>2008</v>
      </c>
      <c r="K42" s="18">
        <f t="shared" si="1"/>
        <v>2009</v>
      </c>
      <c r="L42" s="18">
        <f t="shared" si="1"/>
        <v>2010</v>
      </c>
      <c r="M42" s="18">
        <f t="shared" si="1"/>
        <v>2011</v>
      </c>
      <c r="N42" s="18">
        <f t="shared" si="1"/>
        <v>2012</v>
      </c>
      <c r="O42" s="18">
        <f t="shared" si="1"/>
        <v>2013</v>
      </c>
      <c r="P42" s="147">
        <f t="shared" si="1"/>
        <v>2014</v>
      </c>
    </row>
    <row r="43" spans="3:16" ht="15" customHeight="1" x14ac:dyDescent="0.25">
      <c r="E43" s="43" t="s">
        <v>0</v>
      </c>
      <c r="F43" s="132" t="s">
        <v>171</v>
      </c>
      <c r="G43" s="53" t="s">
        <v>171</v>
      </c>
      <c r="H43" s="53" t="s">
        <v>171</v>
      </c>
      <c r="I43" s="53" t="s">
        <v>171</v>
      </c>
      <c r="J43" s="53" t="s">
        <v>171</v>
      </c>
      <c r="K43" s="53" t="s">
        <v>171</v>
      </c>
      <c r="L43" s="53" t="s">
        <v>171</v>
      </c>
      <c r="M43" s="53" t="s">
        <v>171</v>
      </c>
      <c r="N43" s="53" t="s">
        <v>171</v>
      </c>
      <c r="O43" s="53" t="s">
        <v>171</v>
      </c>
      <c r="P43" s="150">
        <v>0</v>
      </c>
    </row>
    <row r="44" spans="3:16" ht="17.25" customHeight="1" x14ac:dyDescent="0.25">
      <c r="E44" s="43" t="s">
        <v>1</v>
      </c>
      <c r="F44" s="133" t="s">
        <v>221</v>
      </c>
      <c r="G44" s="54" t="s">
        <v>175</v>
      </c>
      <c r="H44" s="54" t="s">
        <v>222</v>
      </c>
      <c r="I44" s="54" t="s">
        <v>195</v>
      </c>
      <c r="J44" s="54" t="s">
        <v>222</v>
      </c>
      <c r="K44" s="54" t="s">
        <v>222</v>
      </c>
      <c r="L44" s="54" t="s">
        <v>222</v>
      </c>
      <c r="M44" s="54" t="s">
        <v>222</v>
      </c>
      <c r="N44" s="54" t="s">
        <v>222</v>
      </c>
      <c r="O44" s="54" t="s">
        <v>195</v>
      </c>
      <c r="P44" s="151" t="s">
        <v>195</v>
      </c>
    </row>
    <row r="45" spans="3:16" ht="16.5" customHeight="1" x14ac:dyDescent="0.25">
      <c r="E45" s="43" t="s">
        <v>30</v>
      </c>
      <c r="F45" s="54" t="s">
        <v>187</v>
      </c>
      <c r="G45" s="54" t="s">
        <v>187</v>
      </c>
      <c r="H45" s="54" t="s">
        <v>170</v>
      </c>
      <c r="I45" s="54" t="s">
        <v>323</v>
      </c>
      <c r="J45" s="54" t="s">
        <v>280</v>
      </c>
      <c r="K45" s="54" t="s">
        <v>280</v>
      </c>
      <c r="L45" s="54" t="s">
        <v>280</v>
      </c>
      <c r="M45" s="54" t="s">
        <v>280</v>
      </c>
      <c r="N45" s="54" t="s">
        <v>355</v>
      </c>
      <c r="O45" s="54">
        <v>0</v>
      </c>
      <c r="P45" s="152">
        <v>0</v>
      </c>
    </row>
    <row r="46" spans="3:16" ht="15" customHeight="1" x14ac:dyDescent="0.25">
      <c r="E46" s="43" t="s">
        <v>2</v>
      </c>
      <c r="F46" s="133" t="s">
        <v>181</v>
      </c>
      <c r="G46" s="54" t="s">
        <v>180</v>
      </c>
      <c r="H46" s="54" t="s">
        <v>180</v>
      </c>
      <c r="I46" s="54" t="s">
        <v>236</v>
      </c>
      <c r="J46" s="54" t="s">
        <v>236</v>
      </c>
      <c r="K46" s="54" t="s">
        <v>181</v>
      </c>
      <c r="L46" s="54" t="s">
        <v>181</v>
      </c>
      <c r="M46" s="54" t="s">
        <v>181</v>
      </c>
      <c r="N46" s="54" t="s">
        <v>181</v>
      </c>
      <c r="O46" s="54" t="s">
        <v>181</v>
      </c>
      <c r="P46" s="151" t="s">
        <v>236</v>
      </c>
    </row>
    <row r="47" spans="3:16" ht="15.75" customHeight="1" x14ac:dyDescent="0.25">
      <c r="E47" s="43" t="s">
        <v>3</v>
      </c>
      <c r="F47" s="133" t="s">
        <v>184</v>
      </c>
      <c r="G47" s="54" t="s">
        <v>185</v>
      </c>
      <c r="H47" s="54" t="s">
        <v>185</v>
      </c>
      <c r="I47" s="54" t="s">
        <v>184</v>
      </c>
      <c r="J47" s="54" t="s">
        <v>184</v>
      </c>
      <c r="K47" s="54" t="s">
        <v>184</v>
      </c>
      <c r="L47" s="54" t="s">
        <v>185</v>
      </c>
      <c r="M47" s="54" t="s">
        <v>185</v>
      </c>
      <c r="N47" s="54" t="s">
        <v>184</v>
      </c>
      <c r="O47" s="54">
        <v>0</v>
      </c>
      <c r="P47" s="152">
        <v>0</v>
      </c>
    </row>
    <row r="48" spans="3:16" ht="15.75" customHeight="1" x14ac:dyDescent="0.25">
      <c r="E48" s="43" t="s">
        <v>4</v>
      </c>
      <c r="F48" s="133" t="s">
        <v>228</v>
      </c>
      <c r="G48" s="54" t="s">
        <v>228</v>
      </c>
      <c r="H48" s="54" t="s">
        <v>228</v>
      </c>
      <c r="I48" s="54" t="s">
        <v>255</v>
      </c>
      <c r="J48" s="54" t="s">
        <v>255</v>
      </c>
      <c r="K48" s="54" t="s">
        <v>228</v>
      </c>
      <c r="L48" s="54" t="s">
        <v>357</v>
      </c>
      <c r="M48" s="54" t="s">
        <v>358</v>
      </c>
      <c r="N48" s="54" t="s">
        <v>358</v>
      </c>
      <c r="O48" s="54" t="s">
        <v>635</v>
      </c>
      <c r="P48" s="151" t="s">
        <v>635</v>
      </c>
    </row>
    <row r="49" spans="5:16" ht="17.25" customHeight="1" x14ac:dyDescent="0.25">
      <c r="E49" s="43" t="s">
        <v>5</v>
      </c>
      <c r="F49" s="133">
        <v>0</v>
      </c>
      <c r="G49" s="54">
        <v>0</v>
      </c>
      <c r="H49" s="54">
        <v>0</v>
      </c>
      <c r="I49" s="54" t="s">
        <v>200</v>
      </c>
      <c r="J49" s="54" t="s">
        <v>200</v>
      </c>
      <c r="K49" s="54" t="s">
        <v>200</v>
      </c>
      <c r="L49" s="54" t="s">
        <v>200</v>
      </c>
      <c r="M49" s="54" t="s">
        <v>200</v>
      </c>
      <c r="N49" s="54" t="s">
        <v>200</v>
      </c>
      <c r="O49" s="54" t="s">
        <v>200</v>
      </c>
      <c r="P49" s="151" t="s">
        <v>200</v>
      </c>
    </row>
    <row r="50" spans="5:16" ht="17.25" customHeight="1" x14ac:dyDescent="0.25">
      <c r="E50" s="43" t="s">
        <v>6</v>
      </c>
      <c r="F50" s="133" t="s">
        <v>327</v>
      </c>
      <c r="G50" s="54" t="s">
        <v>327</v>
      </c>
      <c r="H50" s="54" t="s">
        <v>327</v>
      </c>
      <c r="I50" s="54" t="s">
        <v>327</v>
      </c>
      <c r="J50" s="54" t="s">
        <v>327</v>
      </c>
      <c r="K50" s="54" t="s">
        <v>327</v>
      </c>
      <c r="L50" s="54" t="s">
        <v>328</v>
      </c>
      <c r="M50" s="54" t="s">
        <v>359</v>
      </c>
      <c r="N50" s="54" t="s">
        <v>359</v>
      </c>
      <c r="O50" s="54">
        <v>0</v>
      </c>
      <c r="P50" s="151" t="s">
        <v>359</v>
      </c>
    </row>
    <row r="51" spans="5:16" ht="17.25" customHeight="1" x14ac:dyDescent="0.25">
      <c r="E51" s="43" t="s">
        <v>7</v>
      </c>
      <c r="F51" s="133" t="s">
        <v>361</v>
      </c>
      <c r="G51" s="54" t="s">
        <v>362</v>
      </c>
      <c r="H51" s="54" t="s">
        <v>362</v>
      </c>
      <c r="I51" s="54" t="s">
        <v>286</v>
      </c>
      <c r="J51" s="54" t="s">
        <v>286</v>
      </c>
      <c r="K51" s="54" t="s">
        <v>363</v>
      </c>
      <c r="L51" s="54" t="s">
        <v>287</v>
      </c>
      <c r="M51" s="54" t="s">
        <v>364</v>
      </c>
      <c r="N51" s="54" t="s">
        <v>364</v>
      </c>
      <c r="O51" s="54" t="s">
        <v>364</v>
      </c>
      <c r="P51" s="152">
        <v>0</v>
      </c>
    </row>
    <row r="52" spans="5:16" ht="17.25" customHeight="1" x14ac:dyDescent="0.25">
      <c r="E52" s="43" t="s">
        <v>8</v>
      </c>
      <c r="F52" s="133" t="s">
        <v>365</v>
      </c>
      <c r="G52" s="54" t="s">
        <v>219</v>
      </c>
      <c r="H52" s="54" t="s">
        <v>191</v>
      </c>
      <c r="I52" s="54" t="s">
        <v>219</v>
      </c>
      <c r="J52" s="54" t="s">
        <v>237</v>
      </c>
      <c r="K52" s="54" t="s">
        <v>238</v>
      </c>
      <c r="L52" s="54" t="s">
        <v>237</v>
      </c>
      <c r="M52" s="54" t="s">
        <v>191</v>
      </c>
      <c r="N52" s="54" t="s">
        <v>238</v>
      </c>
      <c r="O52" s="54" t="s">
        <v>238</v>
      </c>
      <c r="P52" s="151" t="s">
        <v>191</v>
      </c>
    </row>
    <row r="53" spans="5:16" ht="18" customHeight="1" x14ac:dyDescent="0.25">
      <c r="E53" s="43" t="s">
        <v>9</v>
      </c>
      <c r="F53" s="133" t="s">
        <v>366</v>
      </c>
      <c r="G53" s="54" t="s">
        <v>330</v>
      </c>
      <c r="H53" s="54" t="s">
        <v>330</v>
      </c>
      <c r="I53" s="54" t="s">
        <v>330</v>
      </c>
      <c r="J53" s="54" t="s">
        <v>329</v>
      </c>
      <c r="K53" s="54" t="s">
        <v>690</v>
      </c>
      <c r="L53" s="54" t="s">
        <v>690</v>
      </c>
      <c r="M53" s="54" t="s">
        <v>690</v>
      </c>
      <c r="N53" s="54" t="s">
        <v>690</v>
      </c>
      <c r="O53" s="54" t="s">
        <v>690</v>
      </c>
      <c r="P53" s="151" t="s">
        <v>690</v>
      </c>
    </row>
    <row r="54" spans="5:16" ht="18" customHeight="1" x14ac:dyDescent="0.25">
      <c r="E54" s="43" t="s">
        <v>10</v>
      </c>
      <c r="F54" s="133" t="s">
        <v>241</v>
      </c>
      <c r="G54" s="54" t="s">
        <v>241</v>
      </c>
      <c r="H54" s="54" t="s">
        <v>241</v>
      </c>
      <c r="I54" s="54" t="s">
        <v>293</v>
      </c>
      <c r="J54" s="54" t="s">
        <v>293</v>
      </c>
      <c r="K54" s="54" t="s">
        <v>293</v>
      </c>
      <c r="L54" s="54" t="s">
        <v>293</v>
      </c>
      <c r="M54" s="54" t="s">
        <v>293</v>
      </c>
      <c r="N54" s="54" t="s">
        <v>367</v>
      </c>
      <c r="O54" s="54" t="s">
        <v>367</v>
      </c>
      <c r="P54" s="151">
        <v>0</v>
      </c>
    </row>
    <row r="55" spans="5:16" ht="15.75" customHeight="1" x14ac:dyDescent="0.25">
      <c r="E55" s="43" t="s">
        <v>12</v>
      </c>
      <c r="F55" s="133" t="s">
        <v>368</v>
      </c>
      <c r="G55" s="54" t="s">
        <v>196</v>
      </c>
      <c r="H55" s="54" t="s">
        <v>196</v>
      </c>
      <c r="I55" s="54" t="s">
        <v>332</v>
      </c>
      <c r="J55" s="54" t="s">
        <v>243</v>
      </c>
      <c r="K55" s="54" t="s">
        <v>243</v>
      </c>
      <c r="L55" s="54" t="s">
        <v>244</v>
      </c>
      <c r="M55" s="54" t="s">
        <v>244</v>
      </c>
      <c r="N55" s="54" t="s">
        <v>245</v>
      </c>
      <c r="O55" s="54" t="s">
        <v>464</v>
      </c>
      <c r="P55" s="151">
        <v>0</v>
      </c>
    </row>
    <row r="56" spans="5:16" x14ac:dyDescent="0.25">
      <c r="E56" s="43" t="s">
        <v>28</v>
      </c>
      <c r="F56" s="133" t="s">
        <v>334</v>
      </c>
      <c r="G56" s="54" t="s">
        <v>197</v>
      </c>
      <c r="H56" s="54" t="s">
        <v>197</v>
      </c>
      <c r="I56" s="54" t="s">
        <v>197</v>
      </c>
      <c r="J56" s="54" t="s">
        <v>197</v>
      </c>
      <c r="K56" s="54" t="s">
        <v>197</v>
      </c>
      <c r="L56" s="54" t="s">
        <v>197</v>
      </c>
      <c r="M56" s="54" t="s">
        <v>197</v>
      </c>
      <c r="N56" s="54" t="s">
        <v>197</v>
      </c>
      <c r="O56" s="54" t="s">
        <v>197</v>
      </c>
      <c r="P56" s="151">
        <v>0</v>
      </c>
    </row>
    <row r="57" spans="5:16" ht="18" customHeight="1" x14ac:dyDescent="0.25">
      <c r="E57" s="43" t="s">
        <v>13</v>
      </c>
      <c r="F57" s="133" t="s">
        <v>369</v>
      </c>
      <c r="G57" s="54" t="s">
        <v>370</v>
      </c>
      <c r="H57" s="54" t="s">
        <v>370</v>
      </c>
      <c r="I57" s="54" t="s">
        <v>218</v>
      </c>
      <c r="J57" s="54" t="s">
        <v>371</v>
      </c>
      <c r="K57" s="54" t="s">
        <v>371</v>
      </c>
      <c r="L57" s="54" t="s">
        <v>372</v>
      </c>
      <c r="M57" s="54" t="s">
        <v>372</v>
      </c>
      <c r="N57" s="54" t="s">
        <v>372</v>
      </c>
      <c r="O57" s="54" t="s">
        <v>509</v>
      </c>
      <c r="P57" s="151">
        <v>0</v>
      </c>
    </row>
    <row r="58" spans="5:16" ht="17.25" customHeight="1" x14ac:dyDescent="0.25">
      <c r="E58" s="43" t="s">
        <v>14</v>
      </c>
      <c r="F58" s="133" t="s">
        <v>376</v>
      </c>
      <c r="G58" s="54" t="s">
        <v>335</v>
      </c>
      <c r="H58" s="54" t="s">
        <v>335</v>
      </c>
      <c r="I58" s="54" t="s">
        <v>336</v>
      </c>
      <c r="J58" s="54" t="s">
        <v>377</v>
      </c>
      <c r="K58" s="54" t="s">
        <v>378</v>
      </c>
      <c r="L58" s="54" t="s">
        <v>379</v>
      </c>
      <c r="M58" s="54" t="s">
        <v>373</v>
      </c>
      <c r="N58" s="54" t="s">
        <v>373</v>
      </c>
      <c r="O58" s="54">
        <v>0</v>
      </c>
      <c r="P58" s="151">
        <v>0</v>
      </c>
    </row>
    <row r="59" spans="5:16" x14ac:dyDescent="0.25">
      <c r="E59" s="43" t="s">
        <v>15</v>
      </c>
      <c r="F59" s="133" t="s">
        <v>381</v>
      </c>
      <c r="G59" s="54" t="s">
        <v>381</v>
      </c>
      <c r="H59" s="54" t="s">
        <v>381</v>
      </c>
      <c r="I59" s="54" t="s">
        <v>381</v>
      </c>
      <c r="J59" s="54" t="s">
        <v>382</v>
      </c>
      <c r="K59" s="54" t="s">
        <v>382</v>
      </c>
      <c r="L59" s="54" t="s">
        <v>382</v>
      </c>
      <c r="M59" s="54" t="s">
        <v>382</v>
      </c>
      <c r="N59" s="54" t="s">
        <v>382</v>
      </c>
      <c r="O59" s="54" t="s">
        <v>382</v>
      </c>
      <c r="P59" s="151">
        <v>0</v>
      </c>
    </row>
    <row r="60" spans="5:16" ht="17.25" customHeight="1" x14ac:dyDescent="0.25">
      <c r="E60" s="43" t="s">
        <v>16</v>
      </c>
      <c r="F60" s="133" t="s">
        <v>187</v>
      </c>
      <c r="G60" s="54" t="s">
        <v>187</v>
      </c>
      <c r="H60" s="54" t="s">
        <v>187</v>
      </c>
      <c r="I60" s="54" t="s">
        <v>187</v>
      </c>
      <c r="J60" s="54" t="s">
        <v>298</v>
      </c>
      <c r="K60" s="54" t="s">
        <v>383</v>
      </c>
      <c r="L60" s="54" t="s">
        <v>298</v>
      </c>
      <c r="M60" s="54" t="s">
        <v>250</v>
      </c>
      <c r="N60" s="54" t="s">
        <v>298</v>
      </c>
      <c r="O60" s="54" t="s">
        <v>298</v>
      </c>
      <c r="P60" s="151" t="s">
        <v>298</v>
      </c>
    </row>
    <row r="61" spans="5:16" x14ac:dyDescent="0.25">
      <c r="E61" s="43" t="s">
        <v>29</v>
      </c>
      <c r="F61" s="54">
        <v>0</v>
      </c>
      <c r="G61" s="54">
        <v>0</v>
      </c>
      <c r="H61" s="54">
        <v>0</v>
      </c>
      <c r="I61" s="54">
        <v>0</v>
      </c>
      <c r="J61" s="54">
        <v>0</v>
      </c>
      <c r="K61" s="54">
        <v>0</v>
      </c>
      <c r="L61" s="54">
        <v>0</v>
      </c>
      <c r="M61" s="54">
        <v>0</v>
      </c>
      <c r="N61" s="54">
        <v>0</v>
      </c>
      <c r="O61" s="54">
        <v>0</v>
      </c>
      <c r="P61" s="151">
        <v>0</v>
      </c>
    </row>
    <row r="62" spans="5:16" ht="16.5" customHeight="1" x14ac:dyDescent="0.25">
      <c r="E62" s="43" t="s">
        <v>17</v>
      </c>
      <c r="F62" s="133" t="s">
        <v>170</v>
      </c>
      <c r="G62" s="54" t="s">
        <v>170</v>
      </c>
      <c r="H62" s="54" t="s">
        <v>170</v>
      </c>
      <c r="I62" s="54" t="s">
        <v>170</v>
      </c>
      <c r="J62" s="54" t="s">
        <v>385</v>
      </c>
      <c r="K62" s="54" t="s">
        <v>201</v>
      </c>
      <c r="L62" s="54" t="s">
        <v>386</v>
      </c>
      <c r="M62" s="54" t="s">
        <v>252</v>
      </c>
      <c r="N62" s="54" t="s">
        <v>201</v>
      </c>
      <c r="O62" s="54">
        <v>0</v>
      </c>
      <c r="P62" s="151">
        <v>0</v>
      </c>
    </row>
    <row r="63" spans="5:16" ht="18" customHeight="1" x14ac:dyDescent="0.25">
      <c r="E63" s="43" t="s">
        <v>18</v>
      </c>
      <c r="F63" s="133" t="s">
        <v>387</v>
      </c>
      <c r="G63" s="54" t="s">
        <v>340</v>
      </c>
      <c r="H63" s="54" t="s">
        <v>388</v>
      </c>
      <c r="I63" s="54" t="s">
        <v>363</v>
      </c>
      <c r="J63" s="54" t="s">
        <v>340</v>
      </c>
      <c r="K63" s="54" t="s">
        <v>703</v>
      </c>
      <c r="L63" s="54" t="s">
        <v>703</v>
      </c>
      <c r="M63" s="54">
        <v>0</v>
      </c>
      <c r="N63" s="54">
        <v>0</v>
      </c>
      <c r="O63" s="54">
        <v>0</v>
      </c>
      <c r="P63" s="151">
        <v>0</v>
      </c>
    </row>
    <row r="64" spans="5:16" x14ac:dyDescent="0.25">
      <c r="E64" s="43" t="s">
        <v>19</v>
      </c>
      <c r="F64" s="54">
        <v>0</v>
      </c>
      <c r="G64" s="54">
        <v>0</v>
      </c>
      <c r="H64" s="54">
        <v>0</v>
      </c>
      <c r="I64" s="54">
        <v>0</v>
      </c>
      <c r="J64" s="54">
        <v>0</v>
      </c>
      <c r="K64" s="54">
        <v>0</v>
      </c>
      <c r="L64" s="54">
        <v>0</v>
      </c>
      <c r="M64" s="54">
        <v>0</v>
      </c>
      <c r="N64" s="54">
        <v>0</v>
      </c>
      <c r="O64" s="54">
        <v>0</v>
      </c>
      <c r="P64" s="151">
        <v>0</v>
      </c>
    </row>
    <row r="65" spans="3:16" x14ac:dyDescent="0.25">
      <c r="E65" s="43" t="s">
        <v>20</v>
      </c>
      <c r="F65" s="133" t="s">
        <v>390</v>
      </c>
      <c r="G65" s="54" t="s">
        <v>205</v>
      </c>
      <c r="H65" s="54" t="s">
        <v>205</v>
      </c>
      <c r="I65" s="54" t="s">
        <v>391</v>
      </c>
      <c r="J65" s="54" t="s">
        <v>392</v>
      </c>
      <c r="K65" s="54" t="s">
        <v>205</v>
      </c>
      <c r="L65" s="54" t="s">
        <v>369</v>
      </c>
      <c r="M65" s="54">
        <v>0</v>
      </c>
      <c r="N65" s="54">
        <v>0</v>
      </c>
      <c r="O65" s="54" t="s">
        <v>707</v>
      </c>
      <c r="P65" s="151" t="s">
        <v>707</v>
      </c>
    </row>
    <row r="66" spans="3:16" ht="16.5" customHeight="1" x14ac:dyDescent="0.25">
      <c r="E66" s="43" t="s">
        <v>21</v>
      </c>
      <c r="F66" s="133" t="s">
        <v>343</v>
      </c>
      <c r="G66" s="54" t="s">
        <v>341</v>
      </c>
      <c r="H66" s="54" t="s">
        <v>342</v>
      </c>
      <c r="I66" s="54" t="s">
        <v>342</v>
      </c>
      <c r="J66" s="54" t="s">
        <v>343</v>
      </c>
      <c r="K66" s="54" t="s">
        <v>343</v>
      </c>
      <c r="L66" s="54" t="s">
        <v>343</v>
      </c>
      <c r="M66" s="54" t="s">
        <v>393</v>
      </c>
      <c r="N66" s="54" t="s">
        <v>393</v>
      </c>
      <c r="O66" s="54" t="s">
        <v>393</v>
      </c>
      <c r="P66" s="151" t="s">
        <v>393</v>
      </c>
    </row>
    <row r="67" spans="3:16" ht="17.25" customHeight="1" x14ac:dyDescent="0.25">
      <c r="E67" s="43" t="s">
        <v>22</v>
      </c>
      <c r="F67" s="133" t="s">
        <v>301</v>
      </c>
      <c r="G67" s="54" t="s">
        <v>301</v>
      </c>
      <c r="H67" s="54" t="s">
        <v>301</v>
      </c>
      <c r="I67" s="54" t="s">
        <v>301</v>
      </c>
      <c r="J67" s="54" t="s">
        <v>218</v>
      </c>
      <c r="K67" s="54" t="s">
        <v>394</v>
      </c>
      <c r="L67" s="54" t="s">
        <v>394</v>
      </c>
      <c r="M67" s="54" t="s">
        <v>395</v>
      </c>
      <c r="N67" s="54" t="s">
        <v>173</v>
      </c>
      <c r="O67" s="54">
        <v>0</v>
      </c>
      <c r="P67" s="152">
        <v>0</v>
      </c>
    </row>
    <row r="68" spans="3:16" ht="16.5" customHeight="1" x14ac:dyDescent="0.25">
      <c r="E68" s="43" t="s">
        <v>23</v>
      </c>
      <c r="F68" s="133" t="s">
        <v>259</v>
      </c>
      <c r="G68" s="54" t="s">
        <v>259</v>
      </c>
      <c r="H68" s="54" t="s">
        <v>259</v>
      </c>
      <c r="I68" s="54" t="s">
        <v>259</v>
      </c>
      <c r="J68" s="54" t="s">
        <v>261</v>
      </c>
      <c r="K68" s="54" t="s">
        <v>261</v>
      </c>
      <c r="L68" s="54" t="s">
        <v>261</v>
      </c>
      <c r="M68" s="54" t="s">
        <v>305</v>
      </c>
      <c r="N68" s="54" t="s">
        <v>261</v>
      </c>
      <c r="O68" s="54" t="s">
        <v>261</v>
      </c>
      <c r="P68" s="151" t="s">
        <v>476</v>
      </c>
    </row>
    <row r="69" spans="3:16" x14ac:dyDescent="0.25">
      <c r="E69" s="43" t="s">
        <v>31</v>
      </c>
      <c r="F69" s="133" t="s">
        <v>396</v>
      </c>
      <c r="G69" s="54" t="s">
        <v>170</v>
      </c>
      <c r="H69" s="54" t="s">
        <v>170</v>
      </c>
      <c r="I69" s="54" t="s">
        <v>170</v>
      </c>
      <c r="J69" s="54" t="s">
        <v>397</v>
      </c>
      <c r="K69" s="54" t="s">
        <v>173</v>
      </c>
      <c r="L69" s="54" t="s">
        <v>173</v>
      </c>
      <c r="M69" s="54" t="s">
        <v>170</v>
      </c>
      <c r="N69" s="54" t="s">
        <v>173</v>
      </c>
      <c r="O69" s="54">
        <v>0</v>
      </c>
      <c r="P69" s="152">
        <v>0</v>
      </c>
    </row>
    <row r="70" spans="3:16" x14ac:dyDescent="0.25">
      <c r="E70" s="43" t="s">
        <v>24</v>
      </c>
      <c r="F70" s="133" t="s">
        <v>308</v>
      </c>
      <c r="G70" s="54" t="s">
        <v>399</v>
      </c>
      <c r="H70" s="54" t="s">
        <v>399</v>
      </c>
      <c r="I70" s="54" t="s">
        <v>398</v>
      </c>
      <c r="J70" s="54" t="s">
        <v>399</v>
      </c>
      <c r="K70" s="54" t="s">
        <v>399</v>
      </c>
      <c r="L70" s="54" t="s">
        <v>267</v>
      </c>
      <c r="M70" s="54" t="s">
        <v>308</v>
      </c>
      <c r="N70" s="54" t="s">
        <v>211</v>
      </c>
      <c r="O70" s="54" t="s">
        <v>211</v>
      </c>
      <c r="P70" s="151">
        <v>0</v>
      </c>
    </row>
    <row r="71" spans="3:16" ht="15" customHeight="1" x14ac:dyDescent="0.25">
      <c r="E71" s="43" t="s">
        <v>25</v>
      </c>
      <c r="F71" s="133" t="s">
        <v>400</v>
      </c>
      <c r="G71" s="54" t="s">
        <v>400</v>
      </c>
      <c r="H71" s="54" t="s">
        <v>400</v>
      </c>
      <c r="I71" s="54" t="s">
        <v>400</v>
      </c>
      <c r="J71" s="54" t="s">
        <v>400</v>
      </c>
      <c r="K71" s="54" t="s">
        <v>400</v>
      </c>
      <c r="L71" s="54" t="s">
        <v>400</v>
      </c>
      <c r="M71" s="54" t="s">
        <v>401</v>
      </c>
      <c r="N71" s="54" t="s">
        <v>401</v>
      </c>
      <c r="O71" s="54" t="s">
        <v>652</v>
      </c>
      <c r="P71" s="151">
        <v>0</v>
      </c>
    </row>
    <row r="72" spans="3:16" ht="16.5" customHeight="1" x14ac:dyDescent="0.25">
      <c r="E72" s="43" t="s">
        <v>26</v>
      </c>
      <c r="F72" s="133" t="s">
        <v>402</v>
      </c>
      <c r="G72" s="54" t="s">
        <v>402</v>
      </c>
      <c r="H72" s="54" t="s">
        <v>228</v>
      </c>
      <c r="I72" s="54" t="s">
        <v>228</v>
      </c>
      <c r="J72" s="54" t="s">
        <v>228</v>
      </c>
      <c r="K72" s="54" t="s">
        <v>228</v>
      </c>
      <c r="L72" s="54" t="s">
        <v>228</v>
      </c>
      <c r="M72" s="54" t="s">
        <v>228</v>
      </c>
      <c r="N72" s="54" t="s">
        <v>228</v>
      </c>
      <c r="O72" s="54">
        <v>0</v>
      </c>
      <c r="P72" s="152">
        <v>0</v>
      </c>
    </row>
    <row r="73" spans="3:16" ht="16.5" customHeight="1" x14ac:dyDescent="0.25">
      <c r="E73" s="43" t="s">
        <v>27</v>
      </c>
      <c r="F73" s="133" t="s">
        <v>404</v>
      </c>
      <c r="G73" s="54" t="s">
        <v>404</v>
      </c>
      <c r="H73" s="54" t="s">
        <v>405</v>
      </c>
      <c r="I73" s="54" t="s">
        <v>406</v>
      </c>
      <c r="J73" s="54" t="s">
        <v>406</v>
      </c>
      <c r="K73" s="54" t="s">
        <v>406</v>
      </c>
      <c r="L73" s="54" t="s">
        <v>349</v>
      </c>
      <c r="M73" s="54" t="s">
        <v>349</v>
      </c>
      <c r="N73" s="54" t="s">
        <v>349</v>
      </c>
      <c r="O73" s="54" t="s">
        <v>349</v>
      </c>
      <c r="P73" s="151">
        <v>0</v>
      </c>
    </row>
    <row r="74" spans="3:16" ht="16.5" customHeight="1" x14ac:dyDescent="0.25">
      <c r="E74" s="43" t="s">
        <v>61</v>
      </c>
      <c r="F74" s="135" t="s">
        <v>319</v>
      </c>
      <c r="G74" s="56" t="s">
        <v>319</v>
      </c>
      <c r="H74" s="56" t="s">
        <v>219</v>
      </c>
      <c r="I74" s="56" t="s">
        <v>279</v>
      </c>
      <c r="J74" s="56" t="s">
        <v>279</v>
      </c>
      <c r="K74" s="56" t="s">
        <v>318</v>
      </c>
      <c r="L74" s="56" t="s">
        <v>279</v>
      </c>
      <c r="M74" s="56" t="s">
        <v>279</v>
      </c>
      <c r="N74" s="56" t="s">
        <v>354</v>
      </c>
      <c r="O74" s="56">
        <v>0</v>
      </c>
      <c r="P74" s="153" t="s">
        <v>170</v>
      </c>
    </row>
    <row r="75" spans="3:16" x14ac:dyDescent="0.25">
      <c r="E75" s="6"/>
    </row>
    <row r="76" spans="3:16" x14ac:dyDescent="0.25">
      <c r="E76" s="6"/>
    </row>
    <row r="77" spans="3:16" ht="18.75" x14ac:dyDescent="0.25">
      <c r="C77" s="185" t="s">
        <v>617</v>
      </c>
      <c r="D77" s="186"/>
      <c r="E77" s="201" t="s">
        <v>151</v>
      </c>
      <c r="F77" s="202"/>
      <c r="G77" s="202"/>
      <c r="H77" s="202"/>
      <c r="I77" s="202"/>
      <c r="J77" s="202"/>
      <c r="K77" s="202"/>
      <c r="L77" s="202"/>
      <c r="M77" s="202"/>
      <c r="N77" s="202"/>
      <c r="O77" s="202"/>
      <c r="P77" s="203"/>
    </row>
    <row r="78" spans="3:16" x14ac:dyDescent="0.25">
      <c r="E78" s="14">
        <v>3</v>
      </c>
      <c r="F78" s="18">
        <v>2004</v>
      </c>
      <c r="G78" s="18">
        <f t="shared" ref="G78:P78" si="2">F78+1</f>
        <v>2005</v>
      </c>
      <c r="H78" s="18">
        <f t="shared" si="2"/>
        <v>2006</v>
      </c>
      <c r="I78" s="18">
        <f t="shared" si="2"/>
        <v>2007</v>
      </c>
      <c r="J78" s="18">
        <f t="shared" si="2"/>
        <v>2008</v>
      </c>
      <c r="K78" s="18">
        <f t="shared" si="2"/>
        <v>2009</v>
      </c>
      <c r="L78" s="18">
        <f t="shared" si="2"/>
        <v>2010</v>
      </c>
      <c r="M78" s="18">
        <f t="shared" si="2"/>
        <v>2011</v>
      </c>
      <c r="N78" s="18">
        <f t="shared" si="2"/>
        <v>2012</v>
      </c>
      <c r="O78" s="18">
        <f t="shared" si="2"/>
        <v>2013</v>
      </c>
      <c r="P78" s="147">
        <f t="shared" si="2"/>
        <v>2014</v>
      </c>
    </row>
    <row r="79" spans="3:16" ht="16.5" customHeight="1" x14ac:dyDescent="0.25">
      <c r="E79" s="43" t="s">
        <v>0</v>
      </c>
      <c r="F79" s="132" t="s">
        <v>200</v>
      </c>
      <c r="G79" s="53" t="s">
        <v>200</v>
      </c>
      <c r="H79" s="53" t="s">
        <v>200</v>
      </c>
      <c r="I79" s="53" t="s">
        <v>200</v>
      </c>
      <c r="J79" s="53" t="s">
        <v>200</v>
      </c>
      <c r="K79" s="53" t="s">
        <v>407</v>
      </c>
      <c r="L79" s="53" t="s">
        <v>200</v>
      </c>
      <c r="M79" s="53" t="s">
        <v>200</v>
      </c>
      <c r="N79" s="53" t="s">
        <v>200</v>
      </c>
      <c r="O79" s="53" t="s">
        <v>200</v>
      </c>
      <c r="P79" s="150">
        <v>0</v>
      </c>
    </row>
    <row r="80" spans="3:16" ht="16.5" customHeight="1" x14ac:dyDescent="0.25">
      <c r="E80" s="43" t="s">
        <v>1</v>
      </c>
      <c r="F80" s="133" t="s">
        <v>222</v>
      </c>
      <c r="G80" s="54" t="s">
        <v>221</v>
      </c>
      <c r="H80" s="54" t="s">
        <v>195</v>
      </c>
      <c r="I80" s="54" t="s">
        <v>221</v>
      </c>
      <c r="J80" s="54" t="s">
        <v>195</v>
      </c>
      <c r="K80" s="54" t="s">
        <v>195</v>
      </c>
      <c r="L80" s="54" t="s">
        <v>195</v>
      </c>
      <c r="M80" s="54" t="s">
        <v>195</v>
      </c>
      <c r="N80" s="54" t="s">
        <v>195</v>
      </c>
      <c r="O80" s="54" t="s">
        <v>222</v>
      </c>
      <c r="P80" s="151" t="s">
        <v>222</v>
      </c>
    </row>
    <row r="81" spans="5:16" ht="15.75" customHeight="1" x14ac:dyDescent="0.25">
      <c r="E81" s="43" t="s">
        <v>30</v>
      </c>
      <c r="F81" s="54" t="s">
        <v>409</v>
      </c>
      <c r="G81" s="54" t="s">
        <v>410</v>
      </c>
      <c r="H81" s="54" t="s">
        <v>170</v>
      </c>
      <c r="I81" s="54" t="s">
        <v>171</v>
      </c>
      <c r="J81" s="54" t="s">
        <v>171</v>
      </c>
      <c r="K81" s="54" t="s">
        <v>225</v>
      </c>
      <c r="L81" s="54" t="s">
        <v>225</v>
      </c>
      <c r="M81" s="54" t="s">
        <v>225</v>
      </c>
      <c r="N81" s="54" t="s">
        <v>225</v>
      </c>
      <c r="O81" s="54">
        <v>0</v>
      </c>
      <c r="P81" s="152">
        <v>0</v>
      </c>
    </row>
    <row r="82" spans="5:16" ht="16.5" customHeight="1" x14ac:dyDescent="0.25">
      <c r="E82" s="43" t="s">
        <v>2</v>
      </c>
      <c r="F82" s="133" t="s">
        <v>633</v>
      </c>
      <c r="G82" s="54" t="s">
        <v>633</v>
      </c>
      <c r="H82" s="54" t="s">
        <v>633</v>
      </c>
      <c r="I82" s="54" t="s">
        <v>633</v>
      </c>
      <c r="J82" s="54" t="s">
        <v>633</v>
      </c>
      <c r="K82" s="54" t="s">
        <v>493</v>
      </c>
      <c r="L82" s="54" t="s">
        <v>493</v>
      </c>
      <c r="M82" s="54" t="s">
        <v>493</v>
      </c>
      <c r="N82" s="54" t="s">
        <v>493</v>
      </c>
      <c r="O82" s="54" t="s">
        <v>493</v>
      </c>
      <c r="P82" s="151" t="s">
        <v>493</v>
      </c>
    </row>
    <row r="83" spans="5:16" ht="18" customHeight="1" x14ac:dyDescent="0.25">
      <c r="E83" s="43" t="s">
        <v>3</v>
      </c>
      <c r="F83" s="133" t="s">
        <v>414</v>
      </c>
      <c r="G83" s="54" t="s">
        <v>283</v>
      </c>
      <c r="H83" s="54" t="s">
        <v>283</v>
      </c>
      <c r="I83" s="54" t="s">
        <v>283</v>
      </c>
      <c r="J83" s="54" t="s">
        <v>283</v>
      </c>
      <c r="K83" s="54" t="s">
        <v>283</v>
      </c>
      <c r="L83" s="54" t="s">
        <v>283</v>
      </c>
      <c r="M83" s="54" t="s">
        <v>283</v>
      </c>
      <c r="N83" s="54" t="s">
        <v>283</v>
      </c>
      <c r="O83" s="54">
        <v>0</v>
      </c>
      <c r="P83" s="152">
        <v>0</v>
      </c>
    </row>
    <row r="84" spans="5:16" ht="15.75" customHeight="1" x14ac:dyDescent="0.25">
      <c r="E84" s="43" t="s">
        <v>4</v>
      </c>
      <c r="F84" s="133" t="s">
        <v>356</v>
      </c>
      <c r="G84" s="54" t="s">
        <v>356</v>
      </c>
      <c r="H84" s="54" t="s">
        <v>356</v>
      </c>
      <c r="I84" s="54" t="s">
        <v>228</v>
      </c>
      <c r="J84" s="54" t="s">
        <v>228</v>
      </c>
      <c r="K84" s="54" t="s">
        <v>358</v>
      </c>
      <c r="L84" s="54" t="s">
        <v>358</v>
      </c>
      <c r="M84" s="54" t="s">
        <v>228</v>
      </c>
      <c r="N84" s="54" t="s">
        <v>284</v>
      </c>
      <c r="O84" s="54" t="s">
        <v>636</v>
      </c>
      <c r="P84" s="151" t="s">
        <v>636</v>
      </c>
    </row>
    <row r="85" spans="5:16" ht="15" customHeight="1" x14ac:dyDescent="0.25">
      <c r="E85" s="43" t="s">
        <v>5</v>
      </c>
      <c r="F85" s="133">
        <v>0</v>
      </c>
      <c r="G85" s="54">
        <v>0</v>
      </c>
      <c r="H85" s="54">
        <v>0</v>
      </c>
      <c r="I85" s="54" t="s">
        <v>229</v>
      </c>
      <c r="J85" s="54" t="s">
        <v>229</v>
      </c>
      <c r="K85" s="54" t="s">
        <v>229</v>
      </c>
      <c r="L85" s="54" t="s">
        <v>229</v>
      </c>
      <c r="M85" s="54" t="s">
        <v>229</v>
      </c>
      <c r="N85" s="54" t="s">
        <v>229</v>
      </c>
      <c r="O85" s="54" t="s">
        <v>453</v>
      </c>
      <c r="P85" s="151" t="s">
        <v>453</v>
      </c>
    </row>
    <row r="86" spans="5:16" ht="15.75" customHeight="1" x14ac:dyDescent="0.25">
      <c r="E86" s="43" t="s">
        <v>6</v>
      </c>
      <c r="F86" s="133" t="s">
        <v>416</v>
      </c>
      <c r="G86" s="54" t="s">
        <v>417</v>
      </c>
      <c r="H86" s="54" t="s">
        <v>417</v>
      </c>
      <c r="I86" s="54" t="s">
        <v>416</v>
      </c>
      <c r="J86" s="54" t="s">
        <v>416</v>
      </c>
      <c r="K86" s="54" t="s">
        <v>418</v>
      </c>
      <c r="L86" s="54" t="s">
        <v>419</v>
      </c>
      <c r="M86" s="54" t="s">
        <v>420</v>
      </c>
      <c r="N86" s="54" t="s">
        <v>420</v>
      </c>
      <c r="O86" s="54">
        <v>0</v>
      </c>
      <c r="P86" s="151" t="s">
        <v>417</v>
      </c>
    </row>
    <row r="87" spans="5:16" ht="15.75" customHeight="1" x14ac:dyDescent="0.25">
      <c r="E87" s="43" t="s">
        <v>7</v>
      </c>
      <c r="F87" s="133" t="s">
        <v>286</v>
      </c>
      <c r="G87" s="54" t="s">
        <v>286</v>
      </c>
      <c r="H87" s="54" t="s">
        <v>286</v>
      </c>
      <c r="I87" s="54" t="s">
        <v>421</v>
      </c>
      <c r="J87" s="54" t="s">
        <v>421</v>
      </c>
      <c r="K87" s="54" t="s">
        <v>421</v>
      </c>
      <c r="L87" s="54" t="s">
        <v>364</v>
      </c>
      <c r="M87" s="54" t="s">
        <v>287</v>
      </c>
      <c r="N87" s="54" t="s">
        <v>287</v>
      </c>
      <c r="O87" s="54" t="s">
        <v>457</v>
      </c>
      <c r="P87" s="152">
        <v>0</v>
      </c>
    </row>
    <row r="88" spans="5:16" ht="15" customHeight="1" x14ac:dyDescent="0.25">
      <c r="E88" s="43" t="s">
        <v>8</v>
      </c>
      <c r="F88" s="133" t="s">
        <v>219</v>
      </c>
      <c r="G88" s="54" t="s">
        <v>365</v>
      </c>
      <c r="H88" s="54" t="s">
        <v>219</v>
      </c>
      <c r="I88" s="54" t="s">
        <v>237</v>
      </c>
      <c r="J88" s="54" t="s">
        <v>191</v>
      </c>
      <c r="K88" s="54" t="s">
        <v>239</v>
      </c>
      <c r="L88" s="54" t="s">
        <v>191</v>
      </c>
      <c r="M88" s="54" t="s">
        <v>238</v>
      </c>
      <c r="N88" s="54" t="s">
        <v>191</v>
      </c>
      <c r="O88" s="54" t="s">
        <v>191</v>
      </c>
      <c r="P88" s="151" t="s">
        <v>238</v>
      </c>
    </row>
    <row r="89" spans="5:16" ht="15.75" customHeight="1" x14ac:dyDescent="0.25">
      <c r="E89" s="43" t="s">
        <v>9</v>
      </c>
      <c r="F89" s="133" t="s">
        <v>291</v>
      </c>
      <c r="G89" s="54" t="s">
        <v>291</v>
      </c>
      <c r="H89" s="54" t="s">
        <v>291</v>
      </c>
      <c r="I89" s="54" t="s">
        <v>291</v>
      </c>
      <c r="J89" s="54" t="s">
        <v>291</v>
      </c>
      <c r="K89" s="54" t="s">
        <v>692</v>
      </c>
      <c r="L89" s="54" t="s">
        <v>639</v>
      </c>
      <c r="M89" s="54" t="s">
        <v>692</v>
      </c>
      <c r="N89" s="54" t="s">
        <v>692</v>
      </c>
      <c r="O89" s="54" t="s">
        <v>460</v>
      </c>
      <c r="P89" s="151" t="s">
        <v>691</v>
      </c>
    </row>
    <row r="90" spans="5:16" ht="15" customHeight="1" x14ac:dyDescent="0.25">
      <c r="E90" s="43" t="s">
        <v>10</v>
      </c>
      <c r="F90" s="133" t="s">
        <v>195</v>
      </c>
      <c r="G90" s="54" t="s">
        <v>195</v>
      </c>
      <c r="H90" s="54" t="s">
        <v>195</v>
      </c>
      <c r="I90" s="54" t="s">
        <v>195</v>
      </c>
      <c r="J90" s="54" t="s">
        <v>195</v>
      </c>
      <c r="K90" s="54" t="s">
        <v>195</v>
      </c>
      <c r="L90" s="54" t="s">
        <v>422</v>
      </c>
      <c r="M90" s="54" t="s">
        <v>195</v>
      </c>
      <c r="N90" s="54" t="s">
        <v>195</v>
      </c>
      <c r="O90" s="54" t="s">
        <v>195</v>
      </c>
      <c r="P90" s="151">
        <v>0</v>
      </c>
    </row>
    <row r="91" spans="5:16" ht="17.25" customHeight="1" x14ac:dyDescent="0.25">
      <c r="E91" s="43" t="s">
        <v>12</v>
      </c>
      <c r="F91" s="133" t="s">
        <v>196</v>
      </c>
      <c r="G91" s="54" t="s">
        <v>331</v>
      </c>
      <c r="H91" s="54" t="s">
        <v>331</v>
      </c>
      <c r="I91" s="54" t="s">
        <v>331</v>
      </c>
      <c r="J91" s="54" t="s">
        <v>331</v>
      </c>
      <c r="K91" s="54" t="s">
        <v>331</v>
      </c>
      <c r="L91" s="54" t="s">
        <v>245</v>
      </c>
      <c r="M91" s="54" t="s">
        <v>245</v>
      </c>
      <c r="N91" s="54" t="s">
        <v>244</v>
      </c>
      <c r="O91" s="54" t="s">
        <v>245</v>
      </c>
      <c r="P91" s="151">
        <v>0</v>
      </c>
    </row>
    <row r="92" spans="5:16" x14ac:dyDescent="0.25">
      <c r="E92" s="43" t="s">
        <v>28</v>
      </c>
      <c r="F92" s="133" t="s">
        <v>695</v>
      </c>
      <c r="G92" s="54" t="s">
        <v>334</v>
      </c>
      <c r="H92" s="54" t="s">
        <v>334</v>
      </c>
      <c r="I92" s="54" t="s">
        <v>423</v>
      </c>
      <c r="J92" s="54" t="s">
        <v>423</v>
      </c>
      <c r="K92" s="54" t="s">
        <v>423</v>
      </c>
      <c r="L92" s="54" t="s">
        <v>423</v>
      </c>
      <c r="M92" s="54" t="s">
        <v>423</v>
      </c>
      <c r="N92" s="54" t="s">
        <v>423</v>
      </c>
      <c r="O92" s="54" t="s">
        <v>642</v>
      </c>
      <c r="P92" s="151">
        <v>0</v>
      </c>
    </row>
    <row r="93" spans="5:16" ht="16.5" customHeight="1" x14ac:dyDescent="0.25">
      <c r="E93" s="43" t="s">
        <v>13</v>
      </c>
      <c r="F93" s="133" t="s">
        <v>371</v>
      </c>
      <c r="G93" s="54" t="s">
        <v>369</v>
      </c>
      <c r="H93" s="54" t="s">
        <v>371</v>
      </c>
      <c r="I93" s="54" t="s">
        <v>371</v>
      </c>
      <c r="J93" s="54" t="s">
        <v>369</v>
      </c>
      <c r="K93" s="54" t="s">
        <v>424</v>
      </c>
      <c r="L93" s="54" t="s">
        <v>425</v>
      </c>
      <c r="M93" s="54" t="s">
        <v>425</v>
      </c>
      <c r="N93" s="54" t="s">
        <v>425</v>
      </c>
      <c r="O93" s="54" t="s">
        <v>187</v>
      </c>
      <c r="P93" s="151">
        <v>0</v>
      </c>
    </row>
    <row r="94" spans="5:16" ht="17.25" customHeight="1" x14ac:dyDescent="0.25">
      <c r="E94" s="43" t="s">
        <v>14</v>
      </c>
      <c r="F94" s="133" t="s">
        <v>426</v>
      </c>
      <c r="G94" s="54" t="s">
        <v>426</v>
      </c>
      <c r="H94" s="54" t="s">
        <v>426</v>
      </c>
      <c r="I94" s="54" t="s">
        <v>426</v>
      </c>
      <c r="J94" s="54" t="s">
        <v>427</v>
      </c>
      <c r="K94" s="54" t="s">
        <v>379</v>
      </c>
      <c r="L94" s="54" t="s">
        <v>373</v>
      </c>
      <c r="M94" s="54" t="s">
        <v>218</v>
      </c>
      <c r="N94" s="54" t="s">
        <v>379</v>
      </c>
      <c r="O94" s="54">
        <v>0</v>
      </c>
      <c r="P94" s="151">
        <v>0</v>
      </c>
    </row>
    <row r="95" spans="5:16" x14ac:dyDescent="0.25">
      <c r="E95" s="43" t="s">
        <v>15</v>
      </c>
      <c r="F95" s="133" t="s">
        <v>380</v>
      </c>
      <c r="G95" s="54" t="s">
        <v>380</v>
      </c>
      <c r="H95" s="54" t="s">
        <v>380</v>
      </c>
      <c r="I95" s="54" t="s">
        <v>380</v>
      </c>
      <c r="J95" s="54" t="s">
        <v>428</v>
      </c>
      <c r="K95" s="54" t="s">
        <v>428</v>
      </c>
      <c r="L95" s="54" t="s">
        <v>428</v>
      </c>
      <c r="M95" s="54" t="s">
        <v>428</v>
      </c>
      <c r="N95" s="54" t="s">
        <v>428</v>
      </c>
      <c r="O95" s="54" t="s">
        <v>428</v>
      </c>
      <c r="P95" s="151">
        <v>0</v>
      </c>
    </row>
    <row r="96" spans="5:16" ht="15" customHeight="1" x14ac:dyDescent="0.25">
      <c r="E96" s="43" t="s">
        <v>16</v>
      </c>
      <c r="F96" s="133" t="s">
        <v>429</v>
      </c>
      <c r="G96" s="54" t="s">
        <v>251</v>
      </c>
      <c r="H96" s="54" t="s">
        <v>251</v>
      </c>
      <c r="I96" s="54" t="s">
        <v>298</v>
      </c>
      <c r="J96" s="54" t="s">
        <v>187</v>
      </c>
      <c r="K96" s="54" t="s">
        <v>187</v>
      </c>
      <c r="L96" s="54" t="s">
        <v>383</v>
      </c>
      <c r="M96" s="54" t="s">
        <v>298</v>
      </c>
      <c r="N96" s="54" t="s">
        <v>430</v>
      </c>
      <c r="O96" s="54" t="s">
        <v>430</v>
      </c>
      <c r="P96" s="151" t="s">
        <v>430</v>
      </c>
    </row>
    <row r="97" spans="5:16" x14ac:dyDescent="0.25">
      <c r="E97" s="43" t="s">
        <v>29</v>
      </c>
      <c r="F97" s="54">
        <v>0</v>
      </c>
      <c r="G97" s="54">
        <v>0</v>
      </c>
      <c r="H97" s="54">
        <v>0</v>
      </c>
      <c r="I97" s="54">
        <v>0</v>
      </c>
      <c r="J97" s="54">
        <v>0</v>
      </c>
      <c r="K97" s="54">
        <v>0</v>
      </c>
      <c r="L97" s="54">
        <v>0</v>
      </c>
      <c r="M97" s="54">
        <v>0</v>
      </c>
      <c r="N97" s="54">
        <v>0</v>
      </c>
      <c r="O97" s="54">
        <v>0</v>
      </c>
      <c r="P97" s="151">
        <v>0</v>
      </c>
    </row>
    <row r="98" spans="5:16" ht="14.25" customHeight="1" x14ac:dyDescent="0.25">
      <c r="E98" s="43" t="s">
        <v>17</v>
      </c>
      <c r="F98" s="133" t="s">
        <v>170</v>
      </c>
      <c r="G98" s="54" t="s">
        <v>170</v>
      </c>
      <c r="H98" s="54" t="s">
        <v>170</v>
      </c>
      <c r="I98" s="54" t="s">
        <v>170</v>
      </c>
      <c r="J98" s="54" t="s">
        <v>252</v>
      </c>
      <c r="K98" s="54" t="s">
        <v>386</v>
      </c>
      <c r="L98" s="54" t="s">
        <v>431</v>
      </c>
      <c r="M98" s="54" t="s">
        <v>386</v>
      </c>
      <c r="N98" s="54" t="s">
        <v>252</v>
      </c>
      <c r="O98" s="54">
        <v>0</v>
      </c>
      <c r="P98" s="151">
        <v>0</v>
      </c>
    </row>
    <row r="99" spans="5:16" ht="15" customHeight="1" x14ac:dyDescent="0.25">
      <c r="E99" s="43" t="s">
        <v>18</v>
      </c>
      <c r="F99" s="133" t="s">
        <v>704</v>
      </c>
      <c r="G99" s="54" t="s">
        <v>388</v>
      </c>
      <c r="H99" s="54" t="s">
        <v>340</v>
      </c>
      <c r="I99" s="54" t="s">
        <v>703</v>
      </c>
      <c r="J99" s="54" t="s">
        <v>232</v>
      </c>
      <c r="K99" s="54" t="s">
        <v>233</v>
      </c>
      <c r="L99" s="54" t="s">
        <v>287</v>
      </c>
      <c r="M99" s="54">
        <v>0</v>
      </c>
      <c r="N99" s="54">
        <v>0</v>
      </c>
      <c r="O99" s="54">
        <v>0</v>
      </c>
      <c r="P99" s="151">
        <v>0</v>
      </c>
    </row>
    <row r="100" spans="5:16" x14ac:dyDescent="0.25">
      <c r="E100" s="43" t="s">
        <v>19</v>
      </c>
      <c r="F100" s="54">
        <v>0</v>
      </c>
      <c r="G100" s="54">
        <v>0</v>
      </c>
      <c r="H100" s="54">
        <v>0</v>
      </c>
      <c r="I100" s="54">
        <v>0</v>
      </c>
      <c r="J100" s="54">
        <v>0</v>
      </c>
      <c r="K100" s="54">
        <v>0</v>
      </c>
      <c r="L100" s="54">
        <v>0</v>
      </c>
      <c r="M100" s="54">
        <v>0</v>
      </c>
      <c r="N100" s="54">
        <v>0</v>
      </c>
      <c r="O100" s="54">
        <v>0</v>
      </c>
      <c r="P100" s="151">
        <v>0</v>
      </c>
    </row>
    <row r="101" spans="5:16" x14ac:dyDescent="0.25">
      <c r="E101" s="43" t="s">
        <v>20</v>
      </c>
      <c r="F101" s="133" t="s">
        <v>369</v>
      </c>
      <c r="G101" s="54" t="s">
        <v>369</v>
      </c>
      <c r="H101" s="54" t="s">
        <v>175</v>
      </c>
      <c r="I101" s="54" t="s">
        <v>205</v>
      </c>
      <c r="J101" s="54" t="s">
        <v>391</v>
      </c>
      <c r="K101" s="54" t="s">
        <v>391</v>
      </c>
      <c r="L101" s="54" t="s">
        <v>391</v>
      </c>
      <c r="M101" s="54">
        <v>0</v>
      </c>
      <c r="N101" s="54">
        <v>0</v>
      </c>
      <c r="O101" s="54" t="s">
        <v>708</v>
      </c>
      <c r="P101" s="151" t="s">
        <v>709</v>
      </c>
    </row>
    <row r="102" spans="5:16" x14ac:dyDescent="0.25">
      <c r="E102" s="43" t="s">
        <v>21</v>
      </c>
      <c r="F102" s="133" t="s">
        <v>342</v>
      </c>
      <c r="G102" s="54" t="s">
        <v>342</v>
      </c>
      <c r="H102" s="54" t="s">
        <v>341</v>
      </c>
      <c r="I102" s="54" t="s">
        <v>341</v>
      </c>
      <c r="J102" s="54" t="s">
        <v>341</v>
      </c>
      <c r="K102" s="54" t="s">
        <v>341</v>
      </c>
      <c r="L102" s="54" t="s">
        <v>341</v>
      </c>
      <c r="M102" s="54" t="s">
        <v>710</v>
      </c>
      <c r="N102" s="54" t="s">
        <v>341</v>
      </c>
      <c r="O102" s="54" t="s">
        <v>341</v>
      </c>
      <c r="P102" s="151" t="s">
        <v>341</v>
      </c>
    </row>
    <row r="103" spans="5:16" ht="16.5" customHeight="1" x14ac:dyDescent="0.25">
      <c r="E103" s="43" t="s">
        <v>22</v>
      </c>
      <c r="F103" s="133" t="s">
        <v>433</v>
      </c>
      <c r="G103" s="54" t="s">
        <v>433</v>
      </c>
      <c r="H103" s="54" t="s">
        <v>424</v>
      </c>
      <c r="I103" s="54" t="s">
        <v>424</v>
      </c>
      <c r="J103" s="54" t="s">
        <v>255</v>
      </c>
      <c r="K103" s="54" t="s">
        <v>434</v>
      </c>
      <c r="L103" s="54" t="s">
        <v>434</v>
      </c>
      <c r="M103" s="54" t="s">
        <v>434</v>
      </c>
      <c r="N103" s="54" t="s">
        <v>435</v>
      </c>
      <c r="O103" s="54">
        <v>0</v>
      </c>
      <c r="P103" s="152">
        <v>0</v>
      </c>
    </row>
    <row r="104" spans="5:16" ht="16.5" customHeight="1" x14ac:dyDescent="0.25">
      <c r="E104" s="43" t="s">
        <v>23</v>
      </c>
      <c r="F104" s="133" t="s">
        <v>260</v>
      </c>
      <c r="G104" s="54" t="s">
        <v>209</v>
      </c>
      <c r="H104" s="54" t="s">
        <v>305</v>
      </c>
      <c r="I104" s="54" t="s">
        <v>261</v>
      </c>
      <c r="J104" s="54" t="s">
        <v>259</v>
      </c>
      <c r="K104" s="54" t="s">
        <v>262</v>
      </c>
      <c r="L104" s="54" t="s">
        <v>262</v>
      </c>
      <c r="M104" s="54" t="s">
        <v>262</v>
      </c>
      <c r="N104" s="54" t="s">
        <v>262</v>
      </c>
      <c r="O104" s="54" t="s">
        <v>262</v>
      </c>
      <c r="P104" s="151" t="s">
        <v>711</v>
      </c>
    </row>
    <row r="105" spans="5:16" ht="17.25" customHeight="1" x14ac:dyDescent="0.25">
      <c r="E105" s="43" t="s">
        <v>31</v>
      </c>
      <c r="F105" s="133" t="s">
        <v>397</v>
      </c>
      <c r="G105" s="54" t="s">
        <v>170</v>
      </c>
      <c r="H105" s="54" t="s">
        <v>170</v>
      </c>
      <c r="I105" s="54" t="s">
        <v>170</v>
      </c>
      <c r="J105" s="54" t="s">
        <v>436</v>
      </c>
      <c r="K105" s="54" t="s">
        <v>437</v>
      </c>
      <c r="L105" s="54" t="s">
        <v>437</v>
      </c>
      <c r="M105" s="54" t="s">
        <v>170</v>
      </c>
      <c r="N105" s="54" t="s">
        <v>437</v>
      </c>
      <c r="O105" s="54">
        <v>0</v>
      </c>
      <c r="P105" s="152">
        <v>0</v>
      </c>
    </row>
    <row r="106" spans="5:16" ht="19.5" customHeight="1" x14ac:dyDescent="0.25">
      <c r="E106" s="43" t="s">
        <v>24</v>
      </c>
      <c r="F106" s="133" t="s">
        <v>211</v>
      </c>
      <c r="G106" s="54" t="s">
        <v>308</v>
      </c>
      <c r="H106" s="54" t="s">
        <v>308</v>
      </c>
      <c r="I106" s="54" t="s">
        <v>308</v>
      </c>
      <c r="J106" s="54" t="s">
        <v>211</v>
      </c>
      <c r="K106" s="54" t="s">
        <v>211</v>
      </c>
      <c r="L106" s="54" t="s">
        <v>399</v>
      </c>
      <c r="M106" s="54" t="s">
        <v>211</v>
      </c>
      <c r="N106" s="54" t="s">
        <v>308</v>
      </c>
      <c r="O106" s="54" t="s">
        <v>308</v>
      </c>
      <c r="P106" s="151">
        <v>0</v>
      </c>
    </row>
    <row r="107" spans="5:16" ht="18" customHeight="1" x14ac:dyDescent="0.25">
      <c r="E107" s="43" t="s">
        <v>25</v>
      </c>
      <c r="F107" s="133" t="s">
        <v>270</v>
      </c>
      <c r="G107" s="54" t="s">
        <v>270</v>
      </c>
      <c r="H107" s="54" t="s">
        <v>270</v>
      </c>
      <c r="I107" s="54" t="s">
        <v>270</v>
      </c>
      <c r="J107" s="54" t="s">
        <v>438</v>
      </c>
      <c r="K107" s="54" t="s">
        <v>438</v>
      </c>
      <c r="L107" s="54" t="s">
        <v>270</v>
      </c>
      <c r="M107" s="54" t="s">
        <v>270</v>
      </c>
      <c r="N107" s="54" t="s">
        <v>270</v>
      </c>
      <c r="O107" s="54" t="s">
        <v>653</v>
      </c>
      <c r="P107" s="151">
        <v>0</v>
      </c>
    </row>
    <row r="108" spans="5:16" ht="15.75" customHeight="1" x14ac:dyDescent="0.25">
      <c r="E108" s="43" t="s">
        <v>26</v>
      </c>
      <c r="F108" s="133" t="s">
        <v>228</v>
      </c>
      <c r="G108" s="54" t="s">
        <v>228</v>
      </c>
      <c r="H108" s="54" t="s">
        <v>402</v>
      </c>
      <c r="I108" s="54" t="s">
        <v>402</v>
      </c>
      <c r="J108" s="54" t="s">
        <v>402</v>
      </c>
      <c r="K108" s="54" t="s">
        <v>402</v>
      </c>
      <c r="L108" s="54" t="s">
        <v>402</v>
      </c>
      <c r="M108" s="54" t="s">
        <v>402</v>
      </c>
      <c r="N108" s="54" t="s">
        <v>402</v>
      </c>
      <c r="O108" s="54">
        <v>0</v>
      </c>
      <c r="P108" s="152">
        <v>0</v>
      </c>
    </row>
    <row r="109" spans="5:16" ht="15" customHeight="1" x14ac:dyDescent="0.25">
      <c r="E109" s="43" t="s">
        <v>27</v>
      </c>
      <c r="F109" s="133" t="s">
        <v>439</v>
      </c>
      <c r="G109" s="54" t="s">
        <v>439</v>
      </c>
      <c r="H109" s="54" t="s">
        <v>404</v>
      </c>
      <c r="I109" s="54" t="s">
        <v>440</v>
      </c>
      <c r="J109" s="54" t="s">
        <v>441</v>
      </c>
      <c r="K109" s="54" t="s">
        <v>440</v>
      </c>
      <c r="L109" s="54" t="s">
        <v>440</v>
      </c>
      <c r="M109" s="54" t="s">
        <v>440</v>
      </c>
      <c r="N109" s="54" t="s">
        <v>440</v>
      </c>
      <c r="O109" s="54" t="s">
        <v>440</v>
      </c>
      <c r="P109" s="151">
        <v>0</v>
      </c>
    </row>
    <row r="110" spans="5:16" ht="15.75" customHeight="1" x14ac:dyDescent="0.25">
      <c r="E110" s="43" t="s">
        <v>61</v>
      </c>
      <c r="F110" s="135" t="s">
        <v>279</v>
      </c>
      <c r="G110" s="56" t="s">
        <v>442</v>
      </c>
      <c r="H110" s="56" t="s">
        <v>195</v>
      </c>
      <c r="I110" s="56" t="s">
        <v>278</v>
      </c>
      <c r="J110" s="56" t="s">
        <v>353</v>
      </c>
      <c r="K110" s="56" t="s">
        <v>279</v>
      </c>
      <c r="L110" s="56" t="s">
        <v>220</v>
      </c>
      <c r="M110" s="56" t="s">
        <v>220</v>
      </c>
      <c r="N110" s="56" t="s">
        <v>319</v>
      </c>
      <c r="O110" s="56">
        <v>0</v>
      </c>
      <c r="P110" s="153">
        <v>0</v>
      </c>
    </row>
    <row r="111" spans="5:16" x14ac:dyDescent="0.25">
      <c r="E111" s="6"/>
    </row>
    <row r="112" spans="5:16" x14ac:dyDescent="0.25">
      <c r="E112" s="6"/>
    </row>
    <row r="113" spans="3:16" ht="18.75" x14ac:dyDescent="0.25">
      <c r="C113" s="185" t="s">
        <v>618</v>
      </c>
      <c r="D113" s="186"/>
      <c r="E113" s="201" t="s">
        <v>152</v>
      </c>
      <c r="F113" s="202"/>
      <c r="G113" s="202"/>
      <c r="H113" s="202"/>
      <c r="I113" s="202"/>
      <c r="J113" s="202"/>
      <c r="K113" s="202"/>
      <c r="L113" s="202"/>
      <c r="M113" s="202"/>
      <c r="N113" s="202"/>
      <c r="O113" s="202"/>
      <c r="P113" s="203"/>
    </row>
    <row r="114" spans="3:16" x14ac:dyDescent="0.25">
      <c r="E114" s="14">
        <v>4</v>
      </c>
      <c r="F114" s="18">
        <v>2004</v>
      </c>
      <c r="G114" s="18">
        <f t="shared" ref="G114:P114" si="3">F114+1</f>
        <v>2005</v>
      </c>
      <c r="H114" s="18">
        <f t="shared" si="3"/>
        <v>2006</v>
      </c>
      <c r="I114" s="18">
        <f t="shared" si="3"/>
        <v>2007</v>
      </c>
      <c r="J114" s="18">
        <f t="shared" si="3"/>
        <v>2008</v>
      </c>
      <c r="K114" s="18">
        <f t="shared" si="3"/>
        <v>2009</v>
      </c>
      <c r="L114" s="18">
        <f t="shared" si="3"/>
        <v>2010</v>
      </c>
      <c r="M114" s="18">
        <f t="shared" si="3"/>
        <v>2011</v>
      </c>
      <c r="N114" s="18">
        <f t="shared" si="3"/>
        <v>2012</v>
      </c>
      <c r="O114" s="18">
        <f t="shared" si="3"/>
        <v>2013</v>
      </c>
      <c r="P114" s="147">
        <f t="shared" si="3"/>
        <v>2014</v>
      </c>
    </row>
    <row r="115" spans="3:16" ht="16.5" customHeight="1" x14ac:dyDescent="0.25">
      <c r="E115" s="43" t="s">
        <v>0</v>
      </c>
      <c r="F115" s="132" t="s">
        <v>443</v>
      </c>
      <c r="G115" s="53" t="s">
        <v>443</v>
      </c>
      <c r="H115" s="53" t="s">
        <v>443</v>
      </c>
      <c r="I115" s="53" t="s">
        <v>443</v>
      </c>
      <c r="J115" s="53" t="s">
        <v>443</v>
      </c>
      <c r="K115" s="53" t="s">
        <v>200</v>
      </c>
      <c r="L115" s="53" t="s">
        <v>444</v>
      </c>
      <c r="M115" s="53" t="s">
        <v>444</v>
      </c>
      <c r="N115" s="53" t="s">
        <v>444</v>
      </c>
      <c r="O115" s="53" t="s">
        <v>407</v>
      </c>
      <c r="P115" s="150">
        <v>0</v>
      </c>
    </row>
    <row r="116" spans="3:16" ht="16.5" customHeight="1" x14ac:dyDescent="0.25">
      <c r="E116" s="43" t="s">
        <v>1</v>
      </c>
      <c r="F116" s="133" t="s">
        <v>195</v>
      </c>
      <c r="G116" s="54" t="s">
        <v>195</v>
      </c>
      <c r="H116" s="54" t="s">
        <v>221</v>
      </c>
      <c r="I116" s="54" t="s">
        <v>445</v>
      </c>
      <c r="J116" s="54" t="s">
        <v>221</v>
      </c>
      <c r="K116" s="54" t="s">
        <v>221</v>
      </c>
      <c r="L116" s="54" t="s">
        <v>408</v>
      </c>
      <c r="M116" s="54" t="s">
        <v>446</v>
      </c>
      <c r="N116" s="54" t="s">
        <v>446</v>
      </c>
      <c r="O116" s="54" t="s">
        <v>221</v>
      </c>
      <c r="P116" s="151" t="s">
        <v>446</v>
      </c>
    </row>
    <row r="117" spans="3:16" ht="15.75" customHeight="1" x14ac:dyDescent="0.25">
      <c r="E117" s="43" t="s">
        <v>30</v>
      </c>
      <c r="F117" s="54" t="s">
        <v>410</v>
      </c>
      <c r="G117" s="54" t="s">
        <v>447</v>
      </c>
      <c r="H117" s="54" t="s">
        <v>170</v>
      </c>
      <c r="I117" s="54" t="s">
        <v>448</v>
      </c>
      <c r="J117" s="54" t="s">
        <v>278</v>
      </c>
      <c r="K117" s="54" t="s">
        <v>437</v>
      </c>
      <c r="L117" s="54" t="s">
        <v>449</v>
      </c>
      <c r="M117" s="54" t="s">
        <v>450</v>
      </c>
      <c r="N117" s="54" t="s">
        <v>222</v>
      </c>
      <c r="O117" s="54">
        <v>0</v>
      </c>
      <c r="P117" s="152">
        <v>0</v>
      </c>
    </row>
    <row r="118" spans="3:16" ht="14.25" customHeight="1" x14ac:dyDescent="0.25">
      <c r="E118" s="43" t="s">
        <v>2</v>
      </c>
      <c r="F118" s="133" t="s">
        <v>237</v>
      </c>
      <c r="G118" s="54" t="s">
        <v>237</v>
      </c>
      <c r="H118" s="54" t="s">
        <v>237</v>
      </c>
      <c r="I118" s="54" t="s">
        <v>493</v>
      </c>
      <c r="J118" s="54" t="s">
        <v>493</v>
      </c>
      <c r="K118" s="54" t="s">
        <v>633</v>
      </c>
      <c r="L118" s="54" t="s">
        <v>633</v>
      </c>
      <c r="M118" s="54" t="s">
        <v>633</v>
      </c>
      <c r="N118" s="54" t="s">
        <v>633</v>
      </c>
      <c r="O118" s="54" t="s">
        <v>633</v>
      </c>
      <c r="P118" s="151" t="s">
        <v>633</v>
      </c>
    </row>
    <row r="119" spans="3:16" ht="16.5" customHeight="1" x14ac:dyDescent="0.25">
      <c r="E119" s="43" t="s">
        <v>3</v>
      </c>
      <c r="F119" s="133" t="s">
        <v>451</v>
      </c>
      <c r="G119" s="54" t="s">
        <v>451</v>
      </c>
      <c r="H119" s="54" t="s">
        <v>451</v>
      </c>
      <c r="I119" s="54" t="s">
        <v>451</v>
      </c>
      <c r="J119" s="54" t="s">
        <v>451</v>
      </c>
      <c r="K119" s="54" t="s">
        <v>451</v>
      </c>
      <c r="L119" s="54" t="s">
        <v>451</v>
      </c>
      <c r="M119" s="54" t="s">
        <v>451</v>
      </c>
      <c r="N119" s="54" t="s">
        <v>451</v>
      </c>
      <c r="O119" s="54">
        <v>0</v>
      </c>
      <c r="P119" s="152">
        <v>0</v>
      </c>
    </row>
    <row r="120" spans="3:16" ht="14.25" customHeight="1" x14ac:dyDescent="0.25">
      <c r="E120" s="43" t="s">
        <v>4</v>
      </c>
      <c r="F120" s="133" t="s">
        <v>284</v>
      </c>
      <c r="G120" s="54" t="s">
        <v>284</v>
      </c>
      <c r="H120" s="54" t="s">
        <v>284</v>
      </c>
      <c r="I120" s="54" t="s">
        <v>358</v>
      </c>
      <c r="J120" s="54" t="s">
        <v>358</v>
      </c>
      <c r="K120" s="54" t="s">
        <v>255</v>
      </c>
      <c r="L120" s="54" t="s">
        <v>228</v>
      </c>
      <c r="M120" s="54" t="s">
        <v>284</v>
      </c>
      <c r="N120" s="54" t="s">
        <v>228</v>
      </c>
      <c r="O120" s="54" t="s">
        <v>637</v>
      </c>
      <c r="P120" s="151" t="s">
        <v>637</v>
      </c>
    </row>
    <row r="121" spans="3:16" ht="15.75" customHeight="1" x14ac:dyDescent="0.25">
      <c r="E121" s="43" t="s">
        <v>5</v>
      </c>
      <c r="F121" s="54">
        <v>0</v>
      </c>
      <c r="G121" s="54">
        <v>0</v>
      </c>
      <c r="H121" s="54">
        <v>0</v>
      </c>
      <c r="I121" s="54" t="s">
        <v>452</v>
      </c>
      <c r="J121" s="54" t="s">
        <v>452</v>
      </c>
      <c r="K121" s="54" t="s">
        <v>452</v>
      </c>
      <c r="L121" s="54" t="s">
        <v>452</v>
      </c>
      <c r="M121" s="54" t="s">
        <v>452</v>
      </c>
      <c r="N121" s="54" t="s">
        <v>453</v>
      </c>
      <c r="O121" s="54" t="s">
        <v>452</v>
      </c>
      <c r="P121" s="151" t="s">
        <v>452</v>
      </c>
    </row>
    <row r="122" spans="3:16" ht="16.5" customHeight="1" x14ac:dyDescent="0.25">
      <c r="E122" s="43" t="s">
        <v>6</v>
      </c>
      <c r="F122" s="133" t="s">
        <v>454</v>
      </c>
      <c r="G122" s="54" t="s">
        <v>416</v>
      </c>
      <c r="H122" s="54" t="s">
        <v>416</v>
      </c>
      <c r="I122" s="54" t="s">
        <v>417</v>
      </c>
      <c r="J122" s="54" t="s">
        <v>417</v>
      </c>
      <c r="K122" s="54" t="s">
        <v>416</v>
      </c>
      <c r="L122" s="54" t="s">
        <v>455</v>
      </c>
      <c r="M122" s="54" t="s">
        <v>419</v>
      </c>
      <c r="N122" s="54" t="s">
        <v>419</v>
      </c>
      <c r="O122" s="54">
        <v>0</v>
      </c>
      <c r="P122" s="151" t="s">
        <v>420</v>
      </c>
    </row>
    <row r="123" spans="3:16" ht="15" customHeight="1" x14ac:dyDescent="0.25">
      <c r="E123" s="43" t="s">
        <v>7</v>
      </c>
      <c r="F123" s="133" t="s">
        <v>360</v>
      </c>
      <c r="G123" s="54" t="s">
        <v>360</v>
      </c>
      <c r="H123" s="54" t="s">
        <v>360</v>
      </c>
      <c r="I123" s="54" t="s">
        <v>360</v>
      </c>
      <c r="J123" s="54" t="s">
        <v>360</v>
      </c>
      <c r="K123" s="54" t="s">
        <v>457</v>
      </c>
      <c r="L123" s="54" t="s">
        <v>457</v>
      </c>
      <c r="M123" s="54" t="s">
        <v>457</v>
      </c>
      <c r="N123" s="54" t="s">
        <v>457</v>
      </c>
      <c r="O123" s="54" t="s">
        <v>287</v>
      </c>
      <c r="P123" s="152">
        <v>0</v>
      </c>
    </row>
    <row r="124" spans="3:16" ht="15.75" customHeight="1" x14ac:dyDescent="0.25">
      <c r="E124" s="43" t="s">
        <v>8</v>
      </c>
      <c r="F124" s="133" t="s">
        <v>458</v>
      </c>
      <c r="G124" s="54" t="s">
        <v>458</v>
      </c>
      <c r="H124" s="54" t="s">
        <v>459</v>
      </c>
      <c r="I124" s="54" t="s">
        <v>365</v>
      </c>
      <c r="J124" s="54" t="s">
        <v>219</v>
      </c>
      <c r="K124" s="54" t="s">
        <v>191</v>
      </c>
      <c r="L124" s="54" t="s">
        <v>238</v>
      </c>
      <c r="M124" s="54" t="s">
        <v>237</v>
      </c>
      <c r="N124" s="54" t="s">
        <v>458</v>
      </c>
      <c r="O124" s="54" t="s">
        <v>458</v>
      </c>
      <c r="P124" s="151" t="s">
        <v>458</v>
      </c>
    </row>
    <row r="125" spans="3:16" ht="15.75" customHeight="1" x14ac:dyDescent="0.25">
      <c r="E125" s="43" t="s">
        <v>9</v>
      </c>
      <c r="F125" s="133" t="s">
        <v>460</v>
      </c>
      <c r="G125" s="54" t="s">
        <v>460</v>
      </c>
      <c r="H125" s="54" t="s">
        <v>461</v>
      </c>
      <c r="I125" s="54" t="s">
        <v>461</v>
      </c>
      <c r="J125" s="54" t="s">
        <v>461</v>
      </c>
      <c r="K125" s="54" t="s">
        <v>693</v>
      </c>
      <c r="L125" s="54" t="s">
        <v>692</v>
      </c>
      <c r="M125" s="54" t="s">
        <v>693</v>
      </c>
      <c r="N125" s="54" t="s">
        <v>693</v>
      </c>
      <c r="O125" s="54" t="s">
        <v>692</v>
      </c>
      <c r="P125" s="151" t="s">
        <v>460</v>
      </c>
    </row>
    <row r="126" spans="3:16" ht="16.5" customHeight="1" x14ac:dyDescent="0.25">
      <c r="E126" s="43" t="s">
        <v>10</v>
      </c>
      <c r="F126" s="133" t="s">
        <v>200</v>
      </c>
      <c r="G126" s="54" t="s">
        <v>200</v>
      </c>
      <c r="H126" s="54" t="s">
        <v>422</v>
      </c>
      <c r="I126" s="54" t="s">
        <v>422</v>
      </c>
      <c r="J126" s="54" t="s">
        <v>422</v>
      </c>
      <c r="K126" s="54" t="s">
        <v>422</v>
      </c>
      <c r="L126" s="54" t="s">
        <v>195</v>
      </c>
      <c r="M126" s="54" t="s">
        <v>422</v>
      </c>
      <c r="N126" s="54" t="s">
        <v>422</v>
      </c>
      <c r="O126" s="54" t="s">
        <v>422</v>
      </c>
      <c r="P126" s="151">
        <v>0</v>
      </c>
    </row>
    <row r="127" spans="3:16" ht="17.25" customHeight="1" x14ac:dyDescent="0.25">
      <c r="E127" s="43" t="s">
        <v>12</v>
      </c>
      <c r="F127" s="133" t="s">
        <v>243</v>
      </c>
      <c r="G127" s="54" t="s">
        <v>243</v>
      </c>
      <c r="H127" s="54" t="s">
        <v>243</v>
      </c>
      <c r="I127" s="54" t="s">
        <v>243</v>
      </c>
      <c r="J127" s="54" t="s">
        <v>245</v>
      </c>
      <c r="K127" s="54" t="s">
        <v>462</v>
      </c>
      <c r="L127" s="54" t="s">
        <v>463</v>
      </c>
      <c r="M127" s="54" t="s">
        <v>463</v>
      </c>
      <c r="N127" s="54" t="s">
        <v>464</v>
      </c>
      <c r="O127" s="54" t="s">
        <v>641</v>
      </c>
      <c r="P127" s="151">
        <v>0</v>
      </c>
    </row>
    <row r="128" spans="3:16" x14ac:dyDescent="0.25">
      <c r="E128" s="43" t="s">
        <v>28</v>
      </c>
      <c r="F128" s="133" t="s">
        <v>187</v>
      </c>
      <c r="G128" s="54" t="s">
        <v>695</v>
      </c>
      <c r="H128" s="54" t="s">
        <v>423</v>
      </c>
      <c r="I128" s="54" t="s">
        <v>334</v>
      </c>
      <c r="J128" s="54" t="s">
        <v>334</v>
      </c>
      <c r="K128" s="54" t="s">
        <v>334</v>
      </c>
      <c r="L128" s="54" t="s">
        <v>334</v>
      </c>
      <c r="M128" s="54" t="s">
        <v>334</v>
      </c>
      <c r="N128" s="54" t="s">
        <v>334</v>
      </c>
      <c r="O128" s="54" t="s">
        <v>334</v>
      </c>
      <c r="P128" s="151">
        <v>0</v>
      </c>
    </row>
    <row r="129" spans="5:16" ht="17.25" customHeight="1" x14ac:dyDescent="0.25">
      <c r="E129" s="43" t="s">
        <v>13</v>
      </c>
      <c r="F129" s="133" t="s">
        <v>370</v>
      </c>
      <c r="G129" s="54" t="s">
        <v>371</v>
      </c>
      <c r="H129" s="54" t="s">
        <v>369</v>
      </c>
      <c r="I129" s="54" t="s">
        <v>370</v>
      </c>
      <c r="J129" s="54" t="s">
        <v>372</v>
      </c>
      <c r="K129" s="54" t="s">
        <v>425</v>
      </c>
      <c r="L129" s="54" t="s">
        <v>371</v>
      </c>
      <c r="M129" s="54" t="s">
        <v>371</v>
      </c>
      <c r="N129" s="54" t="s">
        <v>371</v>
      </c>
      <c r="O129" s="54" t="s">
        <v>643</v>
      </c>
      <c r="P129" s="151">
        <v>0</v>
      </c>
    </row>
    <row r="130" spans="5:16" ht="15.75" customHeight="1" x14ac:dyDescent="0.25">
      <c r="E130" s="43" t="s">
        <v>14</v>
      </c>
      <c r="F130" s="133" t="s">
        <v>375</v>
      </c>
      <c r="G130" s="54" t="s">
        <v>375</v>
      </c>
      <c r="H130" s="54" t="s">
        <v>465</v>
      </c>
      <c r="I130" s="54" t="s">
        <v>465</v>
      </c>
      <c r="J130" s="54" t="s">
        <v>379</v>
      </c>
      <c r="K130" s="54" t="s">
        <v>427</v>
      </c>
      <c r="L130" s="54" t="s">
        <v>170</v>
      </c>
      <c r="M130" s="54" t="s">
        <v>237</v>
      </c>
      <c r="N130" s="54" t="s">
        <v>219</v>
      </c>
      <c r="O130" s="54">
        <v>0</v>
      </c>
      <c r="P130" s="151">
        <v>0</v>
      </c>
    </row>
    <row r="131" spans="5:16" ht="17.25" customHeight="1" x14ac:dyDescent="0.25">
      <c r="E131" s="43" t="s">
        <v>15</v>
      </c>
      <c r="F131" s="133" t="s">
        <v>466</v>
      </c>
      <c r="G131" s="54" t="s">
        <v>466</v>
      </c>
      <c r="H131" s="54" t="s">
        <v>466</v>
      </c>
      <c r="I131" s="54" t="s">
        <v>467</v>
      </c>
      <c r="J131" s="54" t="s">
        <v>467</v>
      </c>
      <c r="K131" s="54" t="s">
        <v>467</v>
      </c>
      <c r="L131" s="54" t="s">
        <v>467</v>
      </c>
      <c r="M131" s="54" t="s">
        <v>467</v>
      </c>
      <c r="N131" s="54" t="s">
        <v>467</v>
      </c>
      <c r="O131" s="54" t="s">
        <v>467</v>
      </c>
      <c r="P131" s="151">
        <v>0</v>
      </c>
    </row>
    <row r="132" spans="5:16" ht="15" customHeight="1" x14ac:dyDescent="0.25">
      <c r="E132" s="43" t="s">
        <v>16</v>
      </c>
      <c r="F132" s="133" t="s">
        <v>251</v>
      </c>
      <c r="G132" s="54" t="s">
        <v>298</v>
      </c>
      <c r="H132" s="54" t="s">
        <v>298</v>
      </c>
      <c r="I132" s="54" t="s">
        <v>249</v>
      </c>
      <c r="J132" s="54" t="s">
        <v>249</v>
      </c>
      <c r="K132" s="54" t="s">
        <v>298</v>
      </c>
      <c r="L132" s="54" t="s">
        <v>187</v>
      </c>
      <c r="M132" s="54" t="s">
        <v>468</v>
      </c>
      <c r="N132" s="54" t="s">
        <v>468</v>
      </c>
      <c r="O132" s="54" t="s">
        <v>251</v>
      </c>
      <c r="P132" s="151" t="s">
        <v>187</v>
      </c>
    </row>
    <row r="133" spans="5:16" x14ac:dyDescent="0.25">
      <c r="E133" s="43" t="s">
        <v>29</v>
      </c>
      <c r="F133" s="54">
        <v>0</v>
      </c>
      <c r="G133" s="54">
        <v>0</v>
      </c>
      <c r="H133" s="54">
        <v>0</v>
      </c>
      <c r="I133" s="54">
        <v>0</v>
      </c>
      <c r="J133" s="54">
        <v>0</v>
      </c>
      <c r="K133" s="54">
        <v>0</v>
      </c>
      <c r="L133" s="54">
        <v>0</v>
      </c>
      <c r="M133" s="54">
        <v>0</v>
      </c>
      <c r="N133" s="54">
        <v>0</v>
      </c>
      <c r="O133" s="54">
        <v>0</v>
      </c>
      <c r="P133" s="151">
        <v>0</v>
      </c>
    </row>
    <row r="134" spans="5:16" ht="15.75" customHeight="1" x14ac:dyDescent="0.25">
      <c r="E134" s="43" t="s">
        <v>17</v>
      </c>
      <c r="F134" s="133" t="s">
        <v>170</v>
      </c>
      <c r="G134" s="54" t="s">
        <v>170</v>
      </c>
      <c r="H134" s="54" t="s">
        <v>170</v>
      </c>
      <c r="I134" s="54" t="s">
        <v>170</v>
      </c>
      <c r="J134" s="54" t="s">
        <v>202</v>
      </c>
      <c r="K134" s="54" t="s">
        <v>469</v>
      </c>
      <c r="L134" s="54" t="s">
        <v>470</v>
      </c>
      <c r="M134" s="54" t="s">
        <v>384</v>
      </c>
      <c r="N134" s="54" t="s">
        <v>384</v>
      </c>
      <c r="O134" s="54">
        <v>0</v>
      </c>
      <c r="P134" s="151">
        <v>0</v>
      </c>
    </row>
    <row r="135" spans="5:16" ht="15.75" customHeight="1" x14ac:dyDescent="0.25">
      <c r="E135" s="43" t="s">
        <v>18</v>
      </c>
      <c r="F135" s="133" t="s">
        <v>388</v>
      </c>
      <c r="G135" s="54" t="s">
        <v>704</v>
      </c>
      <c r="H135" s="54" t="s">
        <v>704</v>
      </c>
      <c r="I135" s="54" t="s">
        <v>432</v>
      </c>
      <c r="J135" s="54" t="s">
        <v>432</v>
      </c>
      <c r="K135" s="54" t="s">
        <v>363</v>
      </c>
      <c r="L135" s="54" t="s">
        <v>705</v>
      </c>
      <c r="M135" s="54">
        <v>0</v>
      </c>
      <c r="N135" s="54">
        <v>0</v>
      </c>
      <c r="O135" s="54">
        <v>0</v>
      </c>
      <c r="P135" s="151">
        <v>0</v>
      </c>
    </row>
    <row r="136" spans="5:16" x14ac:dyDescent="0.25">
      <c r="E136" s="43" t="s">
        <v>19</v>
      </c>
      <c r="F136" s="54">
        <v>0</v>
      </c>
      <c r="G136" s="54">
        <v>0</v>
      </c>
      <c r="H136" s="54">
        <v>0</v>
      </c>
      <c r="I136" s="54">
        <v>0</v>
      </c>
      <c r="J136" s="54">
        <v>0</v>
      </c>
      <c r="K136" s="54">
        <v>0</v>
      </c>
      <c r="L136" s="54">
        <v>0</v>
      </c>
      <c r="M136" s="54">
        <v>0</v>
      </c>
      <c r="N136" s="54">
        <v>0</v>
      </c>
      <c r="O136" s="54">
        <v>0</v>
      </c>
      <c r="P136" s="151">
        <v>0</v>
      </c>
    </row>
    <row r="137" spans="5:16" x14ac:dyDescent="0.25">
      <c r="E137" s="43" t="s">
        <v>20</v>
      </c>
      <c r="F137" s="133" t="s">
        <v>175</v>
      </c>
      <c r="G137" s="54" t="s">
        <v>175</v>
      </c>
      <c r="H137" s="54" t="s">
        <v>369</v>
      </c>
      <c r="I137" s="54" t="s">
        <v>392</v>
      </c>
      <c r="J137" s="54" t="s">
        <v>175</v>
      </c>
      <c r="K137" s="54" t="s">
        <v>369</v>
      </c>
      <c r="L137" s="54" t="s">
        <v>205</v>
      </c>
      <c r="M137" s="54">
        <v>0</v>
      </c>
      <c r="N137" s="54">
        <v>0</v>
      </c>
      <c r="O137" s="54" t="s">
        <v>391</v>
      </c>
      <c r="P137" s="151" t="s">
        <v>205</v>
      </c>
    </row>
    <row r="138" spans="5:16" x14ac:dyDescent="0.25">
      <c r="E138" s="43" t="s">
        <v>21</v>
      </c>
      <c r="F138" s="133" t="s">
        <v>471</v>
      </c>
      <c r="G138" s="54" t="s">
        <v>471</v>
      </c>
      <c r="H138" s="54" t="s">
        <v>471</v>
      </c>
      <c r="I138" s="54" t="s">
        <v>471</v>
      </c>
      <c r="J138" s="54" t="s">
        <v>471</v>
      </c>
      <c r="K138" s="54" t="s">
        <v>471</v>
      </c>
      <c r="L138" s="54" t="s">
        <v>471</v>
      </c>
      <c r="M138" s="54" t="s">
        <v>471</v>
      </c>
      <c r="N138" s="54" t="s">
        <v>471</v>
      </c>
      <c r="O138" s="54" t="s">
        <v>471</v>
      </c>
      <c r="P138" s="151" t="s">
        <v>471</v>
      </c>
    </row>
    <row r="139" spans="5:16" ht="16.5" customHeight="1" x14ac:dyDescent="0.25">
      <c r="E139" s="43" t="s">
        <v>22</v>
      </c>
      <c r="F139" s="133" t="s">
        <v>472</v>
      </c>
      <c r="G139" s="54" t="s">
        <v>424</v>
      </c>
      <c r="H139" s="54" t="s">
        <v>433</v>
      </c>
      <c r="I139" s="54" t="s">
        <v>433</v>
      </c>
      <c r="J139" s="54" t="s">
        <v>434</v>
      </c>
      <c r="K139" s="54" t="s">
        <v>255</v>
      </c>
      <c r="L139" s="54" t="s">
        <v>473</v>
      </c>
      <c r="M139" s="54" t="s">
        <v>473</v>
      </c>
      <c r="N139" s="54" t="s">
        <v>434</v>
      </c>
      <c r="O139" s="54">
        <v>0</v>
      </c>
      <c r="P139" s="152">
        <v>0</v>
      </c>
    </row>
    <row r="140" spans="5:16" ht="16.5" customHeight="1" x14ac:dyDescent="0.25">
      <c r="E140" s="43" t="s">
        <v>23</v>
      </c>
      <c r="F140" s="133" t="s">
        <v>261</v>
      </c>
      <c r="G140" s="54" t="s">
        <v>261</v>
      </c>
      <c r="H140" s="54" t="s">
        <v>261</v>
      </c>
      <c r="I140" s="54" t="s">
        <v>305</v>
      </c>
      <c r="J140" s="54" t="s">
        <v>305</v>
      </c>
      <c r="K140" s="54" t="s">
        <v>305</v>
      </c>
      <c r="L140" s="54" t="s">
        <v>305</v>
      </c>
      <c r="M140" s="54" t="s">
        <v>476</v>
      </c>
      <c r="N140" s="54" t="s">
        <v>712</v>
      </c>
      <c r="O140" s="54" t="s">
        <v>476</v>
      </c>
      <c r="P140" s="151" t="s">
        <v>262</v>
      </c>
    </row>
    <row r="141" spans="5:16" ht="17.25" customHeight="1" x14ac:dyDescent="0.25">
      <c r="E141" s="43" t="s">
        <v>31</v>
      </c>
      <c r="F141" s="133" t="s">
        <v>477</v>
      </c>
      <c r="G141" s="54" t="s">
        <v>170</v>
      </c>
      <c r="H141" s="54" t="s">
        <v>170</v>
      </c>
      <c r="I141" s="54" t="s">
        <v>170</v>
      </c>
      <c r="J141" s="54" t="s">
        <v>478</v>
      </c>
      <c r="K141" s="54" t="s">
        <v>187</v>
      </c>
      <c r="L141" s="54" t="s">
        <v>479</v>
      </c>
      <c r="M141" s="54" t="s">
        <v>170</v>
      </c>
      <c r="N141" s="54" t="s">
        <v>187</v>
      </c>
      <c r="O141" s="54">
        <v>0</v>
      </c>
      <c r="P141" s="152">
        <v>0</v>
      </c>
    </row>
    <row r="142" spans="5:16" ht="15.75" customHeight="1" x14ac:dyDescent="0.25">
      <c r="E142" s="43" t="s">
        <v>24</v>
      </c>
      <c r="F142" s="133" t="s">
        <v>399</v>
      </c>
      <c r="G142" s="54" t="s">
        <v>211</v>
      </c>
      <c r="H142" s="54" t="s">
        <v>211</v>
      </c>
      <c r="I142" s="54" t="s">
        <v>399</v>
      </c>
      <c r="J142" s="54" t="s">
        <v>481</v>
      </c>
      <c r="K142" s="54" t="s">
        <v>235</v>
      </c>
      <c r="L142" s="54" t="s">
        <v>211</v>
      </c>
      <c r="M142" s="54" t="s">
        <v>399</v>
      </c>
      <c r="N142" s="54" t="s">
        <v>481</v>
      </c>
      <c r="O142" s="54" t="s">
        <v>481</v>
      </c>
      <c r="P142" s="151">
        <v>0</v>
      </c>
    </row>
    <row r="143" spans="5:16" ht="17.25" customHeight="1" x14ac:dyDescent="0.25">
      <c r="E143" s="43" t="s">
        <v>25</v>
      </c>
      <c r="F143" s="133" t="s">
        <v>482</v>
      </c>
      <c r="G143" s="54" t="s">
        <v>482</v>
      </c>
      <c r="H143" s="54" t="s">
        <v>438</v>
      </c>
      <c r="I143" s="54" t="s">
        <v>438</v>
      </c>
      <c r="J143" s="54" t="s">
        <v>270</v>
      </c>
      <c r="K143" s="54" t="s">
        <v>270</v>
      </c>
      <c r="L143" s="54" t="s">
        <v>438</v>
      </c>
      <c r="M143" s="54" t="s">
        <v>438</v>
      </c>
      <c r="N143" s="54" t="s">
        <v>438</v>
      </c>
      <c r="O143" s="54" t="s">
        <v>650</v>
      </c>
      <c r="P143" s="151">
        <v>0</v>
      </c>
    </row>
    <row r="144" spans="5:16" ht="15.75" customHeight="1" x14ac:dyDescent="0.25">
      <c r="E144" s="43" t="s">
        <v>26</v>
      </c>
      <c r="F144" s="133" t="s">
        <v>255</v>
      </c>
      <c r="G144" s="54" t="s">
        <v>255</v>
      </c>
      <c r="H144" s="54" t="s">
        <v>255</v>
      </c>
      <c r="I144" s="54" t="s">
        <v>255</v>
      </c>
      <c r="J144" s="54" t="s">
        <v>255</v>
      </c>
      <c r="K144" s="54" t="s">
        <v>483</v>
      </c>
      <c r="L144" s="54" t="s">
        <v>484</v>
      </c>
      <c r="M144" s="54" t="s">
        <v>484</v>
      </c>
      <c r="N144" s="54" t="s">
        <v>485</v>
      </c>
      <c r="O144" s="54">
        <v>0</v>
      </c>
      <c r="P144" s="152">
        <v>0</v>
      </c>
    </row>
    <row r="145" spans="3:16" ht="15" customHeight="1" x14ac:dyDescent="0.25">
      <c r="E145" s="43" t="s">
        <v>27</v>
      </c>
      <c r="F145" s="133" t="s">
        <v>486</v>
      </c>
      <c r="G145" s="54" t="s">
        <v>487</v>
      </c>
      <c r="H145" s="54" t="s">
        <v>403</v>
      </c>
      <c r="I145" s="54" t="s">
        <v>403</v>
      </c>
      <c r="J145" s="54" t="s">
        <v>440</v>
      </c>
      <c r="K145" s="54" t="s">
        <v>441</v>
      </c>
      <c r="L145" s="54" t="s">
        <v>440</v>
      </c>
      <c r="M145" s="54" t="s">
        <v>440</v>
      </c>
      <c r="N145" s="54" t="s">
        <v>403</v>
      </c>
      <c r="O145" s="54" t="s">
        <v>647</v>
      </c>
      <c r="P145" s="151">
        <v>0</v>
      </c>
    </row>
    <row r="146" spans="3:16" ht="18" customHeight="1" x14ac:dyDescent="0.25">
      <c r="E146" s="43" t="s">
        <v>61</v>
      </c>
      <c r="F146" s="135" t="s">
        <v>318</v>
      </c>
      <c r="G146" s="56" t="s">
        <v>279</v>
      </c>
      <c r="H146" s="56" t="s">
        <v>318</v>
      </c>
      <c r="I146" s="56" t="s">
        <v>219</v>
      </c>
      <c r="J146" s="56" t="s">
        <v>278</v>
      </c>
      <c r="K146" s="56" t="s">
        <v>219</v>
      </c>
      <c r="L146" s="56" t="s">
        <v>369</v>
      </c>
      <c r="M146" s="56" t="s">
        <v>318</v>
      </c>
      <c r="N146" s="56" t="s">
        <v>220</v>
      </c>
      <c r="O146" s="56">
        <v>0</v>
      </c>
      <c r="P146" s="153">
        <v>0</v>
      </c>
    </row>
    <row r="147" spans="3:16" x14ac:dyDescent="0.25">
      <c r="E147" s="6"/>
    </row>
    <row r="148" spans="3:16" x14ac:dyDescent="0.25">
      <c r="E148" s="6"/>
    </row>
    <row r="149" spans="3:16" ht="18.75" x14ac:dyDescent="0.25">
      <c r="C149" s="185" t="s">
        <v>619</v>
      </c>
      <c r="D149" s="186"/>
      <c r="E149" s="201" t="s">
        <v>153</v>
      </c>
      <c r="F149" s="202"/>
      <c r="G149" s="202"/>
      <c r="H149" s="202"/>
      <c r="I149" s="202"/>
      <c r="J149" s="202"/>
      <c r="K149" s="202"/>
      <c r="L149" s="202"/>
      <c r="M149" s="202"/>
      <c r="N149" s="202"/>
      <c r="O149" s="202"/>
      <c r="P149" s="203"/>
    </row>
    <row r="150" spans="3:16" x14ac:dyDescent="0.25">
      <c r="E150" s="14">
        <v>5</v>
      </c>
      <c r="F150" s="18">
        <v>2004</v>
      </c>
      <c r="G150" s="18">
        <f t="shared" ref="G150:P150" si="4">F150+1</f>
        <v>2005</v>
      </c>
      <c r="H150" s="18">
        <f t="shared" si="4"/>
        <v>2006</v>
      </c>
      <c r="I150" s="18">
        <f t="shared" si="4"/>
        <v>2007</v>
      </c>
      <c r="J150" s="18">
        <f t="shared" si="4"/>
        <v>2008</v>
      </c>
      <c r="K150" s="18">
        <f t="shared" si="4"/>
        <v>2009</v>
      </c>
      <c r="L150" s="18">
        <f t="shared" si="4"/>
        <v>2010</v>
      </c>
      <c r="M150" s="18">
        <f t="shared" si="4"/>
        <v>2011</v>
      </c>
      <c r="N150" s="18">
        <f t="shared" si="4"/>
        <v>2012</v>
      </c>
      <c r="O150" s="18">
        <f t="shared" si="4"/>
        <v>2013</v>
      </c>
      <c r="P150" s="147">
        <f t="shared" si="4"/>
        <v>2014</v>
      </c>
    </row>
    <row r="151" spans="3:16" ht="15.75" customHeight="1" x14ac:dyDescent="0.25">
      <c r="E151" s="43" t="s">
        <v>0</v>
      </c>
      <c r="F151" s="132" t="s">
        <v>489</v>
      </c>
      <c r="G151" s="53" t="s">
        <v>489</v>
      </c>
      <c r="H151" s="53" t="s">
        <v>489</v>
      </c>
      <c r="I151" s="53" t="s">
        <v>489</v>
      </c>
      <c r="J151" s="53" t="s">
        <v>489</v>
      </c>
      <c r="K151" s="53" t="s">
        <v>443</v>
      </c>
      <c r="L151" s="53" t="s">
        <v>443</v>
      </c>
      <c r="M151" s="53" t="s">
        <v>443</v>
      </c>
      <c r="N151" s="53" t="s">
        <v>443</v>
      </c>
      <c r="O151" s="53" t="s">
        <v>187</v>
      </c>
      <c r="P151" s="150">
        <v>0</v>
      </c>
    </row>
    <row r="152" spans="3:16" ht="15" customHeight="1" x14ac:dyDescent="0.25">
      <c r="E152" s="43" t="s">
        <v>1</v>
      </c>
      <c r="F152" s="133" t="s">
        <v>445</v>
      </c>
      <c r="G152" s="54" t="s">
        <v>445</v>
      </c>
      <c r="H152" s="54" t="s">
        <v>445</v>
      </c>
      <c r="I152" s="54" t="s">
        <v>222</v>
      </c>
      <c r="J152" s="54" t="s">
        <v>445</v>
      </c>
      <c r="K152" s="54" t="s">
        <v>408</v>
      </c>
      <c r="L152" s="54" t="s">
        <v>221</v>
      </c>
      <c r="M152" s="54" t="s">
        <v>221</v>
      </c>
      <c r="N152" s="54" t="s">
        <v>221</v>
      </c>
      <c r="O152" s="54" t="s">
        <v>446</v>
      </c>
      <c r="P152" s="151" t="s">
        <v>221</v>
      </c>
    </row>
    <row r="153" spans="3:16" ht="17.25" customHeight="1" x14ac:dyDescent="0.25">
      <c r="E153" s="43" t="s">
        <v>30</v>
      </c>
      <c r="F153" s="54" t="s">
        <v>490</v>
      </c>
      <c r="G153" s="54" t="s">
        <v>490</v>
      </c>
      <c r="H153" s="54" t="s">
        <v>170</v>
      </c>
      <c r="I153" s="54" t="s">
        <v>491</v>
      </c>
      <c r="J153" s="54" t="s">
        <v>448</v>
      </c>
      <c r="K153" s="54" t="s">
        <v>450</v>
      </c>
      <c r="L153" s="54" t="s">
        <v>450</v>
      </c>
      <c r="M153" s="54" t="s">
        <v>437</v>
      </c>
      <c r="N153" s="54" t="s">
        <v>450</v>
      </c>
      <c r="O153" s="54">
        <v>0</v>
      </c>
      <c r="P153" s="152">
        <v>0</v>
      </c>
    </row>
    <row r="154" spans="3:16" ht="16.5" customHeight="1" x14ac:dyDescent="0.25">
      <c r="E154" s="43" t="s">
        <v>2</v>
      </c>
      <c r="F154" s="133" t="s">
        <v>492</v>
      </c>
      <c r="G154" s="54" t="s">
        <v>492</v>
      </c>
      <c r="H154" s="54" t="s">
        <v>493</v>
      </c>
      <c r="I154" s="54" t="s">
        <v>237</v>
      </c>
      <c r="J154" s="54" t="s">
        <v>237</v>
      </c>
      <c r="K154" s="54" t="s">
        <v>634</v>
      </c>
      <c r="L154" s="54" t="s">
        <v>634</v>
      </c>
      <c r="M154" s="54" t="s">
        <v>634</v>
      </c>
      <c r="N154" s="54" t="s">
        <v>634</v>
      </c>
      <c r="O154" s="54" t="s">
        <v>634</v>
      </c>
      <c r="P154" s="151" t="s">
        <v>495</v>
      </c>
    </row>
    <row r="155" spans="3:16" ht="15" customHeight="1" x14ac:dyDescent="0.25">
      <c r="E155" s="43" t="s">
        <v>3</v>
      </c>
      <c r="F155" s="133" t="s">
        <v>496</v>
      </c>
      <c r="G155" s="54" t="s">
        <v>496</v>
      </c>
      <c r="H155" s="54" t="s">
        <v>496</v>
      </c>
      <c r="I155" s="54" t="s">
        <v>496</v>
      </c>
      <c r="J155" s="54" t="s">
        <v>496</v>
      </c>
      <c r="K155" s="54" t="s">
        <v>496</v>
      </c>
      <c r="L155" s="54" t="s">
        <v>496</v>
      </c>
      <c r="M155" s="54" t="s">
        <v>497</v>
      </c>
      <c r="N155" s="54" t="s">
        <v>497</v>
      </c>
      <c r="O155" s="54">
        <v>0</v>
      </c>
      <c r="P155" s="152">
        <v>0</v>
      </c>
    </row>
    <row r="156" spans="3:16" ht="16.5" customHeight="1" x14ac:dyDescent="0.25">
      <c r="E156" s="43" t="s">
        <v>4</v>
      </c>
      <c r="F156" s="133" t="s">
        <v>358</v>
      </c>
      <c r="G156" s="54" t="s">
        <v>358</v>
      </c>
      <c r="H156" s="54" t="s">
        <v>358</v>
      </c>
      <c r="I156" s="54" t="s">
        <v>284</v>
      </c>
      <c r="J156" s="54" t="s">
        <v>284</v>
      </c>
      <c r="K156" s="54" t="s">
        <v>284</v>
      </c>
      <c r="L156" s="54" t="s">
        <v>284</v>
      </c>
      <c r="M156" s="54" t="s">
        <v>357</v>
      </c>
      <c r="N156" s="54" t="s">
        <v>357</v>
      </c>
      <c r="O156" s="54" t="s">
        <v>638</v>
      </c>
      <c r="P156" s="151" t="s">
        <v>638</v>
      </c>
    </row>
    <row r="157" spans="3:16" ht="16.5" customHeight="1" x14ac:dyDescent="0.25">
      <c r="E157" s="43" t="s">
        <v>5</v>
      </c>
      <c r="F157" s="133">
        <v>0</v>
      </c>
      <c r="G157" s="54">
        <v>0</v>
      </c>
      <c r="H157" s="54">
        <v>0</v>
      </c>
      <c r="I157" s="54" t="s">
        <v>216</v>
      </c>
      <c r="J157" s="54" t="s">
        <v>453</v>
      </c>
      <c r="K157" s="54" t="s">
        <v>453</v>
      </c>
      <c r="L157" s="54" t="s">
        <v>453</v>
      </c>
      <c r="M157" s="54" t="s">
        <v>453</v>
      </c>
      <c r="N157" s="54" t="s">
        <v>452</v>
      </c>
      <c r="O157" s="54" t="s">
        <v>229</v>
      </c>
      <c r="P157" s="151" t="s">
        <v>229</v>
      </c>
    </row>
    <row r="158" spans="3:16" ht="16.5" customHeight="1" x14ac:dyDescent="0.25">
      <c r="E158" s="43" t="s">
        <v>6</v>
      </c>
      <c r="F158" s="133" t="s">
        <v>499</v>
      </c>
      <c r="G158" s="54" t="s">
        <v>454</v>
      </c>
      <c r="H158" s="54" t="s">
        <v>454</v>
      </c>
      <c r="I158" s="54" t="s">
        <v>454</v>
      </c>
      <c r="J158" s="54" t="s">
        <v>454</v>
      </c>
      <c r="K158" s="54" t="s">
        <v>454</v>
      </c>
      <c r="L158" s="54" t="s">
        <v>500</v>
      </c>
      <c r="M158" s="54" t="s">
        <v>500</v>
      </c>
      <c r="N158" s="54" t="s">
        <v>500</v>
      </c>
      <c r="O158" s="54">
        <v>0</v>
      </c>
      <c r="P158" s="151" t="s">
        <v>685</v>
      </c>
    </row>
    <row r="159" spans="3:16" ht="15" customHeight="1" x14ac:dyDescent="0.25">
      <c r="E159" s="43" t="s">
        <v>7</v>
      </c>
      <c r="F159" s="133" t="s">
        <v>456</v>
      </c>
      <c r="G159" s="54" t="s">
        <v>456</v>
      </c>
      <c r="H159" s="54" t="s">
        <v>456</v>
      </c>
      <c r="I159" s="54" t="s">
        <v>456</v>
      </c>
      <c r="J159" s="54" t="s">
        <v>456</v>
      </c>
      <c r="K159" s="54" t="s">
        <v>456</v>
      </c>
      <c r="L159" s="54" t="s">
        <v>456</v>
      </c>
      <c r="M159" s="54" t="s">
        <v>501</v>
      </c>
      <c r="N159" s="54" t="s">
        <v>502</v>
      </c>
      <c r="O159" s="54" t="s">
        <v>502</v>
      </c>
      <c r="P159" s="152">
        <v>0</v>
      </c>
    </row>
    <row r="160" spans="3:16" ht="15" customHeight="1" x14ac:dyDescent="0.25">
      <c r="E160" s="43" t="s">
        <v>8</v>
      </c>
      <c r="F160" s="133" t="s">
        <v>459</v>
      </c>
      <c r="G160" s="54" t="s">
        <v>459</v>
      </c>
      <c r="H160" s="54" t="s">
        <v>365</v>
      </c>
      <c r="I160" s="54" t="s">
        <v>200</v>
      </c>
      <c r="J160" s="54" t="s">
        <v>503</v>
      </c>
      <c r="K160" s="54" t="s">
        <v>219</v>
      </c>
      <c r="L160" s="54" t="s">
        <v>219</v>
      </c>
      <c r="M160" s="54" t="s">
        <v>219</v>
      </c>
      <c r="N160" s="54" t="s">
        <v>219</v>
      </c>
      <c r="O160" s="54" t="s">
        <v>187</v>
      </c>
      <c r="P160" s="151" t="s">
        <v>237</v>
      </c>
    </row>
    <row r="161" spans="5:16" ht="17.25" customHeight="1" x14ac:dyDescent="0.25">
      <c r="E161" s="43" t="s">
        <v>9</v>
      </c>
      <c r="F161" s="133" t="s">
        <v>461</v>
      </c>
      <c r="G161" s="54" t="s">
        <v>461</v>
      </c>
      <c r="H161" s="54" t="s">
        <v>460</v>
      </c>
      <c r="I161" s="54" t="s">
        <v>460</v>
      </c>
      <c r="J161" s="54" t="s">
        <v>460</v>
      </c>
      <c r="K161" s="54" t="s">
        <v>639</v>
      </c>
      <c r="L161" s="54" t="s">
        <v>693</v>
      </c>
      <c r="M161" s="54" t="s">
        <v>694</v>
      </c>
      <c r="N161" s="54" t="s">
        <v>460</v>
      </c>
      <c r="O161" s="54" t="s">
        <v>693</v>
      </c>
      <c r="P161" s="151" t="s">
        <v>639</v>
      </c>
    </row>
    <row r="162" spans="5:16" ht="17.25" customHeight="1" x14ac:dyDescent="0.25">
      <c r="E162" s="43" t="s">
        <v>10</v>
      </c>
      <c r="F162" s="133" t="s">
        <v>504</v>
      </c>
      <c r="G162" s="54" t="s">
        <v>504</v>
      </c>
      <c r="H162" s="54" t="s">
        <v>200</v>
      </c>
      <c r="I162" s="54" t="s">
        <v>200</v>
      </c>
      <c r="J162" s="54" t="s">
        <v>200</v>
      </c>
      <c r="K162" s="54" t="s">
        <v>200</v>
      </c>
      <c r="L162" s="54" t="s">
        <v>200</v>
      </c>
      <c r="M162" s="54" t="s">
        <v>200</v>
      </c>
      <c r="N162" s="54" t="s">
        <v>200</v>
      </c>
      <c r="O162" s="54" t="s">
        <v>640</v>
      </c>
      <c r="P162" s="151">
        <v>0</v>
      </c>
    </row>
    <row r="163" spans="5:16" ht="15.75" customHeight="1" x14ac:dyDescent="0.25">
      <c r="E163" s="43" t="s">
        <v>12</v>
      </c>
      <c r="F163" s="133" t="s">
        <v>245</v>
      </c>
      <c r="G163" s="54" t="s">
        <v>245</v>
      </c>
      <c r="H163" s="54" t="s">
        <v>245</v>
      </c>
      <c r="I163" s="54" t="s">
        <v>245</v>
      </c>
      <c r="J163" s="54" t="s">
        <v>462</v>
      </c>
      <c r="K163" s="54" t="s">
        <v>245</v>
      </c>
      <c r="L163" s="54" t="s">
        <v>331</v>
      </c>
      <c r="M163" s="54" t="s">
        <v>331</v>
      </c>
      <c r="N163" s="54" t="s">
        <v>331</v>
      </c>
      <c r="O163" s="54" t="s">
        <v>331</v>
      </c>
      <c r="P163" s="151">
        <v>0</v>
      </c>
    </row>
    <row r="164" spans="5:16" x14ac:dyDescent="0.25">
      <c r="E164" s="43" t="s">
        <v>28</v>
      </c>
      <c r="F164" s="133" t="s">
        <v>423</v>
      </c>
      <c r="G164" s="54" t="s">
        <v>423</v>
      </c>
      <c r="H164" s="54" t="s">
        <v>696</v>
      </c>
      <c r="I164" s="54" t="s">
        <v>696</v>
      </c>
      <c r="J164" s="54" t="s">
        <v>696</v>
      </c>
      <c r="K164" s="54" t="s">
        <v>696</v>
      </c>
      <c r="L164" s="54" t="s">
        <v>507</v>
      </c>
      <c r="M164" s="54" t="s">
        <v>411</v>
      </c>
      <c r="N164" s="54" t="s">
        <v>696</v>
      </c>
      <c r="O164" s="54" t="s">
        <v>423</v>
      </c>
      <c r="P164" s="151">
        <v>0</v>
      </c>
    </row>
    <row r="165" spans="5:16" ht="16.5" customHeight="1" x14ac:dyDescent="0.25">
      <c r="E165" s="43" t="s">
        <v>13</v>
      </c>
      <c r="F165" s="133" t="s">
        <v>372</v>
      </c>
      <c r="G165" s="54" t="s">
        <v>372</v>
      </c>
      <c r="H165" s="54" t="s">
        <v>218</v>
      </c>
      <c r="I165" s="54" t="s">
        <v>369</v>
      </c>
      <c r="J165" s="54" t="s">
        <v>370</v>
      </c>
      <c r="K165" s="54" t="s">
        <v>372</v>
      </c>
      <c r="L165" s="54" t="s">
        <v>508</v>
      </c>
      <c r="M165" s="54" t="s">
        <v>508</v>
      </c>
      <c r="N165" s="54" t="s">
        <v>697</v>
      </c>
      <c r="O165" s="54" t="s">
        <v>371</v>
      </c>
      <c r="P165" s="151">
        <v>0</v>
      </c>
    </row>
    <row r="166" spans="5:16" ht="15.75" customHeight="1" x14ac:dyDescent="0.25">
      <c r="E166" s="43" t="s">
        <v>14</v>
      </c>
      <c r="F166" s="133" t="s">
        <v>465</v>
      </c>
      <c r="G166" s="54" t="s">
        <v>510</v>
      </c>
      <c r="H166" s="54" t="s">
        <v>374</v>
      </c>
      <c r="I166" s="54" t="s">
        <v>374</v>
      </c>
      <c r="J166" s="54" t="s">
        <v>279</v>
      </c>
      <c r="K166" s="54" t="s">
        <v>279</v>
      </c>
      <c r="L166" s="54" t="s">
        <v>279</v>
      </c>
      <c r="M166" s="54" t="s">
        <v>279</v>
      </c>
      <c r="N166" s="54" t="s">
        <v>279</v>
      </c>
      <c r="O166" s="54">
        <v>0</v>
      </c>
      <c r="P166" s="151">
        <v>0</v>
      </c>
    </row>
    <row r="167" spans="5:16" ht="15" customHeight="1" x14ac:dyDescent="0.25">
      <c r="E167" s="43" t="s">
        <v>15</v>
      </c>
      <c r="F167" s="54">
        <v>0</v>
      </c>
      <c r="G167" s="54">
        <v>0</v>
      </c>
      <c r="H167" s="54">
        <v>0</v>
      </c>
      <c r="I167" s="54">
        <v>0</v>
      </c>
      <c r="J167" s="54">
        <v>0</v>
      </c>
      <c r="K167" s="54" t="s">
        <v>511</v>
      </c>
      <c r="L167" s="54" t="s">
        <v>511</v>
      </c>
      <c r="M167" s="54" t="s">
        <v>511</v>
      </c>
      <c r="N167" s="54" t="s">
        <v>511</v>
      </c>
      <c r="O167" s="54" t="s">
        <v>511</v>
      </c>
      <c r="P167" s="151">
        <v>0</v>
      </c>
    </row>
    <row r="168" spans="5:16" ht="17.25" customHeight="1" x14ac:dyDescent="0.25">
      <c r="E168" s="43" t="s">
        <v>16</v>
      </c>
      <c r="F168" s="133" t="s">
        <v>298</v>
      </c>
      <c r="G168" s="54" t="s">
        <v>429</v>
      </c>
      <c r="H168" s="54" t="s">
        <v>249</v>
      </c>
      <c r="I168" s="54" t="s">
        <v>251</v>
      </c>
      <c r="J168" s="54" t="s">
        <v>512</v>
      </c>
      <c r="K168" s="54" t="s">
        <v>512</v>
      </c>
      <c r="L168" s="54" t="s">
        <v>512</v>
      </c>
      <c r="M168" s="54" t="s">
        <v>187</v>
      </c>
      <c r="N168" s="54" t="s">
        <v>251</v>
      </c>
      <c r="O168" s="54" t="s">
        <v>187</v>
      </c>
      <c r="P168" s="151" t="s">
        <v>251</v>
      </c>
    </row>
    <row r="169" spans="5:16" x14ac:dyDescent="0.25">
      <c r="E169" s="43" t="s">
        <v>29</v>
      </c>
      <c r="F169" s="54">
        <v>0</v>
      </c>
      <c r="G169" s="54">
        <v>0</v>
      </c>
      <c r="H169" s="54">
        <v>0</v>
      </c>
      <c r="I169" s="54">
        <v>0</v>
      </c>
      <c r="J169" s="54">
        <v>0</v>
      </c>
      <c r="K169" s="54">
        <v>0</v>
      </c>
      <c r="L169" s="54">
        <v>0</v>
      </c>
      <c r="M169" s="54">
        <v>0</v>
      </c>
      <c r="N169" s="54">
        <v>0</v>
      </c>
      <c r="O169" s="54">
        <v>0</v>
      </c>
      <c r="P169" s="151">
        <v>0</v>
      </c>
    </row>
    <row r="170" spans="5:16" ht="17.25" customHeight="1" x14ac:dyDescent="0.25">
      <c r="E170" s="43" t="s">
        <v>17</v>
      </c>
      <c r="F170" s="133" t="s">
        <v>170</v>
      </c>
      <c r="G170" s="54" t="s">
        <v>170</v>
      </c>
      <c r="H170" s="54" t="s">
        <v>170</v>
      </c>
      <c r="I170" s="54" t="s">
        <v>170</v>
      </c>
      <c r="J170" s="54" t="s">
        <v>175</v>
      </c>
      <c r="K170" s="54" t="s">
        <v>513</v>
      </c>
      <c r="L170" s="54" t="s">
        <v>384</v>
      </c>
      <c r="M170" s="54" t="s">
        <v>216</v>
      </c>
      <c r="N170" s="54" t="s">
        <v>514</v>
      </c>
      <c r="O170" s="54">
        <v>0</v>
      </c>
      <c r="P170" s="151">
        <v>0</v>
      </c>
    </row>
    <row r="171" spans="5:16" ht="17.25" customHeight="1" x14ac:dyDescent="0.25">
      <c r="E171" s="43" t="s">
        <v>18</v>
      </c>
      <c r="F171" s="133" t="s">
        <v>338</v>
      </c>
      <c r="G171" s="54" t="s">
        <v>338</v>
      </c>
      <c r="H171" s="54" t="s">
        <v>232</v>
      </c>
      <c r="I171" s="54" t="s">
        <v>232</v>
      </c>
      <c r="J171" s="54" t="s">
        <v>363</v>
      </c>
      <c r="K171" s="54" t="s">
        <v>457</v>
      </c>
      <c r="L171" s="54" t="s">
        <v>457</v>
      </c>
      <c r="M171" s="54">
        <v>0</v>
      </c>
      <c r="N171" s="54">
        <v>0</v>
      </c>
      <c r="O171" s="54">
        <v>0</v>
      </c>
      <c r="P171" s="151">
        <v>0</v>
      </c>
    </row>
    <row r="172" spans="5:16" x14ac:dyDescent="0.25">
      <c r="E172" s="43" t="s">
        <v>19</v>
      </c>
      <c r="F172" s="54">
        <v>0</v>
      </c>
      <c r="G172" s="54">
        <v>0</v>
      </c>
      <c r="H172" s="54">
        <v>0</v>
      </c>
      <c r="I172" s="54">
        <v>0</v>
      </c>
      <c r="J172" s="54">
        <v>0</v>
      </c>
      <c r="K172" s="54">
        <v>0</v>
      </c>
      <c r="L172" s="54">
        <v>0</v>
      </c>
      <c r="M172" s="54">
        <v>0</v>
      </c>
      <c r="N172" s="54">
        <v>0</v>
      </c>
      <c r="O172" s="54">
        <v>0</v>
      </c>
      <c r="P172" s="151">
        <v>0</v>
      </c>
    </row>
    <row r="173" spans="5:16" x14ac:dyDescent="0.25">
      <c r="E173" s="43" t="s">
        <v>20</v>
      </c>
      <c r="F173" s="133" t="s">
        <v>219</v>
      </c>
      <c r="G173" s="54" t="s">
        <v>219</v>
      </c>
      <c r="H173" s="54" t="s">
        <v>392</v>
      </c>
      <c r="I173" s="54" t="s">
        <v>369</v>
      </c>
      <c r="J173" s="54" t="s">
        <v>205</v>
      </c>
      <c r="K173" s="54" t="s">
        <v>389</v>
      </c>
      <c r="L173" s="54" t="s">
        <v>392</v>
      </c>
      <c r="M173" s="54">
        <v>0</v>
      </c>
      <c r="N173" s="54">
        <v>0</v>
      </c>
      <c r="O173" s="54" t="s">
        <v>205</v>
      </c>
      <c r="P173" s="151" t="s">
        <v>708</v>
      </c>
    </row>
    <row r="174" spans="5:16" ht="16.5" customHeight="1" x14ac:dyDescent="0.25">
      <c r="E174" s="43" t="s">
        <v>21</v>
      </c>
      <c r="F174" s="133" t="s">
        <v>515</v>
      </c>
      <c r="G174" s="54" t="s">
        <v>516</v>
      </c>
      <c r="H174" s="54" t="s">
        <v>516</v>
      </c>
      <c r="I174" s="54" t="s">
        <v>516</v>
      </c>
      <c r="J174" s="54" t="s">
        <v>516</v>
      </c>
      <c r="K174" s="54" t="s">
        <v>516</v>
      </c>
      <c r="L174" s="54" t="s">
        <v>516</v>
      </c>
      <c r="M174" s="54" t="s">
        <v>518</v>
      </c>
      <c r="N174" s="54" t="s">
        <v>518</v>
      </c>
      <c r="O174" s="54" t="s">
        <v>518</v>
      </c>
      <c r="P174" s="151" t="s">
        <v>518</v>
      </c>
    </row>
    <row r="175" spans="5:16" ht="15" customHeight="1" x14ac:dyDescent="0.25">
      <c r="E175" s="43" t="s">
        <v>22</v>
      </c>
      <c r="F175" s="133" t="s">
        <v>520</v>
      </c>
      <c r="G175" s="54" t="s">
        <v>472</v>
      </c>
      <c r="H175" s="54" t="s">
        <v>521</v>
      </c>
      <c r="I175" s="54" t="s">
        <v>521</v>
      </c>
      <c r="J175" s="54" t="s">
        <v>394</v>
      </c>
      <c r="K175" s="54" t="s">
        <v>519</v>
      </c>
      <c r="L175" s="54" t="s">
        <v>255</v>
      </c>
      <c r="M175" s="54" t="s">
        <v>255</v>
      </c>
      <c r="N175" s="54" t="s">
        <v>394</v>
      </c>
      <c r="O175" s="54">
        <v>0</v>
      </c>
      <c r="P175" s="152">
        <v>0</v>
      </c>
    </row>
    <row r="176" spans="5:16" ht="16.5" customHeight="1" x14ac:dyDescent="0.25">
      <c r="E176" s="43" t="s">
        <v>23</v>
      </c>
      <c r="F176" s="133" t="s">
        <v>475</v>
      </c>
      <c r="G176" s="54" t="s">
        <v>305</v>
      </c>
      <c r="H176" s="54" t="s">
        <v>260</v>
      </c>
      <c r="I176" s="54" t="s">
        <v>260</v>
      </c>
      <c r="J176" s="54" t="s">
        <v>260</v>
      </c>
      <c r="K176" s="54" t="s">
        <v>476</v>
      </c>
      <c r="L176" s="54" t="s">
        <v>476</v>
      </c>
      <c r="M176" s="54" t="s">
        <v>261</v>
      </c>
      <c r="N176" s="54" t="s">
        <v>522</v>
      </c>
      <c r="O176" s="54" t="s">
        <v>712</v>
      </c>
      <c r="P176" s="151" t="s">
        <v>712</v>
      </c>
    </row>
    <row r="177" spans="3:19" ht="17.25" customHeight="1" x14ac:dyDescent="0.25">
      <c r="E177" s="43" t="s">
        <v>31</v>
      </c>
      <c r="F177" s="133" t="s">
        <v>523</v>
      </c>
      <c r="G177" s="54" t="s">
        <v>170</v>
      </c>
      <c r="H177" s="54" t="s">
        <v>170</v>
      </c>
      <c r="I177" s="54" t="s">
        <v>170</v>
      </c>
      <c r="J177" s="54" t="s">
        <v>219</v>
      </c>
      <c r="K177" s="54" t="s">
        <v>306</v>
      </c>
      <c r="L177" s="54" t="s">
        <v>219</v>
      </c>
      <c r="M177" s="54" t="s">
        <v>170</v>
      </c>
      <c r="N177" s="54" t="s">
        <v>200</v>
      </c>
      <c r="O177" s="54">
        <v>0</v>
      </c>
      <c r="P177" s="152">
        <v>0</v>
      </c>
    </row>
    <row r="178" spans="3:19" ht="16.5" customHeight="1" x14ac:dyDescent="0.25">
      <c r="E178" s="43" t="s">
        <v>24</v>
      </c>
      <c r="F178" s="133" t="s">
        <v>398</v>
      </c>
      <c r="G178" s="54" t="s">
        <v>398</v>
      </c>
      <c r="H178" s="54" t="s">
        <v>398</v>
      </c>
      <c r="I178" s="54" t="s">
        <v>211</v>
      </c>
      <c r="J178" s="54" t="s">
        <v>308</v>
      </c>
      <c r="K178" s="54" t="s">
        <v>308</v>
      </c>
      <c r="L178" s="54" t="s">
        <v>235</v>
      </c>
      <c r="M178" s="54" t="s">
        <v>481</v>
      </c>
      <c r="N178" s="54" t="s">
        <v>399</v>
      </c>
      <c r="O178" s="54" t="s">
        <v>399</v>
      </c>
      <c r="P178" s="151">
        <v>0</v>
      </c>
    </row>
    <row r="179" spans="3:19" ht="15.75" customHeight="1" x14ac:dyDescent="0.25">
      <c r="E179" s="43" t="s">
        <v>25</v>
      </c>
      <c r="F179" s="133" t="s">
        <v>524</v>
      </c>
      <c r="G179" s="54" t="s">
        <v>524</v>
      </c>
      <c r="H179" s="54" t="s">
        <v>482</v>
      </c>
      <c r="I179" s="54" t="s">
        <v>482</v>
      </c>
      <c r="J179" s="54" t="s">
        <v>482</v>
      </c>
      <c r="K179" s="54" t="s">
        <v>482</v>
      </c>
      <c r="L179" s="54" t="s">
        <v>482</v>
      </c>
      <c r="M179" s="54" t="s">
        <v>482</v>
      </c>
      <c r="N179" s="54" t="s">
        <v>482</v>
      </c>
      <c r="O179" s="54" t="s">
        <v>654</v>
      </c>
      <c r="P179" s="151">
        <v>0</v>
      </c>
    </row>
    <row r="180" spans="3:19" ht="17.25" customHeight="1" x14ac:dyDescent="0.25">
      <c r="E180" s="43" t="s">
        <v>26</v>
      </c>
      <c r="F180" s="133" t="s">
        <v>526</v>
      </c>
      <c r="G180" s="54" t="s">
        <v>525</v>
      </c>
      <c r="H180" s="54" t="s">
        <v>525</v>
      </c>
      <c r="I180" s="54" t="s">
        <v>525</v>
      </c>
      <c r="J180" s="54" t="s">
        <v>483</v>
      </c>
      <c r="K180" s="54" t="s">
        <v>255</v>
      </c>
      <c r="L180" s="54" t="s">
        <v>483</v>
      </c>
      <c r="M180" s="54" t="s">
        <v>483</v>
      </c>
      <c r="N180" s="54" t="s">
        <v>483</v>
      </c>
      <c r="O180" s="54">
        <v>0</v>
      </c>
      <c r="P180" s="152">
        <v>0</v>
      </c>
    </row>
    <row r="181" spans="3:19" ht="15" customHeight="1" x14ac:dyDescent="0.25">
      <c r="E181" s="43" t="s">
        <v>27</v>
      </c>
      <c r="F181" s="133" t="s">
        <v>487</v>
      </c>
      <c r="G181" s="54" t="s">
        <v>486</v>
      </c>
      <c r="H181" s="54" t="s">
        <v>440</v>
      </c>
      <c r="I181" s="54" t="s">
        <v>527</v>
      </c>
      <c r="J181" s="54" t="s">
        <v>403</v>
      </c>
      <c r="K181" s="54" t="s">
        <v>403</v>
      </c>
      <c r="L181" s="54" t="s">
        <v>441</v>
      </c>
      <c r="M181" s="54" t="s">
        <v>403</v>
      </c>
      <c r="N181" s="54" t="s">
        <v>488</v>
      </c>
      <c r="O181" s="54" t="s">
        <v>648</v>
      </c>
      <c r="P181" s="151">
        <v>0</v>
      </c>
    </row>
    <row r="182" spans="3:19" ht="17.25" customHeight="1" x14ac:dyDescent="0.25">
      <c r="E182" s="43" t="s">
        <v>61</v>
      </c>
      <c r="F182" s="135" t="s">
        <v>369</v>
      </c>
      <c r="G182" s="56" t="s">
        <v>369</v>
      </c>
      <c r="H182" s="56" t="s">
        <v>369</v>
      </c>
      <c r="I182" s="56" t="s">
        <v>318</v>
      </c>
      <c r="J182" s="56" t="s">
        <v>369</v>
      </c>
      <c r="K182" s="56" t="s">
        <v>369</v>
      </c>
      <c r="L182" s="56" t="s">
        <v>319</v>
      </c>
      <c r="M182" s="56" t="s">
        <v>369</v>
      </c>
      <c r="N182" s="56" t="s">
        <v>318</v>
      </c>
      <c r="O182" s="56">
        <v>0</v>
      </c>
      <c r="P182" s="153">
        <v>0</v>
      </c>
    </row>
    <row r="183" spans="3:19" x14ac:dyDescent="0.25">
      <c r="E183" s="6"/>
    </row>
    <row r="184" spans="3:19" x14ac:dyDescent="0.25">
      <c r="E184" s="6"/>
    </row>
    <row r="185" spans="3:19" ht="18.75" x14ac:dyDescent="0.25">
      <c r="C185" s="185" t="s">
        <v>620</v>
      </c>
      <c r="D185" s="186"/>
      <c r="E185" s="201" t="s">
        <v>154</v>
      </c>
      <c r="F185" s="202"/>
      <c r="G185" s="202"/>
      <c r="H185" s="202"/>
      <c r="I185" s="202"/>
      <c r="J185" s="202"/>
      <c r="K185" s="202"/>
      <c r="L185" s="202"/>
      <c r="M185" s="202"/>
      <c r="N185" s="202"/>
      <c r="O185" s="202"/>
      <c r="P185" s="203"/>
    </row>
    <row r="186" spans="3:19" x14ac:dyDescent="0.25">
      <c r="C186" s="193" t="s">
        <v>143</v>
      </c>
      <c r="D186" s="194" t="s">
        <v>143</v>
      </c>
      <c r="E186" s="14">
        <v>6</v>
      </c>
      <c r="F186" s="18">
        <v>2004</v>
      </c>
      <c r="G186" s="18">
        <f t="shared" ref="G186:O186" si="5">F186+1</f>
        <v>2005</v>
      </c>
      <c r="H186" s="18">
        <f t="shared" si="5"/>
        <v>2006</v>
      </c>
      <c r="I186" s="18">
        <f t="shared" si="5"/>
        <v>2007</v>
      </c>
      <c r="J186" s="18">
        <f t="shared" si="5"/>
        <v>2008</v>
      </c>
      <c r="K186" s="18">
        <f t="shared" si="5"/>
        <v>2009</v>
      </c>
      <c r="L186" s="18">
        <f t="shared" si="5"/>
        <v>2010</v>
      </c>
      <c r="M186" s="18">
        <f t="shared" si="5"/>
        <v>2011</v>
      </c>
      <c r="N186" s="18">
        <f t="shared" si="5"/>
        <v>2012</v>
      </c>
      <c r="O186" s="18">
        <f t="shared" si="5"/>
        <v>2013</v>
      </c>
      <c r="P186" s="147">
        <v>2014</v>
      </c>
      <c r="Q186" s="20" t="s">
        <v>136</v>
      </c>
      <c r="R186" s="21" t="s">
        <v>71</v>
      </c>
      <c r="S186" s="20" t="s">
        <v>129</v>
      </c>
    </row>
    <row r="187" spans="3:19" x14ac:dyDescent="0.25">
      <c r="C187" s="187"/>
      <c r="D187" s="188"/>
      <c r="E187" s="43" t="s">
        <v>0</v>
      </c>
      <c r="F187" s="132">
        <f>IF($C$2="National Currency",IF(C.Largest_LIFE_DATA!D186=0,0,C.Largest_LIFE_DATA!D186),IF($C$2="Current Exchange rate",IF(C.Largest_LIFE_DATA!D186=0,0,C.Largest_LIFE_DATA!D186/Eco!O10),IF($C$2="Constant Exchange rate",IF(C.Largest_LIFE_DATA!D186=0,0,C.Largest_LIFE_DATA!D186/Eco!O46))))</f>
        <v>1364</v>
      </c>
      <c r="G187" s="53">
        <f>IF($C$2="National Currency",IF(C.Largest_LIFE_DATA!E186=0,0,C.Largest_LIFE_DATA!E186),IF($C$2="Current Exchange rate",IF(C.Largest_LIFE_DATA!E186=0,0,C.Largest_LIFE_DATA!E186/Eco!P10),IF($C$2="Constant Exchange rate",IF(C.Largest_LIFE_DATA!E186=0,0,C.Largest_LIFE_DATA!E186/Eco!P46))))</f>
        <v>1636</v>
      </c>
      <c r="H187" s="53">
        <f>IF($C$2="National Currency",IF(C.Largest_LIFE_DATA!F186=0,0,C.Largest_LIFE_DATA!F186),IF($C$2="Current Exchange rate",IF(C.Largest_LIFE_DATA!F186=0,0,C.Largest_LIFE_DATA!F186/Eco!Q10),IF($C$2="Constant Exchange rate",IF(C.Largest_LIFE_DATA!F186=0,0,C.Largest_LIFE_DATA!F186/Eco!Q46))))</f>
        <v>1825</v>
      </c>
      <c r="I187" s="53">
        <f>IF($C$2="National Currency",IF(C.Largest_LIFE_DATA!G186=0,0,C.Largest_LIFE_DATA!G186),IF($C$2="Current Exchange rate",IF(C.Largest_LIFE_DATA!G186=0,0,C.Largest_LIFE_DATA!G186/Eco!R10),IF($C$2="Constant Exchange rate",IF(C.Largest_LIFE_DATA!G186=0,0,C.Largest_LIFE_DATA!G186/Eco!R46))))</f>
        <v>2010</v>
      </c>
      <c r="J187" s="53">
        <f>IF($C$2="National Currency",IF(C.Largest_LIFE_DATA!H186=0,0,C.Largest_LIFE_DATA!H186),IF($C$2="Current Exchange rate",IF(C.Largest_LIFE_DATA!H186=0,0,C.Largest_LIFE_DATA!H186/Eco!S10),IF($C$2="Constant Exchange rate",IF(C.Largest_LIFE_DATA!H186=0,0,C.Largest_LIFE_DATA!H186/Eco!S46))))</f>
        <v>1973</v>
      </c>
      <c r="K187" s="53">
        <f>IF($C$2="National Currency",IF(C.Largest_LIFE_DATA!I186=0,0,C.Largest_LIFE_DATA!I186),IF($C$2="Current Exchange rate",IF(C.Largest_LIFE_DATA!I186=0,0,C.Largest_LIFE_DATA!I186/Eco!T10),IF($C$2="Constant Exchange rate",IF(C.Largest_LIFE_DATA!I186=0,0,C.Largest_LIFE_DATA!I186/Eco!T46))))</f>
        <v>1985</v>
      </c>
      <c r="L187" s="53">
        <f>IF($C$2="National Currency",IF(C.Largest_LIFE_DATA!J186=0,0,C.Largest_LIFE_DATA!J186),IF($C$2="Current Exchange rate",IF(C.Largest_LIFE_DATA!J186=0,0,C.Largest_LIFE_DATA!J186/Eco!U10),IF($C$2="Constant Exchange rate",IF(C.Largest_LIFE_DATA!J186=0,0,C.Largest_LIFE_DATA!J186/Eco!U46))))</f>
        <v>2146</v>
      </c>
      <c r="M187" s="53">
        <f>IF($C$2="National Currency",IF(C.Largest_LIFE_DATA!K186=0,0,C.Largest_LIFE_DATA!K186),IF($C$2="Current Exchange rate",IF(C.Largest_LIFE_DATA!K186=0,0,C.Largest_LIFE_DATA!K186/Eco!V10),IF($C$2="Constant Exchange rate",IF(C.Largest_LIFE_DATA!K186=0,0,C.Largest_LIFE_DATA!K186/Eco!V46))))</f>
        <v>1941</v>
      </c>
      <c r="N187" s="53">
        <f>IF($C$2="National Currency",IF(C.Largest_LIFE_DATA!L186=0,0,C.Largest_LIFE_DATA!L186),IF($C$2="Current Exchange rate",IF(C.Largest_LIFE_DATA!L186=0,0,C.Largest_LIFE_DATA!L186/Eco!W10),IF($C$2="Constant Exchange rate",IF(C.Largest_LIFE_DATA!L186=0,0,C.Largest_LIFE_DATA!L186/Eco!W46))))</f>
        <v>1878</v>
      </c>
      <c r="O187" s="53">
        <f>IF($C$2="National Currency",IF(C.Largest_LIFE_DATA!M186=0,0,C.Largest_LIFE_DATA!M186),IF($C$2="Current Exchange rate",IF(C.Largest_LIFE_DATA!M186=0,0,C.Largest_LIFE_DATA!M186/Eco!X10),IF($C$2="Constant Exchange rate",IF(C.Largest_LIFE_DATA!M186=0,0,C.Largest_LIFE_DATA!M186/Eco!X46))))</f>
        <v>1844</v>
      </c>
      <c r="P187" s="109">
        <f>IF($C$2="National Currency",IF(C.Largest_LIFE_DATA!N186=0,0,C.Largest_LIFE_DATA!N186),IF($C$2="Current Exchange rate",IF(C.Largest_LIFE_DATA!N186=0,0,C.Largest_LIFE_DATA!N186/Eco!Y10),IF($C$2="Constant Exchange rate",IF(C.Largest_LIFE_DATA!N186=0,0,C.Largest_LIFE_DATA!N186/Eco!Y46))))</f>
        <v>0</v>
      </c>
      <c r="Q187" s="22">
        <f>O187/$O$219</f>
        <v>1.7014086969015033E-2</v>
      </c>
      <c r="R187" s="22">
        <f>IF(OR(O187=0, N187=0),"-",O187/N187-1)</f>
        <v>-1.8104366347177825E-2</v>
      </c>
      <c r="S187" s="22">
        <f>IF(OR(O187=0, F187=0),"-",O187/F187-1)</f>
        <v>0.35190615835777117</v>
      </c>
    </row>
    <row r="188" spans="3:19" x14ac:dyDescent="0.25">
      <c r="C188" s="187"/>
      <c r="D188" s="188"/>
      <c r="E188" s="43" t="s">
        <v>1</v>
      </c>
      <c r="F188" s="133">
        <f>IF($C$2="National Currency",IF(C.Largest_LIFE_DATA!D187=0,0,C.Largest_LIFE_DATA!D187),IF($C$2="Current Exchange rate",IF(C.Largest_LIFE_DATA!D187=0,0,C.Largest_LIFE_DATA!D187/Eco!O11),IF($C$2="Constant Exchange rate",IF(C.Largest_LIFE_DATA!D187=0,0,C.Largest_LIFE_DATA!D187/Eco!O47))))</f>
        <v>4273</v>
      </c>
      <c r="G188" s="54">
        <f>IF($C$2="National Currency",IF(C.Largest_LIFE_DATA!E187=0,0,C.Largest_LIFE_DATA!E187),IF($C$2="Current Exchange rate",IF(C.Largest_LIFE_DATA!E187=0,0,C.Largest_LIFE_DATA!E187/Eco!P11),IF($C$2="Constant Exchange rate",IF(C.Largest_LIFE_DATA!E187=0,0,C.Largest_LIFE_DATA!E187/Eco!P47))))</f>
        <v>5588</v>
      </c>
      <c r="H188" s="54">
        <f>IF($C$2="National Currency",IF(C.Largest_LIFE_DATA!F187=0,0,C.Largest_LIFE_DATA!F187),IF($C$2="Current Exchange rate",IF(C.Largest_LIFE_DATA!F187=0,0,C.Largest_LIFE_DATA!F187/Eco!Q11),IF($C$2="Constant Exchange rate",IF(C.Largest_LIFE_DATA!F187=0,0,C.Largest_LIFE_DATA!F187/Eco!Q47))))</f>
        <v>5474</v>
      </c>
      <c r="I188" s="54">
        <f>IF($C$2="National Currency",IF(C.Largest_LIFE_DATA!G187=0,0,C.Largest_LIFE_DATA!G187),IF($C$2="Current Exchange rate",IF(C.Largest_LIFE_DATA!G187=0,0,C.Largest_LIFE_DATA!G187/Eco!R11),IF($C$2="Constant Exchange rate",IF(C.Largest_LIFE_DATA!G187=0,0,C.Largest_LIFE_DATA!G187/Eco!R47))))</f>
        <v>6150</v>
      </c>
      <c r="J188" s="54">
        <f>IF($C$2="National Currency",IF(C.Largest_LIFE_DATA!H187=0,0,C.Largest_LIFE_DATA!H187),IF($C$2="Current Exchange rate",IF(C.Largest_LIFE_DATA!H187=0,0,C.Largest_LIFE_DATA!H187/Eco!S11),IF($C$2="Constant Exchange rate",IF(C.Largest_LIFE_DATA!H187=0,0,C.Largest_LIFE_DATA!H187/Eco!S47))))</f>
        <v>4825</v>
      </c>
      <c r="K188" s="54">
        <f>IF($C$2="National Currency",IF(C.Largest_LIFE_DATA!I187=0,0,C.Largest_LIFE_DATA!I187),IF($C$2="Current Exchange rate",IF(C.Largest_LIFE_DATA!I187=0,0,C.Largest_LIFE_DATA!I187/Eco!T11),IF($C$2="Constant Exchange rate",IF(C.Largest_LIFE_DATA!I187=0,0,C.Largest_LIFE_DATA!I187/Eco!T47))))</f>
        <v>5365</v>
      </c>
      <c r="L188" s="54">
        <f>IF($C$2="National Currency",IF(C.Largest_LIFE_DATA!J187=0,0,C.Largest_LIFE_DATA!J187),IF($C$2="Current Exchange rate",IF(C.Largest_LIFE_DATA!J187=0,0,C.Largest_LIFE_DATA!J187/Eco!U11),IF($C$2="Constant Exchange rate",IF(C.Largest_LIFE_DATA!J187=0,0,C.Largest_LIFE_DATA!J187/Eco!U47))))</f>
        <v>5128</v>
      </c>
      <c r="M188" s="54">
        <f>IF($C$2="National Currency",IF(C.Largest_LIFE_DATA!K187=0,0,C.Largest_LIFE_DATA!K187),IF($C$2="Current Exchange rate",IF(C.Largest_LIFE_DATA!K187=0,0,C.Largest_LIFE_DATA!K187/Eco!V11),IF($C$2="Constant Exchange rate",IF(C.Largest_LIFE_DATA!K187=0,0,C.Largest_LIFE_DATA!K187/Eco!V47))))</f>
        <v>4517</v>
      </c>
      <c r="N188" s="54">
        <f>IF($C$2="National Currency",IF(C.Largest_LIFE_DATA!L187=0,0,C.Largest_LIFE_DATA!L187),IF($C$2="Current Exchange rate",IF(C.Largest_LIFE_DATA!L187=0,0,C.Largest_LIFE_DATA!L187/Eco!W11),IF($C$2="Constant Exchange rate",IF(C.Largest_LIFE_DATA!L187=0,0,C.Largest_LIFE_DATA!L187/Eco!W47))))</f>
        <v>5135</v>
      </c>
      <c r="O188" s="54">
        <f>IF($C$2="National Currency",IF(C.Largest_LIFE_DATA!M187=0,0,C.Largest_LIFE_DATA!M187),IF($C$2="Current Exchange rate",IF(C.Largest_LIFE_DATA!M187=0,0,C.Largest_LIFE_DATA!M187/Eco!X11),IF($C$2="Constant Exchange rate",IF(C.Largest_LIFE_DATA!M187=0,0,C.Largest_LIFE_DATA!M187/Eco!X47))))</f>
        <v>4118</v>
      </c>
      <c r="P188" s="110">
        <f>IF($C$2="National Currency",IF(C.Largest_LIFE_DATA!N187=0,0,C.Largest_LIFE_DATA!N187),IF($C$2="Current Exchange rate",IF(C.Largest_LIFE_DATA!N187=0,0,C.Largest_LIFE_DATA!N187/Eco!Y11),IF($C$2="Constant Exchange rate",IF(C.Largest_LIFE_DATA!N187=0,0,C.Largest_LIFE_DATA!N187/Eco!Y47))))</f>
        <v>3979.9635269999999</v>
      </c>
      <c r="Q188" s="22">
        <f t="shared" ref="Q188:Q220" si="6">O188/$O$219</f>
        <v>3.7995667103255915E-2</v>
      </c>
      <c r="R188" s="22">
        <f t="shared" ref="R188:R220" si="7">IF(OR(O188=0, N188=0),"-",O188/N188-1)</f>
        <v>-0.19805258033106132</v>
      </c>
      <c r="S188" s="22">
        <f t="shared" ref="S188:S220" si="8">IF(OR(O188=0, F188=0),"-",O188/F188-1)</f>
        <v>-3.6274280365083067E-2</v>
      </c>
    </row>
    <row r="189" spans="3:19" x14ac:dyDescent="0.25">
      <c r="C189" s="187"/>
      <c r="D189" s="188"/>
      <c r="E189" s="43" t="s">
        <v>30</v>
      </c>
      <c r="F189" s="54">
        <f>IF($C$2="National Currency",IF(C.Largest_LIFE_DATA!D188=0,0,C.Largest_LIFE_DATA!D188),IF($C$2="Current Exchange rate",IF(C.Largest_LIFE_DATA!D188=0,0,C.Largest_LIFE_DATA!D188/Eco!O12),IF($C$2="Constant Exchange rate",IF(C.Largest_LIFE_DATA!D188=0,0,C.Largest_LIFE_DATA!D188/Eco!O48))))</f>
        <v>14.557725738828102</v>
      </c>
      <c r="G189" s="54">
        <f>IF($C$2="National Currency",IF(C.Largest_LIFE_DATA!E188=0,0,C.Largest_LIFE_DATA!E188),IF($C$2="Current Exchange rate",IF(C.Largest_LIFE_DATA!E188=0,0,C.Largest_LIFE_DATA!E188/Eco!P12),IF($C$2="Constant Exchange rate",IF(C.Largest_LIFE_DATA!E188=0,0,C.Largest_LIFE_DATA!E188/Eco!P48))))</f>
        <v>23.247775846201044</v>
      </c>
      <c r="H189" s="127">
        <f>IF($C$2="National Currency",IF(C.Largest_LIFE_DATA!F188=0,0,C.Largest_LIFE_DATA!F188),IF($C$2="Current Exchange rate",IF(C.Largest_LIFE_DATA!F188=0,0,C.Largest_LIFE_DATA!F188/Eco!Q12),IF($C$2="Constant Exchange rate",IF(C.Largest_LIFE_DATA!F188=0,0,C.Largest_LIFE_DATA!F188/Eco!Q48))))</f>
        <v>25.972747724716228</v>
      </c>
      <c r="I189" s="54">
        <f>IF($C$2="National Currency",IF(C.Largest_LIFE_DATA!G188=0,0,C.Largest_LIFE_DATA!G188),IF($C$2="Current Exchange rate",IF(C.Largest_LIFE_DATA!G188=0,0,C.Largest_LIFE_DATA!G188/Eco!R12),IF($C$2="Constant Exchange rate",IF(C.Largest_LIFE_DATA!G188=0,0,C.Largest_LIFE_DATA!G188/Eco!R48))))</f>
        <v>28.697719603231416</v>
      </c>
      <c r="J189" s="54">
        <f>IF($C$2="National Currency",IF(C.Largest_LIFE_DATA!H188=0,0,C.Largest_LIFE_DATA!H188),IF($C$2="Current Exchange rate",IF(C.Largest_LIFE_DATA!H188=0,0,C.Largest_LIFE_DATA!H188/Eco!S12),IF($C$2="Constant Exchange rate",IF(C.Largest_LIFE_DATA!H188=0,0,C.Largest_LIFE_DATA!H188/Eco!S48))))</f>
        <v>30.140096124348094</v>
      </c>
      <c r="K189" s="54">
        <f>IF($C$2="National Currency",IF(C.Largest_LIFE_DATA!I188=0,0,C.Largest_LIFE_DATA!I188),IF($C$2="Current Exchange rate",IF(C.Largest_LIFE_DATA!I188=0,0,C.Largest_LIFE_DATA!I188/Eco!T12),IF($C$2="Constant Exchange rate",IF(C.Largest_LIFE_DATA!I188=0,0,C.Largest_LIFE_DATA!I188/Eco!T48))))</f>
        <v>24.109827180693323</v>
      </c>
      <c r="L189" s="54">
        <f>IF($C$2="National Currency",IF(C.Largest_LIFE_DATA!J188=0,0,C.Largest_LIFE_DATA!J188),IF($C$2="Current Exchange rate",IF(C.Largest_LIFE_DATA!J188=0,0,C.Largest_LIFE_DATA!J188/Eco!U12),IF($C$2="Constant Exchange rate",IF(C.Largest_LIFE_DATA!J188=0,0,C.Largest_LIFE_DATA!J188/Eco!U48))))</f>
        <v>25.357398507004806</v>
      </c>
      <c r="M189" s="54">
        <f>IF($C$2="National Currency",IF(C.Largest_LIFE_DATA!K188=0,0,C.Largest_LIFE_DATA!K188),IF($C$2="Current Exchange rate",IF(C.Largest_LIFE_DATA!K188=0,0,C.Largest_LIFE_DATA!K188/Eco!V12),IF($C$2="Constant Exchange rate",IF(C.Largest_LIFE_DATA!K188=0,0,C.Largest_LIFE_DATA!K188/Eco!V48))))</f>
        <v>25.842110645260252</v>
      </c>
      <c r="N189" s="54">
        <f>IF($C$2="National Currency",IF(C.Largest_LIFE_DATA!L188=0,0,C.Largest_LIFE_DATA!L188),IF($C$2="Current Exchange rate",IF(C.Largest_LIFE_DATA!L188=0,0,C.Largest_LIFE_DATA!L188/Eco!W12),IF($C$2="Constant Exchange rate",IF(C.Largest_LIFE_DATA!L188=0,0,C.Largest_LIFE_DATA!L188/Eco!W48))))</f>
        <v>27.61018509050005</v>
      </c>
      <c r="O189" s="127">
        <f>IF($C$2="National Currency",IF(C.Largest_LIFE_DATA!M188=0,0,C.Largest_LIFE_DATA!M188),IF($C$2="Current Exchange rate",IF(C.Largest_LIFE_DATA!M188=0,0,C.Largest_LIFE_DATA!M188/Eco!X12),IF($C$2="Constant Exchange rate",IF(C.Largest_LIFE_DATA!M188=0,0,C.Largest_LIFE_DATA!M188/Eco!X48))))</f>
        <v>27.61018509050005</v>
      </c>
      <c r="P189" s="110">
        <f>IF($C$2="National Currency",IF(C.Largest_LIFE_DATA!N188=0,0,C.Largest_LIFE_DATA!N188),IF($C$2="Current Exchange rate",IF(C.Largest_LIFE_DATA!N188=0,0,C.Largest_LIFE_DATA!N188/Eco!Y12),IF($C$2="Constant Exchange rate",IF(C.Largest_LIFE_DATA!N188=0,0,C.Largest_LIFE_DATA!N188/Eco!Y48))))</f>
        <v>0</v>
      </c>
      <c r="Q189" s="22">
        <f t="shared" si="6"/>
        <v>2.5475167590041756E-4</v>
      </c>
      <c r="R189" s="22">
        <f t="shared" si="7"/>
        <v>0</v>
      </c>
      <c r="S189" s="22">
        <f t="shared" si="8"/>
        <v>0.89660016858668135</v>
      </c>
    </row>
    <row r="190" spans="3:19" x14ac:dyDescent="0.25">
      <c r="C190" s="187"/>
      <c r="D190" s="188"/>
      <c r="E190" s="43" t="s">
        <v>2</v>
      </c>
      <c r="F190" s="133">
        <f>IF($C$2="National Currency",IF(C.Largest_LIFE_DATA!D189=0,0,C.Largest_LIFE_DATA!D189),IF($C$2="Current Exchange rate",IF(C.Largest_LIFE_DATA!D189=0,0,C.Largest_LIFE_DATA!D189/Eco!O13),IF($C$2="Constant Exchange rate",IF(C.Largest_LIFE_DATA!D189=0,0,C.Largest_LIFE_DATA!D189/Eco!O49))))</f>
        <v>5904.6074517631405</v>
      </c>
      <c r="G190" s="54">
        <f>IF($C$2="National Currency",IF(C.Largest_LIFE_DATA!E189=0,0,C.Largest_LIFE_DATA!E189),IF($C$2="Current Exchange rate",IF(C.Largest_LIFE_DATA!E189=0,0,C.Largest_LIFE_DATA!E189/Eco!P13),IF($C$2="Constant Exchange rate",IF(C.Largest_LIFE_DATA!E189=0,0,C.Largest_LIFE_DATA!E189/Eco!P49))))</f>
        <v>6610.5954757152367</v>
      </c>
      <c r="H190" s="54">
        <f>IF($C$2="National Currency",IF(C.Largest_LIFE_DATA!F189=0,0,C.Largest_LIFE_DATA!F189),IF($C$2="Current Exchange rate",IF(C.Largest_LIFE_DATA!F189=0,0,C.Largest_LIFE_DATA!F189/Eco!Q13),IF($C$2="Constant Exchange rate",IF(C.Largest_LIFE_DATA!F189=0,0,C.Largest_LIFE_DATA!F189/Eco!Q49))))</f>
        <v>6440.9680638722557</v>
      </c>
      <c r="I190" s="54">
        <f>IF($C$2="National Currency",IF(C.Largest_LIFE_DATA!G189=0,0,C.Largest_LIFE_DATA!G189),IF($C$2="Current Exchange rate",IF(C.Largest_LIFE_DATA!G189=0,0,C.Largest_LIFE_DATA!G189/Eco!R13),IF($C$2="Constant Exchange rate",IF(C.Largest_LIFE_DATA!G189=0,0,C.Largest_LIFE_DATA!G189/Eco!R49))))</f>
        <v>7048.8938789088497</v>
      </c>
      <c r="J190" s="54">
        <f>IF($C$2="National Currency",IF(C.Largest_LIFE_DATA!H189=0,0,C.Largest_LIFE_DATA!H189),IF($C$2="Current Exchange rate",IF(C.Largest_LIFE_DATA!H189=0,0,C.Largest_LIFE_DATA!H189/Eco!S13),IF($C$2="Constant Exchange rate",IF(C.Largest_LIFE_DATA!H189=0,0,C.Largest_LIFE_DATA!H189/Eco!S49))))</f>
        <v>6885.5871590153029</v>
      </c>
      <c r="K190" s="54">
        <f>IF($C$2="National Currency",IF(C.Largest_LIFE_DATA!I189=0,0,C.Largest_LIFE_DATA!I189),IF($C$2="Current Exchange rate",IF(C.Largest_LIFE_DATA!I189=0,0,C.Largest_LIFE_DATA!I189/Eco!T13),IF($C$2="Constant Exchange rate",IF(C.Largest_LIFE_DATA!I189=0,0,C.Largest_LIFE_DATA!I189/Eco!T49))))</f>
        <v>6404.5908183632737</v>
      </c>
      <c r="L190" s="54">
        <f>IF($C$2="National Currency",IF(C.Largest_LIFE_DATA!J189=0,0,C.Largest_LIFE_DATA!J189),IF($C$2="Current Exchange rate",IF(C.Largest_LIFE_DATA!J189=0,0,C.Largest_LIFE_DATA!J189/Eco!U13),IF($C$2="Constant Exchange rate",IF(C.Largest_LIFE_DATA!J189=0,0,C.Largest_LIFE_DATA!J189/Eco!U49))))</f>
        <v>6702.4451097804404</v>
      </c>
      <c r="M190" s="54">
        <f>IF($C$2="National Currency",IF(C.Largest_LIFE_DATA!K189=0,0,C.Largest_LIFE_DATA!K189),IF($C$2="Current Exchange rate",IF(C.Largest_LIFE_DATA!K189=0,0,C.Largest_LIFE_DATA!K189/Eco!V13),IF($C$2="Constant Exchange rate",IF(C.Largest_LIFE_DATA!K189=0,0,C.Largest_LIFE_DATA!K189/Eco!V49))))</f>
        <v>7218.3050565535605</v>
      </c>
      <c r="N190" s="54">
        <f>IF($C$2="National Currency",IF(C.Largest_LIFE_DATA!L189=0,0,C.Largest_LIFE_DATA!L189),IF($C$2="Current Exchange rate",IF(C.Largest_LIFE_DATA!L189=0,0,C.Largest_LIFE_DATA!L189/Eco!W13),IF($C$2="Constant Exchange rate",IF(C.Largest_LIFE_DATA!L189=0,0,C.Largest_LIFE_DATA!L189/Eco!W49))))</f>
        <v>7485.5206254158356</v>
      </c>
      <c r="O190" s="54">
        <f>IF($C$2="National Currency",IF(C.Largest_LIFE_DATA!M189=0,0,C.Largest_LIFE_DATA!M189),IF($C$2="Current Exchange rate",IF(C.Largest_LIFE_DATA!M189=0,0,C.Largest_LIFE_DATA!M189/Eco!X13),IF($C$2="Constant Exchange rate",IF(C.Largest_LIFE_DATA!M189=0,0,C.Largest_LIFE_DATA!M189/Eco!X49))))</f>
        <v>8182.1274118429819</v>
      </c>
      <c r="P190" s="110">
        <f>IF($C$2="National Currency",IF(C.Largest_LIFE_DATA!N189=0,0,C.Largest_LIFE_DATA!N189),IF($C$2="Current Exchange rate",IF(C.Largest_LIFE_DATA!N189=0,0,C.Largest_LIFE_DATA!N189/Eco!Y13),IF($C$2="Constant Exchange rate",IF(C.Largest_LIFE_DATA!N189=0,0,C.Largest_LIFE_DATA!N189/Eco!Y49))))</f>
        <v>7908.0888930472393</v>
      </c>
      <c r="Q190" s="22">
        <f t="shared" si="6"/>
        <v>7.5494266473242061E-2</v>
      </c>
      <c r="R190" s="22">
        <f t="shared" si="7"/>
        <v>9.3060566029560254E-2</v>
      </c>
      <c r="S190" s="22">
        <f t="shared" si="8"/>
        <v>0.3857191148921788</v>
      </c>
    </row>
    <row r="191" spans="3:19" x14ac:dyDescent="0.25">
      <c r="C191" s="187"/>
      <c r="D191" s="188"/>
      <c r="E191" s="43" t="s">
        <v>3</v>
      </c>
      <c r="F191" s="133">
        <f>IF($C$2="National Currency",IF(C.Largest_LIFE_DATA!D190=0,0,C.Largest_LIFE_DATA!D190),IF($C$2="Current Exchange rate",IF(C.Largest_LIFE_DATA!D190=0,0,C.Largest_LIFE_DATA!D190/Eco!O14),IF($C$2="Constant Exchange rate",IF(C.Largest_LIFE_DATA!D190=0,0,C.Largest_LIFE_DATA!D190/Eco!O50))))</f>
        <v>70.394860491738868</v>
      </c>
      <c r="G191" s="54">
        <f>IF($C$2="National Currency",IF(C.Largest_LIFE_DATA!E190=0,0,C.Largest_LIFE_DATA!E190),IF($C$2="Current Exchange rate",IF(C.Largest_LIFE_DATA!E190=0,0,C.Largest_LIFE_DATA!E190/Eco!P14),IF($C$2="Constant Exchange rate",IF(C.Largest_LIFE_DATA!E190=0,0,C.Largest_LIFE_DATA!E190/Eco!P50))))</f>
        <v>71.761750986724081</v>
      </c>
      <c r="H191" s="54">
        <f>IF($C$2="National Currency",IF(C.Largest_LIFE_DATA!F190=0,0,C.Largest_LIFE_DATA!F190),IF($C$2="Current Exchange rate",IF(C.Largest_LIFE_DATA!F190=0,0,C.Largest_LIFE_DATA!F190/Eco!Q14),IF($C$2="Constant Exchange rate",IF(C.Largest_LIFE_DATA!F190=0,0,C.Largest_LIFE_DATA!F190/Eco!Q50))))</f>
        <v>75.691561159806582</v>
      </c>
      <c r="I191" s="54">
        <f>IF($C$2="National Currency",IF(C.Largest_LIFE_DATA!G190=0,0,C.Largest_LIFE_DATA!G190),IF($C$2="Current Exchange rate",IF(C.Largest_LIFE_DATA!G190=0,0,C.Largest_LIFE_DATA!G190/Eco!R14),IF($C$2="Constant Exchange rate",IF(C.Largest_LIFE_DATA!G190=0,0,C.Largest_LIFE_DATA!G190/Eco!R50))))</f>
        <v>86.387479283065943</v>
      </c>
      <c r="J191" s="54">
        <f>IF($C$2="National Currency",IF(C.Largest_LIFE_DATA!H190=0,0,C.Largest_LIFE_DATA!H190),IF($C$2="Current Exchange rate",IF(C.Largest_LIFE_DATA!H190=0,0,C.Largest_LIFE_DATA!H190/Eco!S14),IF($C$2="Constant Exchange rate",IF(C.Largest_LIFE_DATA!H190=0,0,C.Largest_LIFE_DATA!H190/Eco!S50))))</f>
        <v>97</v>
      </c>
      <c r="K191" s="54">
        <f>IF($C$2="National Currency",IF(C.Largest_LIFE_DATA!I190=0,0,C.Largest_LIFE_DATA!I190),IF($C$2="Current Exchange rate",IF(C.Largest_LIFE_DATA!I190=0,0,C.Largest_LIFE_DATA!I190/Eco!T14),IF($C$2="Constant Exchange rate",IF(C.Largest_LIFE_DATA!I190=0,0,C.Largest_LIFE_DATA!I190/Eco!T50))))</f>
        <v>101</v>
      </c>
      <c r="L191" s="54">
        <f>IF($C$2="National Currency",IF(C.Largest_LIFE_DATA!J190=0,0,C.Largest_LIFE_DATA!J190),IF($C$2="Current Exchange rate",IF(C.Largest_LIFE_DATA!J190=0,0,C.Largest_LIFE_DATA!J190/Eco!U14),IF($C$2="Constant Exchange rate",IF(C.Largest_LIFE_DATA!J190=0,0,C.Largest_LIFE_DATA!J190/Eco!U50))))</f>
        <v>107</v>
      </c>
      <c r="M191" s="54">
        <f>IF($C$2="National Currency",IF(C.Largest_LIFE_DATA!K190=0,0,C.Largest_LIFE_DATA!K190),IF($C$2="Current Exchange rate",IF(C.Largest_LIFE_DATA!K190=0,0,C.Largest_LIFE_DATA!K190/Eco!V14),IF($C$2="Constant Exchange rate",IF(C.Largest_LIFE_DATA!K190=0,0,C.Largest_LIFE_DATA!K190/Eco!V50))))</f>
        <v>112</v>
      </c>
      <c r="N191" s="54">
        <f>IF($C$2="National Currency",IF(C.Largest_LIFE_DATA!L190=0,0,C.Largest_LIFE_DATA!L190),IF($C$2="Current Exchange rate",IF(C.Largest_LIFE_DATA!L190=0,0,C.Largest_LIFE_DATA!L190/Eco!W14),IF($C$2="Constant Exchange rate",IF(C.Largest_LIFE_DATA!L190=0,0,C.Largest_LIFE_DATA!L190/Eco!W50))))</f>
        <v>12</v>
      </c>
      <c r="O191" s="127">
        <f>IF($C$2="National Currency",IF(C.Largest_LIFE_DATA!M190=0,0,C.Largest_LIFE_DATA!M190),IF($C$2="Current Exchange rate",IF(C.Largest_LIFE_DATA!M190=0,0,C.Largest_LIFE_DATA!M190/Eco!X14),IF($C$2="Constant Exchange rate",IF(C.Largest_LIFE_DATA!M190=0,0,C.Largest_LIFE_DATA!M190/Eco!X50))))</f>
        <v>12</v>
      </c>
      <c r="P191" s="110">
        <f>IF($C$2="National Currency",IF(C.Largest_LIFE_DATA!N190=0,0,C.Largest_LIFE_DATA!N190),IF($C$2="Current Exchange rate",IF(C.Largest_LIFE_DATA!N190=0,0,C.Largest_LIFE_DATA!N190/Eco!Y14),IF($C$2="Constant Exchange rate",IF(C.Largest_LIFE_DATA!N190=0,0,C.Largest_LIFE_DATA!N190/Eco!Y50))))</f>
        <v>0</v>
      </c>
      <c r="Q191" s="22">
        <f t="shared" si="6"/>
        <v>1.1072073949467483E-4</v>
      </c>
      <c r="R191" s="22">
        <f t="shared" si="7"/>
        <v>0</v>
      </c>
      <c r="S191" s="22">
        <f t="shared" si="8"/>
        <v>-0.82953300970873789</v>
      </c>
    </row>
    <row r="192" spans="3:19" x14ac:dyDescent="0.25">
      <c r="C192" s="187"/>
      <c r="D192" s="188"/>
      <c r="E192" s="43" t="s">
        <v>4</v>
      </c>
      <c r="F192" s="133">
        <f>IF($C$2="National Currency",IF(C.Largest_LIFE_DATA!D191=0,0,C.Largest_LIFE_DATA!D191),IF($C$2="Current Exchange rate",IF(C.Largest_LIFE_DATA!D191=0,0,C.Largest_LIFE_DATA!D191/Eco!O15),IF($C$2="Constant Exchange rate",IF(C.Largest_LIFE_DATA!D191=0,0,C.Largest_LIFE_DATA!D191/Eco!O51))))</f>
        <v>573.10257797007398</v>
      </c>
      <c r="G192" s="54">
        <f>IF($C$2="National Currency",IF(C.Largest_LIFE_DATA!E191=0,0,C.Largest_LIFE_DATA!E191),IF($C$2="Current Exchange rate",IF(C.Largest_LIFE_DATA!E191=0,0,C.Largest_LIFE_DATA!E191/Eco!P15),IF($C$2="Constant Exchange rate",IF(C.Largest_LIFE_DATA!E191=0,0,C.Largest_LIFE_DATA!E191/Eco!P51))))</f>
        <v>541.33765999639445</v>
      </c>
      <c r="H192" s="54">
        <f>IF($C$2="National Currency",IF(C.Largest_LIFE_DATA!F191=0,0,C.Largest_LIFE_DATA!F191),IF($C$2="Current Exchange rate",IF(C.Largest_LIFE_DATA!F191=0,0,C.Largest_LIFE_DATA!F191/Eco!Q15),IF($C$2="Constant Exchange rate",IF(C.Largest_LIFE_DATA!F191=0,0,C.Largest_LIFE_DATA!F191/Eco!Q51))))</f>
        <v>476.22138092662703</v>
      </c>
      <c r="I192" s="54">
        <f>IF($C$2="National Currency",IF(C.Largest_LIFE_DATA!G191=0,0,C.Largest_LIFE_DATA!G191),IF($C$2="Current Exchange rate",IF(C.Largest_LIFE_DATA!G191=0,0,C.Largest_LIFE_DATA!G191/Eco!R15),IF($C$2="Constant Exchange rate",IF(C.Largest_LIFE_DATA!G191=0,0,C.Largest_LIFE_DATA!G191/Eco!R51))))</f>
        <v>489.0571480079322</v>
      </c>
      <c r="J192" s="54">
        <f>IF($C$2="National Currency",IF(C.Largest_LIFE_DATA!H191=0,0,C.Largest_LIFE_DATA!H191),IF($C$2="Current Exchange rate",IF(C.Largest_LIFE_DATA!H191=0,0,C.Largest_LIFE_DATA!H191/Eco!S15),IF($C$2="Constant Exchange rate",IF(C.Largest_LIFE_DATA!H191=0,0,C.Largest_LIFE_DATA!H191/Eco!S51))))</f>
        <v>506.83252208400938</v>
      </c>
      <c r="K192" s="54">
        <f>IF($C$2="National Currency",IF(C.Largest_LIFE_DATA!I191=0,0,C.Largest_LIFE_DATA!I191),IF($C$2="Current Exchange rate",IF(C.Largest_LIFE_DATA!I191=0,0,C.Largest_LIFE_DATA!I191/Eco!T15),IF($C$2="Constant Exchange rate",IF(C.Largest_LIFE_DATA!I191=0,0,C.Largest_LIFE_DATA!I191/Eco!T51))))</f>
        <v>490.35514692626646</v>
      </c>
      <c r="L192" s="54">
        <f>IF($C$2="National Currency",IF(C.Largest_LIFE_DATA!J191=0,0,C.Largest_LIFE_DATA!J191),IF($C$2="Current Exchange rate",IF(C.Largest_LIFE_DATA!J191=0,0,C.Largest_LIFE_DATA!J191/Eco!U15),IF($C$2="Constant Exchange rate",IF(C.Largest_LIFE_DATA!J191=0,0,C.Largest_LIFE_DATA!J191/Eco!U51))))</f>
        <v>564.485307373355</v>
      </c>
      <c r="M192" s="54">
        <f>IF($C$2="National Currency",IF(C.Largest_LIFE_DATA!K191=0,0,C.Largest_LIFE_DATA!K191),IF($C$2="Current Exchange rate",IF(C.Largest_LIFE_DATA!K191=0,0,C.Largest_LIFE_DATA!K191/Eco!V15),IF($C$2="Constant Exchange rate",IF(C.Largest_LIFE_DATA!K191=0,0,C.Largest_LIFE_DATA!K191/Eco!V51))))</f>
        <v>476.11321435009916</v>
      </c>
      <c r="N192" s="54">
        <f>IF($C$2="National Currency",IF(C.Largest_LIFE_DATA!L191=0,0,C.Largest_LIFE_DATA!L191),IF($C$2="Current Exchange rate",IF(C.Largest_LIFE_DATA!L191=0,0,C.Largest_LIFE_DATA!L191/Eco!W15),IF($C$2="Constant Exchange rate",IF(C.Largest_LIFE_DATA!L191=0,0,C.Largest_LIFE_DATA!L191/Eco!W51))))</f>
        <v>449.3239588967009</v>
      </c>
      <c r="O192" s="54">
        <f>IF($C$2="National Currency",IF(C.Largest_LIFE_DATA!M191=0,0,C.Largest_LIFE_DATA!M191),IF($C$2="Current Exchange rate",IF(C.Largest_LIFE_DATA!M191=0,0,C.Largest_LIFE_DATA!M191/Eco!X15),IF($C$2="Constant Exchange rate",IF(C.Largest_LIFE_DATA!M191=0,0,C.Largest_LIFE_DATA!M191/Eco!X51))))</f>
        <v>818.6767622138093</v>
      </c>
      <c r="P192" s="110">
        <f>IF($C$2="National Currency",IF(C.Largest_LIFE_DATA!N191=0,0,C.Largest_LIFE_DATA!N191),IF($C$2="Current Exchange rate",IF(C.Largest_LIFE_DATA!N191=0,0,C.Largest_LIFE_DATA!N191/Eco!Y15),IF($C$2="Constant Exchange rate",IF(C.Largest_LIFE_DATA!N191=0,0,C.Largest_LIFE_DATA!N191/Eco!Y51))))</f>
        <v>852.0281233098973</v>
      </c>
      <c r="Q192" s="22">
        <f t="shared" si="6"/>
        <v>7.5537080432849192E-3</v>
      </c>
      <c r="R192" s="22">
        <f t="shared" si="7"/>
        <v>0.8220189375702136</v>
      </c>
      <c r="S192" s="22">
        <f t="shared" si="8"/>
        <v>0.42849952815350734</v>
      </c>
    </row>
    <row r="193" spans="3:19" x14ac:dyDescent="0.25">
      <c r="C193" s="187"/>
      <c r="D193" s="188"/>
      <c r="E193" s="43" t="s">
        <v>5</v>
      </c>
      <c r="F193" s="133">
        <f>IF($C$2="National Currency",IF(C.Largest_LIFE_DATA!D192=0,0,C.Largest_LIFE_DATA!D192),IF($C$2="Current Exchange rate",IF(C.Largest_LIFE_DATA!D192=0,0,C.Largest_LIFE_DATA!D192/Eco!O16),IF($C$2="Constant Exchange rate",IF(C.Largest_LIFE_DATA!D192=0,0,C.Largest_LIFE_DATA!D192/Eco!O52))))</f>
        <v>0</v>
      </c>
      <c r="G193" s="54">
        <f>IF($C$2="National Currency",IF(C.Largest_LIFE_DATA!E192=0,0,C.Largest_LIFE_DATA!E192),IF($C$2="Current Exchange rate",IF(C.Largest_LIFE_DATA!E192=0,0,C.Largest_LIFE_DATA!E192/Eco!P16),IF($C$2="Constant Exchange rate",IF(C.Largest_LIFE_DATA!E192=0,0,C.Largest_LIFE_DATA!E192/Eco!P52))))</f>
        <v>0</v>
      </c>
      <c r="H193" s="54">
        <f>IF($C$2="National Currency",IF(C.Largest_LIFE_DATA!F192=0,0,C.Largest_LIFE_DATA!F192),IF($C$2="Current Exchange rate",IF(C.Largest_LIFE_DATA!F192=0,0,C.Largest_LIFE_DATA!F192/Eco!Q16),IF($C$2="Constant Exchange rate",IF(C.Largest_LIFE_DATA!F192=0,0,C.Largest_LIFE_DATA!F192/Eco!Q52))))</f>
        <v>0</v>
      </c>
      <c r="I193" s="54">
        <f>IF($C$2="National Currency",IF(C.Largest_LIFE_DATA!G192=0,0,C.Largest_LIFE_DATA!G192),IF($C$2="Current Exchange rate",IF(C.Largest_LIFE_DATA!G192=0,0,C.Largest_LIFE_DATA!G192/Eco!R16),IF($C$2="Constant Exchange rate",IF(C.Largest_LIFE_DATA!G192=0,0,C.Largest_LIFE_DATA!G192/Eco!R52))))</f>
        <v>12828</v>
      </c>
      <c r="J193" s="54">
        <f>IF($C$2="National Currency",IF(C.Largest_LIFE_DATA!H192=0,0,C.Largest_LIFE_DATA!H192),IF($C$2="Current Exchange rate",IF(C.Largest_LIFE_DATA!H192=0,0,C.Largest_LIFE_DATA!H192/Eco!S16),IF($C$2="Constant Exchange rate",IF(C.Largest_LIFE_DATA!H192=0,0,C.Largest_LIFE_DATA!H192/Eco!S52))))</f>
        <v>13036</v>
      </c>
      <c r="K193" s="54">
        <f>IF($C$2="National Currency",IF(C.Largest_LIFE_DATA!I192=0,0,C.Largest_LIFE_DATA!I192),IF($C$2="Current Exchange rate",IF(C.Largest_LIFE_DATA!I192=0,0,C.Largest_LIFE_DATA!I192/Eco!T16),IF($C$2="Constant Exchange rate",IF(C.Largest_LIFE_DATA!I192=0,0,C.Largest_LIFE_DATA!I192/Eco!T52))))</f>
        <v>14732</v>
      </c>
      <c r="L193" s="54">
        <f>IF($C$2="National Currency",IF(C.Largest_LIFE_DATA!J192=0,0,C.Largest_LIFE_DATA!J192),IF($C$2="Current Exchange rate",IF(C.Largest_LIFE_DATA!J192=0,0,C.Largest_LIFE_DATA!J192/Eco!U16),IF($C$2="Constant Exchange rate",IF(C.Largest_LIFE_DATA!J192=0,0,C.Largest_LIFE_DATA!J192/Eco!U52))))</f>
        <v>15517</v>
      </c>
      <c r="M193" s="54">
        <f>IF($C$2="National Currency",IF(C.Largest_LIFE_DATA!K192=0,0,C.Largest_LIFE_DATA!K192),IF($C$2="Current Exchange rate",IF(C.Largest_LIFE_DATA!K192=0,0,C.Largest_LIFE_DATA!K192/Eco!V16),IF($C$2="Constant Exchange rate",IF(C.Largest_LIFE_DATA!K192=0,0,C.Largest_LIFE_DATA!K192/Eco!V52))))</f>
        <v>15011</v>
      </c>
      <c r="N193" s="54">
        <f>IF($C$2="National Currency",IF(C.Largest_LIFE_DATA!L192=0,0,C.Largest_LIFE_DATA!L192),IF($C$2="Current Exchange rate",IF(C.Largest_LIFE_DATA!L192=0,0,C.Largest_LIFE_DATA!L192/Eco!W16),IF($C$2="Constant Exchange rate",IF(C.Largest_LIFE_DATA!L192=0,0,C.Largest_LIFE_DATA!L192/Eco!W52))))</f>
        <v>14736</v>
      </c>
      <c r="O193" s="54">
        <f>IF($C$2="National Currency",IF(C.Largest_LIFE_DATA!M192=0,0,C.Largest_LIFE_DATA!M192),IF($C$2="Current Exchange rate",IF(C.Largest_LIFE_DATA!M192=0,0,C.Largest_LIFE_DATA!M192/Eco!X16),IF($C$2="Constant Exchange rate",IF(C.Largest_LIFE_DATA!M192=0,0,C.Largest_LIFE_DATA!M192/Eco!X52))))</f>
        <v>16591</v>
      </c>
      <c r="P193" s="110">
        <f>IF($C$2="National Currency",IF(C.Largest_LIFE_DATA!N192=0,0,C.Largest_LIFE_DATA!N192),IF($C$2="Current Exchange rate",IF(C.Largest_LIFE_DATA!N192=0,0,C.Largest_LIFE_DATA!N192/Eco!Y16),IF($C$2="Constant Exchange rate",IF(C.Largest_LIFE_DATA!N192=0,0,C.Largest_LIFE_DATA!N192/Eco!Y52))))</f>
        <v>18635</v>
      </c>
      <c r="Q193" s="22">
        <f t="shared" si="6"/>
        <v>0.15308064907967917</v>
      </c>
      <c r="R193" s="22">
        <f t="shared" si="7"/>
        <v>0.12588219326818684</v>
      </c>
      <c r="S193" s="22" t="str">
        <f t="shared" si="8"/>
        <v>-</v>
      </c>
    </row>
    <row r="194" spans="3:19" x14ac:dyDescent="0.25">
      <c r="C194" s="187"/>
      <c r="D194" s="188"/>
      <c r="E194" s="43" t="s">
        <v>6</v>
      </c>
      <c r="F194" s="133">
        <f>IF($C$2="National Currency",IF(C.Largest_LIFE_DATA!D193=0,0,C.Largest_LIFE_DATA!D193),IF($C$2="Current Exchange rate",IF(C.Largest_LIFE_DATA!D193=0,0,C.Largest_LIFE_DATA!D193/Eco!O17),IF($C$2="Constant Exchange rate",IF(C.Largest_LIFE_DATA!D193=0,0,C.Largest_LIFE_DATA!D193/Eco!O53))))</f>
        <v>1765.4090500047012</v>
      </c>
      <c r="G194" s="54">
        <f>IF($C$2="National Currency",IF(C.Largest_LIFE_DATA!E193=0,0,C.Largest_LIFE_DATA!E193),IF($C$2="Current Exchange rate",IF(C.Largest_LIFE_DATA!E193=0,0,C.Largest_LIFE_DATA!E193/Eco!P17),IF($C$2="Constant Exchange rate",IF(C.Largest_LIFE_DATA!E193=0,0,C.Largest_LIFE_DATA!E193/Eco!P53))))</f>
        <v>1909.9297543416653</v>
      </c>
      <c r="H194" s="54">
        <f>IF($C$2="National Currency",IF(C.Largest_LIFE_DATA!F193=0,0,C.Largest_LIFE_DATA!F193),IF($C$2="Current Exchange rate",IF(C.Largest_LIFE_DATA!F193=0,0,C.Largest_LIFE_DATA!F193/Eco!Q17),IF($C$2="Constant Exchange rate",IF(C.Largest_LIFE_DATA!F193=0,0,C.Largest_LIFE_DATA!F193/Eco!Q53))))</f>
        <v>2137.0529058600728</v>
      </c>
      <c r="I194" s="54">
        <f>IF($C$2="National Currency",IF(C.Largest_LIFE_DATA!G193=0,0,C.Largest_LIFE_DATA!G193),IF($C$2="Current Exchange rate",IF(C.Largest_LIFE_DATA!G193=0,0,C.Largest_LIFE_DATA!G193/Eco!R17),IF($C$2="Constant Exchange rate",IF(C.Largest_LIFE_DATA!G193=0,0,C.Largest_LIFE_DATA!G193/Eco!R53))))</f>
        <v>2211.4622647844949</v>
      </c>
      <c r="J194" s="54">
        <f>IF($C$2="National Currency",IF(C.Largest_LIFE_DATA!H193=0,0,C.Largest_LIFE_DATA!H193),IF($C$2="Current Exchange rate",IF(C.Largest_LIFE_DATA!H193=0,0,C.Largest_LIFE_DATA!H193/Eco!S17),IF($C$2="Constant Exchange rate",IF(C.Largest_LIFE_DATA!H193=0,0,C.Largest_LIFE_DATA!H193/Eco!S53))))</f>
        <v>2399.9032946959828</v>
      </c>
      <c r="K194" s="54">
        <f>IF($C$2="National Currency",IF(C.Largest_LIFE_DATA!I193=0,0,C.Largest_LIFE_DATA!I193),IF($C$2="Current Exchange rate",IF(C.Largest_LIFE_DATA!I193=0,0,C.Largest_LIFE_DATA!I193/Eco!T17),IF($C$2="Constant Exchange rate",IF(C.Largest_LIFE_DATA!I193=0,0,C.Largest_LIFE_DATA!I193/Eco!T53))))</f>
        <v>2139.478328609996</v>
      </c>
      <c r="L194" s="54">
        <f>IF($C$2="National Currency",IF(C.Largest_LIFE_DATA!J193=0,0,C.Largest_LIFE_DATA!J193),IF($C$2="Current Exchange rate",IF(C.Largest_LIFE_DATA!J193=0,0,C.Largest_LIFE_DATA!J193/Eco!U17),IF($C$2="Constant Exchange rate",IF(C.Largest_LIFE_DATA!J193=0,0,C.Largest_LIFE_DATA!J193/Eco!U53))))</f>
        <v>2486.4671672061568</v>
      </c>
      <c r="M194" s="54">
        <f>IF($C$2="National Currency",IF(C.Largest_LIFE_DATA!K193=0,0,C.Largest_LIFE_DATA!K193),IF($C$2="Current Exchange rate",IF(C.Largest_LIFE_DATA!K193=0,0,C.Largest_LIFE_DATA!K193/Eco!V17),IF($C$2="Constant Exchange rate",IF(C.Largest_LIFE_DATA!K193=0,0,C.Largest_LIFE_DATA!K193/Eco!V53))))</f>
        <v>2376.8014720696278</v>
      </c>
      <c r="N194" s="54">
        <f>IF($C$2="National Currency",IF(C.Largest_LIFE_DATA!L193=0,0,C.Largest_LIFE_DATA!L193),IF($C$2="Current Exchange rate",IF(C.Largest_LIFE_DATA!L193=0,0,C.Largest_LIFE_DATA!L193/Eco!W17),IF($C$2="Constant Exchange rate",IF(C.Largest_LIFE_DATA!L193=0,0,C.Largest_LIFE_DATA!L193/Eco!W53))))</f>
        <v>2889.4738962835618</v>
      </c>
      <c r="O194" s="54">
        <f>IF($C$2="National Currency",IF(C.Largest_LIFE_DATA!M193=0,0,C.Largest_LIFE_DATA!M193),IF($C$2="Current Exchange rate",IF(C.Largest_LIFE_DATA!M193=0,0,C.Largest_LIFE_DATA!M193/Eco!X17),IF($C$2="Constant Exchange rate",IF(C.Largest_LIFE_DATA!M193=0,0,C.Largest_LIFE_DATA!M193/Eco!X53))))</f>
        <v>2889.4738962835618</v>
      </c>
      <c r="P194" s="110">
        <f>IF($C$2="National Currency",IF(C.Largest_LIFE_DATA!N193=0,0,C.Largest_LIFE_DATA!N193),IF($C$2="Current Exchange rate",IF(C.Largest_LIFE_DATA!N193=0,0,C.Largest_LIFE_DATA!N193/Eco!Y17),IF($C$2="Constant Exchange rate",IF(C.Largest_LIFE_DATA!N193=0,0,C.Largest_LIFE_DATA!N193/Eco!Y53))))</f>
        <v>3185.8612816139043</v>
      </c>
      <c r="Q194" s="22">
        <f t="shared" si="6"/>
        <v>2.6660390545589611E-2</v>
      </c>
      <c r="R194" s="22">
        <f t="shared" si="7"/>
        <v>0</v>
      </c>
      <c r="S194" s="22">
        <f t="shared" si="8"/>
        <v>0.63671637248934876</v>
      </c>
    </row>
    <row r="195" spans="3:19" x14ac:dyDescent="0.25">
      <c r="C195" s="187"/>
      <c r="D195" s="188"/>
      <c r="E195" s="43" t="s">
        <v>7</v>
      </c>
      <c r="F195" s="133">
        <f>IF($C$2="National Currency",IF(C.Largest_LIFE_DATA!D194=0,0,C.Largest_LIFE_DATA!D194),IF($C$2="Current Exchange rate",IF(C.Largest_LIFE_DATA!D194=0,0,C.Largest_LIFE_DATA!D194/Eco!O18),IF($C$2="Constant Exchange rate",IF(C.Largest_LIFE_DATA!D194=0,0,C.Largest_LIFE_DATA!D194/Eco!O54))))</f>
        <v>24.01799752022804</v>
      </c>
      <c r="G195" s="54">
        <f>IF($C$2="National Currency",IF(C.Largest_LIFE_DATA!E194=0,0,C.Largest_LIFE_DATA!E194),IF($C$2="Current Exchange rate",IF(C.Largest_LIFE_DATA!E194=0,0,C.Largest_LIFE_DATA!E194/Eco!P18),IF($C$2="Constant Exchange rate",IF(C.Largest_LIFE_DATA!E194=0,0,C.Largest_LIFE_DATA!E194/Eco!P54))))</f>
        <v>39.426392954379864</v>
      </c>
      <c r="H195" s="54">
        <f>IF($C$2="National Currency",IF(C.Largest_LIFE_DATA!F194=0,0,C.Largest_LIFE_DATA!F194),IF($C$2="Current Exchange rate",IF(C.Largest_LIFE_DATA!F194=0,0,C.Largest_LIFE_DATA!F194/Eco!Q18),IF($C$2="Constant Exchange rate",IF(C.Largest_LIFE_DATA!F194=0,0,C.Largest_LIFE_DATA!F194/Eco!Q54))))</f>
        <v>35.969475796658699</v>
      </c>
      <c r="I195" s="54">
        <f>IF($C$2="National Currency",IF(C.Largest_LIFE_DATA!G194=0,0,C.Largest_LIFE_DATA!G194),IF($C$2="Current Exchange rate",IF(C.Largest_LIFE_DATA!G194=0,0,C.Largest_LIFE_DATA!G194/Eco!R18),IF($C$2="Constant Exchange rate",IF(C.Largest_LIFE_DATA!G194=0,0,C.Largest_LIFE_DATA!G194/Eco!R54))))</f>
        <v>64.729717638336766</v>
      </c>
      <c r="J195" s="54">
        <f>IF($C$2="National Currency",IF(C.Largest_LIFE_DATA!H194=0,0,C.Largest_LIFE_DATA!H194),IF($C$2="Current Exchange rate",IF(C.Largest_LIFE_DATA!H194=0,0,C.Largest_LIFE_DATA!H194/Eco!S18),IF($C$2="Constant Exchange rate",IF(C.Largest_LIFE_DATA!H194=0,0,C.Largest_LIFE_DATA!H194/Eco!S54))))</f>
        <v>44.674242327406596</v>
      </c>
      <c r="K195" s="54">
        <f>IF($C$2="National Currency",IF(C.Largest_LIFE_DATA!I194=0,0,C.Largest_LIFE_DATA!I194),IF($C$2="Current Exchange rate",IF(C.Largest_LIFE_DATA!I194=0,0,C.Largest_LIFE_DATA!I194/Eco!T18),IF($C$2="Constant Exchange rate",IF(C.Largest_LIFE_DATA!I194=0,0,C.Largest_LIFE_DATA!I194/Eco!T54))))</f>
        <v>50.891247938849332</v>
      </c>
      <c r="L195" s="54">
        <f>IF($C$2="National Currency",IF(C.Largest_LIFE_DATA!J194=0,0,C.Largest_LIFE_DATA!J194),IF($C$2="Current Exchange rate",IF(C.Largest_LIFE_DATA!J194=0,0,C.Largest_LIFE_DATA!J194/Eco!U18),IF($C$2="Constant Exchange rate",IF(C.Largest_LIFE_DATA!J194=0,0,C.Largest_LIFE_DATA!J194/Eco!U54))))</f>
        <v>83.476601945470591</v>
      </c>
      <c r="M195" s="54">
        <f>IF($C$2="National Currency",IF(C.Largest_LIFE_DATA!K194=0,0,C.Largest_LIFE_DATA!K194),IF($C$2="Current Exchange rate",IF(C.Largest_LIFE_DATA!K194=0,0,C.Largest_LIFE_DATA!K194/Eco!V18),IF($C$2="Constant Exchange rate",IF(C.Largest_LIFE_DATA!K194=0,0,C.Largest_LIFE_DATA!K194/Eco!V54))))</f>
        <v>24</v>
      </c>
      <c r="N195" s="54">
        <f>IF($C$2="National Currency",IF(C.Largest_LIFE_DATA!L194=0,0,C.Largest_LIFE_DATA!L194),IF($C$2="Current Exchange rate",IF(C.Largest_LIFE_DATA!L194=0,0,C.Largest_LIFE_DATA!L194/Eco!W18),IF($C$2="Constant Exchange rate",IF(C.Largest_LIFE_DATA!L194=0,0,C.Largest_LIFE_DATA!L194/Eco!W54))))</f>
        <v>24.27</v>
      </c>
      <c r="O195" s="54">
        <f>IF($C$2="National Currency",IF(C.Largest_LIFE_DATA!M194=0,0,C.Largest_LIFE_DATA!M194),IF($C$2="Current Exchange rate",IF(C.Largest_LIFE_DATA!M194=0,0,C.Largest_LIFE_DATA!M194/Eco!X18),IF($C$2="Constant Exchange rate",IF(C.Largest_LIFE_DATA!M194=0,0,C.Largest_LIFE_DATA!M194/Eco!X54))))</f>
        <v>26.9</v>
      </c>
      <c r="P195" s="110">
        <f>IF($C$2="National Currency",IF(C.Largest_LIFE_DATA!N194=0,0,C.Largest_LIFE_DATA!N194),IF($C$2="Current Exchange rate",IF(C.Largest_LIFE_DATA!N194=0,0,C.Largest_LIFE_DATA!N194/Eco!Y18),IF($C$2="Constant Exchange rate",IF(C.Largest_LIFE_DATA!N194=0,0,C.Largest_LIFE_DATA!N194/Eco!Y54))))</f>
        <v>0</v>
      </c>
      <c r="Q195" s="22">
        <f t="shared" si="6"/>
        <v>2.4819899103389604E-4</v>
      </c>
      <c r="R195" s="22">
        <f t="shared" si="7"/>
        <v>0.10836423568191189</v>
      </c>
      <c r="S195" s="22">
        <f t="shared" si="8"/>
        <v>0.11999345396487482</v>
      </c>
    </row>
    <row r="196" spans="3:19" x14ac:dyDescent="0.25">
      <c r="C196" s="187"/>
      <c r="D196" s="188"/>
      <c r="E196" s="43" t="s">
        <v>8</v>
      </c>
      <c r="F196" s="133">
        <f>IF($C$2="National Currency",IF(C.Largest_LIFE_DATA!D195=0,0,C.Largest_LIFE_DATA!D195),IF($C$2="Current Exchange rate",IF(C.Largest_LIFE_DATA!D195=0,0,C.Largest_LIFE_DATA!D195/Eco!O19),IF($C$2="Constant Exchange rate",IF(C.Largest_LIFE_DATA!D195=0,0,C.Largest_LIFE_DATA!D195/Eco!O55))))</f>
        <v>1882</v>
      </c>
      <c r="G196" s="54">
        <f>IF($C$2="National Currency",IF(C.Largest_LIFE_DATA!E195=0,0,C.Largest_LIFE_DATA!E195),IF($C$2="Current Exchange rate",IF(C.Largest_LIFE_DATA!E195=0,0,C.Largest_LIFE_DATA!E195/Eco!P19),IF($C$2="Constant Exchange rate",IF(C.Largest_LIFE_DATA!E195=0,0,C.Largest_LIFE_DATA!E195/Eco!P55))))</f>
        <v>1935</v>
      </c>
      <c r="H196" s="54">
        <f>IF($C$2="National Currency",IF(C.Largest_LIFE_DATA!F195=0,0,C.Largest_LIFE_DATA!F195),IF($C$2="Current Exchange rate",IF(C.Largest_LIFE_DATA!F195=0,0,C.Largest_LIFE_DATA!F195/Eco!Q19),IF($C$2="Constant Exchange rate",IF(C.Largest_LIFE_DATA!F195=0,0,C.Largest_LIFE_DATA!F195/Eco!Q55))))</f>
        <v>2348</v>
      </c>
      <c r="I196" s="54">
        <f>IF($C$2="National Currency",IF(C.Largest_LIFE_DATA!G195=0,0,C.Largest_LIFE_DATA!G195),IF($C$2="Current Exchange rate",IF(C.Largest_LIFE_DATA!G195=0,0,C.Largest_LIFE_DATA!G195/Eco!R19),IF($C$2="Constant Exchange rate",IF(C.Largest_LIFE_DATA!G195=0,0,C.Largest_LIFE_DATA!G195/Eco!R55))))</f>
        <v>2439</v>
      </c>
      <c r="J196" s="54">
        <f>IF($C$2="National Currency",IF(C.Largest_LIFE_DATA!H195=0,0,C.Largest_LIFE_DATA!H195),IF($C$2="Current Exchange rate",IF(C.Largest_LIFE_DATA!H195=0,0,C.Largest_LIFE_DATA!H195/Eco!S19),IF($C$2="Constant Exchange rate",IF(C.Largest_LIFE_DATA!H195=0,0,C.Largest_LIFE_DATA!H195/Eco!S55))))</f>
        <v>4748.67184791</v>
      </c>
      <c r="K196" s="54">
        <f>IF($C$2="National Currency",IF(C.Largest_LIFE_DATA!I195=0,0,C.Largest_LIFE_DATA!I195),IF($C$2="Current Exchange rate",IF(C.Largest_LIFE_DATA!I195=0,0,C.Largest_LIFE_DATA!I195/Eco!T19),IF($C$2="Constant Exchange rate",IF(C.Largest_LIFE_DATA!I195=0,0,C.Largest_LIFE_DATA!I195/Eco!T55))))</f>
        <v>4113</v>
      </c>
      <c r="L196" s="54">
        <f>IF($C$2="National Currency",IF(C.Largest_LIFE_DATA!J195=0,0,C.Largest_LIFE_DATA!J195),IF($C$2="Current Exchange rate",IF(C.Largest_LIFE_DATA!J195=0,0,C.Largest_LIFE_DATA!J195/Eco!U19),IF($C$2="Constant Exchange rate",IF(C.Largest_LIFE_DATA!J195=0,0,C.Largest_LIFE_DATA!J195/Eco!U55))))</f>
        <v>3719</v>
      </c>
      <c r="M196" s="54">
        <f>IF($C$2="National Currency",IF(C.Largest_LIFE_DATA!K195=0,0,C.Largest_LIFE_DATA!K195),IF($C$2="Current Exchange rate",IF(C.Largest_LIFE_DATA!K195=0,0,C.Largest_LIFE_DATA!K195/Eco!V19),IF($C$2="Constant Exchange rate",IF(C.Largest_LIFE_DATA!K195=0,0,C.Largest_LIFE_DATA!K195/Eco!V55))))</f>
        <v>5033</v>
      </c>
      <c r="N196" s="54">
        <f>IF($C$2="National Currency",IF(C.Largest_LIFE_DATA!L195=0,0,C.Largest_LIFE_DATA!L195),IF($C$2="Current Exchange rate",IF(C.Largest_LIFE_DATA!L195=0,0,C.Largest_LIFE_DATA!L195/Eco!W19),IF($C$2="Constant Exchange rate",IF(C.Largest_LIFE_DATA!L195=0,0,C.Largest_LIFE_DATA!L195/Eco!W55))))</f>
        <v>5131</v>
      </c>
      <c r="O196" s="54">
        <f>IF($C$2="National Currency",IF(C.Largest_LIFE_DATA!M195=0,0,C.Largest_LIFE_DATA!M195),IF($C$2="Current Exchange rate",IF(C.Largest_LIFE_DATA!M195=0,0,C.Largest_LIFE_DATA!M195/Eco!X19),IF($C$2="Constant Exchange rate",IF(C.Largest_LIFE_DATA!M195=0,0,C.Largest_LIFE_DATA!M195/Eco!X55))))</f>
        <v>5271</v>
      </c>
      <c r="P196" s="110">
        <f>IF($C$2="National Currency",IF(C.Largest_LIFE_DATA!N195=0,0,C.Largest_LIFE_DATA!N195),IF($C$2="Current Exchange rate",IF(C.Largest_LIFE_DATA!N195=0,0,C.Largest_LIFE_DATA!N195/Eco!Y19),IF($C$2="Constant Exchange rate",IF(C.Largest_LIFE_DATA!N195=0,0,C.Largest_LIFE_DATA!N195/Eco!Y55))))</f>
        <v>5514</v>
      </c>
      <c r="Q196" s="22">
        <f t="shared" si="6"/>
        <v>4.8634084823035918E-2</v>
      </c>
      <c r="R196" s="22">
        <f t="shared" si="7"/>
        <v>2.7285129604365688E-2</v>
      </c>
      <c r="S196" s="22">
        <f t="shared" si="8"/>
        <v>1.8007438894792775</v>
      </c>
    </row>
    <row r="197" spans="3:19" x14ac:dyDescent="0.25">
      <c r="C197" s="187"/>
      <c r="D197" s="188"/>
      <c r="E197" s="43" t="s">
        <v>9</v>
      </c>
      <c r="F197" s="133">
        <f>IF($C$2="National Currency",IF(C.Largest_LIFE_DATA!D196=0,0,C.Largest_LIFE_DATA!D196),IF($C$2="Current Exchange rate",IF(C.Largest_LIFE_DATA!D196=0,0,C.Largest_LIFE_DATA!D196/Eco!O20),IF($C$2="Constant Exchange rate",IF(C.Largest_LIFE_DATA!D196=0,0,C.Largest_LIFE_DATA!D196/Eco!O56))))</f>
        <v>3244</v>
      </c>
      <c r="G197" s="54">
        <f>IF($C$2="National Currency",IF(C.Largest_LIFE_DATA!E196=0,0,C.Largest_LIFE_DATA!E196),IF($C$2="Current Exchange rate",IF(C.Largest_LIFE_DATA!E196=0,0,C.Largest_LIFE_DATA!E196/Eco!P20),IF($C$2="Constant Exchange rate",IF(C.Largest_LIFE_DATA!E196=0,0,C.Largest_LIFE_DATA!E196/Eco!P56))))</f>
        <v>3464</v>
      </c>
      <c r="H197" s="54">
        <f>IF($C$2="National Currency",IF(C.Largest_LIFE_DATA!F196=0,0,C.Largest_LIFE_DATA!F196),IF($C$2="Current Exchange rate",IF(C.Largest_LIFE_DATA!F196=0,0,C.Largest_LIFE_DATA!F196/Eco!Q20),IF($C$2="Constant Exchange rate",IF(C.Largest_LIFE_DATA!F196=0,0,C.Largest_LIFE_DATA!F196/Eco!Q56))))</f>
        <v>3664</v>
      </c>
      <c r="I197" s="54">
        <f>IF($C$2="National Currency",IF(C.Largest_LIFE_DATA!G196=0,0,C.Largest_LIFE_DATA!G196),IF($C$2="Current Exchange rate",IF(C.Largest_LIFE_DATA!G196=0,0,C.Largest_LIFE_DATA!G196/Eco!R20),IF($C$2="Constant Exchange rate",IF(C.Largest_LIFE_DATA!G196=0,0,C.Largest_LIFE_DATA!G196/Eco!R56))))</f>
        <v>3753</v>
      </c>
      <c r="J197" s="54">
        <f>IF($C$2="National Currency",IF(C.Largest_LIFE_DATA!H196=0,0,C.Largest_LIFE_DATA!H196),IF($C$2="Current Exchange rate",IF(C.Largest_LIFE_DATA!H196=0,0,C.Largest_LIFE_DATA!H196/Eco!S20),IF($C$2="Constant Exchange rate",IF(C.Largest_LIFE_DATA!H196=0,0,C.Largest_LIFE_DATA!H196/Eco!S56))))</f>
        <v>4106</v>
      </c>
      <c r="K197" s="54">
        <f>IF($C$2="National Currency",IF(C.Largest_LIFE_DATA!I196=0,0,C.Largest_LIFE_DATA!I196),IF($C$2="Current Exchange rate",IF(C.Largest_LIFE_DATA!I196=0,0,C.Largest_LIFE_DATA!I196/Eco!T20),IF($C$2="Constant Exchange rate",IF(C.Largest_LIFE_DATA!I196=0,0,C.Largest_LIFE_DATA!I196/Eco!T56))))</f>
        <v>3399.6</v>
      </c>
      <c r="L197" s="54">
        <f>IF($C$2="National Currency",IF(C.Largest_LIFE_DATA!J196=0,0,C.Largest_LIFE_DATA!J196),IF($C$2="Current Exchange rate",IF(C.Largest_LIFE_DATA!J196=0,0,C.Largest_LIFE_DATA!J196/Eco!U20),IF($C$2="Constant Exchange rate",IF(C.Largest_LIFE_DATA!J196=0,0,C.Largest_LIFE_DATA!J196/Eco!U56))))</f>
        <v>3735.2</v>
      </c>
      <c r="M197" s="54">
        <f>IF($C$2="National Currency",IF(C.Largest_LIFE_DATA!K196=0,0,C.Largest_LIFE_DATA!K196),IF($C$2="Current Exchange rate",IF(C.Largest_LIFE_DATA!K196=0,0,C.Largest_LIFE_DATA!K196/Eco!V20),IF($C$2="Constant Exchange rate",IF(C.Largest_LIFE_DATA!K196=0,0,C.Largest_LIFE_DATA!K196/Eco!V56))))</f>
        <v>3976.7</v>
      </c>
      <c r="N197" s="54">
        <f>IF($C$2="National Currency",IF(C.Largest_LIFE_DATA!L196=0,0,C.Largest_LIFE_DATA!L196),IF($C$2="Current Exchange rate",IF(C.Largest_LIFE_DATA!L196=0,0,C.Largest_LIFE_DATA!L196/Eco!W20),IF($C$2="Constant Exchange rate",IF(C.Largest_LIFE_DATA!L196=0,0,C.Largest_LIFE_DATA!L196/Eco!W56))))</f>
        <v>4230.7</v>
      </c>
      <c r="O197" s="54">
        <f>IF($C$2="National Currency",IF(C.Largest_LIFE_DATA!M196=0,0,C.Largest_LIFE_DATA!M196),IF($C$2="Current Exchange rate",IF(C.Largest_LIFE_DATA!M196=0,0,C.Largest_LIFE_DATA!M196/Eco!X20),IF($C$2="Constant Exchange rate",IF(C.Largest_LIFE_DATA!M196=0,0,C.Largest_LIFE_DATA!M196/Eco!X56))))</f>
        <v>4258</v>
      </c>
      <c r="P197" s="110">
        <f>IF($C$2="National Currency",IF(C.Largest_LIFE_DATA!N196=0,0,C.Largest_LIFE_DATA!N196),IF($C$2="Current Exchange rate",IF(C.Largest_LIFE_DATA!N196=0,0,C.Largest_LIFE_DATA!N196/Eco!Y20),IF($C$2="Constant Exchange rate",IF(C.Largest_LIFE_DATA!N196=0,0,C.Largest_LIFE_DATA!N196/Eco!Y56))))</f>
        <v>4343.5999999999995</v>
      </c>
      <c r="Q197" s="22">
        <f t="shared" si="6"/>
        <v>3.9287409064027119E-2</v>
      </c>
      <c r="R197" s="22">
        <f t="shared" si="7"/>
        <v>6.4528328645379052E-3</v>
      </c>
      <c r="S197" s="22">
        <f t="shared" si="8"/>
        <v>0.31257706535141794</v>
      </c>
    </row>
    <row r="198" spans="3:19" x14ac:dyDescent="0.25">
      <c r="C198" s="187"/>
      <c r="D198" s="188"/>
      <c r="E198" s="43" t="s">
        <v>10</v>
      </c>
      <c r="F198" s="133">
        <f>IF($C$2="National Currency",IF(C.Largest_LIFE_DATA!D197=0,0,C.Largest_LIFE_DATA!D197),IF($C$2="Current Exchange rate",IF(C.Largest_LIFE_DATA!D197=0,0,C.Largest_LIFE_DATA!D197/Eco!O21),IF($C$2="Constant Exchange rate",IF(C.Largest_LIFE_DATA!D197=0,0,C.Largest_LIFE_DATA!D197/Eco!O57))))</f>
        <v>19150</v>
      </c>
      <c r="G198" s="54">
        <f>IF($C$2="National Currency",IF(C.Largest_LIFE_DATA!E197=0,0,C.Largest_LIFE_DATA!E197),IF($C$2="Current Exchange rate",IF(C.Largest_LIFE_DATA!E197=0,0,C.Largest_LIFE_DATA!E197/Eco!P21),IF($C$2="Constant Exchange rate",IF(C.Largest_LIFE_DATA!E197=0,0,C.Largest_LIFE_DATA!E197/Eco!P57))))</f>
        <v>21741</v>
      </c>
      <c r="H198" s="54">
        <f>IF($C$2="National Currency",IF(C.Largest_LIFE_DATA!F197=0,0,C.Largest_LIFE_DATA!F197),IF($C$2="Current Exchange rate",IF(C.Largest_LIFE_DATA!F197=0,0,C.Largest_LIFE_DATA!F197/Eco!Q21),IF($C$2="Constant Exchange rate",IF(C.Largest_LIFE_DATA!F197=0,0,C.Largest_LIFE_DATA!F197/Eco!Q57))))</f>
        <v>26465</v>
      </c>
      <c r="I198" s="54">
        <f>IF($C$2="National Currency",IF(C.Largest_LIFE_DATA!G197=0,0,C.Largest_LIFE_DATA!G197),IF($C$2="Current Exchange rate",IF(C.Largest_LIFE_DATA!G197=0,0,C.Largest_LIFE_DATA!G197/Eco!R21),IF($C$2="Constant Exchange rate",IF(C.Largest_LIFE_DATA!G197=0,0,C.Largest_LIFE_DATA!G197/Eco!R57))))</f>
        <v>25656</v>
      </c>
      <c r="J198" s="54">
        <f>IF($C$2="National Currency",IF(C.Largest_LIFE_DATA!H197=0,0,C.Largest_LIFE_DATA!H197),IF($C$2="Current Exchange rate",IF(C.Largest_LIFE_DATA!H197=0,0,C.Largest_LIFE_DATA!H197/Eco!S21),IF($C$2="Constant Exchange rate",IF(C.Largest_LIFE_DATA!H197=0,0,C.Largest_LIFE_DATA!H197/Eco!S57))))</f>
        <v>23391</v>
      </c>
      <c r="K198" s="54">
        <f>IF($C$2="National Currency",IF(C.Largest_LIFE_DATA!I197=0,0,C.Largest_LIFE_DATA!I197),IF($C$2="Current Exchange rate",IF(C.Largest_LIFE_DATA!I197=0,0,C.Largest_LIFE_DATA!I197/Eco!T21),IF($C$2="Constant Exchange rate",IF(C.Largest_LIFE_DATA!I197=0,0,C.Largest_LIFE_DATA!I197/Eco!T57))))</f>
        <v>24963</v>
      </c>
      <c r="L198" s="54">
        <f>IF($C$2="National Currency",IF(C.Largest_LIFE_DATA!J197=0,0,C.Largest_LIFE_DATA!J197),IF($C$2="Current Exchange rate",IF(C.Largest_LIFE_DATA!J197=0,0,C.Largest_LIFE_DATA!J197/Eco!U21),IF($C$2="Constant Exchange rate",IF(C.Largest_LIFE_DATA!J197=0,0,C.Largest_LIFE_DATA!J197/Eco!U57))))</f>
        <v>24611</v>
      </c>
      <c r="M198" s="54">
        <f>IF($C$2="National Currency",IF(C.Largest_LIFE_DATA!K197=0,0,C.Largest_LIFE_DATA!K197),IF($C$2="Current Exchange rate",IF(C.Largest_LIFE_DATA!K197=0,0,C.Largest_LIFE_DATA!K197/Eco!V21),IF($C$2="Constant Exchange rate",IF(C.Largest_LIFE_DATA!K197=0,0,C.Largest_LIFE_DATA!K197/Eco!V57))))</f>
        <v>22043</v>
      </c>
      <c r="N198" s="54">
        <f>IF($C$2="National Currency",IF(C.Largest_LIFE_DATA!L197=0,0,C.Largest_LIFE_DATA!L197),IF($C$2="Current Exchange rate",IF(C.Largest_LIFE_DATA!L197=0,0,C.Largest_LIFE_DATA!L197/Eco!W21),IF($C$2="Constant Exchange rate",IF(C.Largest_LIFE_DATA!L197=0,0,C.Largest_LIFE_DATA!L197/Eco!W57))))</f>
        <v>20039</v>
      </c>
      <c r="O198" s="54">
        <f>IF($C$2="National Currency",IF(C.Largest_LIFE_DATA!M197=0,0,C.Largest_LIFE_DATA!M197),IF($C$2="Current Exchange rate",IF(C.Largest_LIFE_DATA!M197=0,0,C.Largest_LIFE_DATA!M197/Eco!X21),IF($C$2="Constant Exchange rate",IF(C.Largest_LIFE_DATA!M197=0,0,C.Largest_LIFE_DATA!M197/Eco!X57))))</f>
        <v>19939</v>
      </c>
      <c r="P198" s="110">
        <f>IF($C$2="National Currency",IF(C.Largest_LIFE_DATA!N197=0,0,C.Largest_LIFE_DATA!N197),IF($C$2="Current Exchange rate",IF(C.Largest_LIFE_DATA!N197=0,0,C.Largest_LIFE_DATA!N197/Eco!Y21),IF($C$2="Constant Exchange rate",IF(C.Largest_LIFE_DATA!N197=0,0,C.Largest_LIFE_DATA!N197/Eco!Y57))))</f>
        <v>0</v>
      </c>
      <c r="Q198" s="22">
        <f t="shared" si="6"/>
        <v>0.18397173539869344</v>
      </c>
      <c r="R198" s="22">
        <f t="shared" si="7"/>
        <v>-4.9902689754978136E-3</v>
      </c>
      <c r="S198" s="22">
        <f t="shared" si="8"/>
        <v>4.1201044386423025E-2</v>
      </c>
    </row>
    <row r="199" spans="3:19" x14ac:dyDescent="0.25">
      <c r="C199" s="187"/>
      <c r="D199" s="188"/>
      <c r="E199" s="43" t="s">
        <v>12</v>
      </c>
      <c r="F199" s="133">
        <f>IF($C$2="National Currency",IF(C.Largest_LIFE_DATA!D198=0,0,C.Largest_LIFE_DATA!D198),IF($C$2="Current Exchange rate",IF(C.Largest_LIFE_DATA!D198=0,0,C.Largest_LIFE_DATA!D198/Eco!O22),IF($C$2="Constant Exchange rate",IF(C.Largest_LIFE_DATA!D198=0,0,C.Largest_LIFE_DATA!D198/Eco!O58))))</f>
        <v>254</v>
      </c>
      <c r="G199" s="54">
        <f>IF($C$2="National Currency",IF(C.Largest_LIFE_DATA!E198=0,0,C.Largest_LIFE_DATA!E198),IF($C$2="Current Exchange rate",IF(C.Largest_LIFE_DATA!E198=0,0,C.Largest_LIFE_DATA!E198/Eco!P22),IF($C$2="Constant Exchange rate",IF(C.Largest_LIFE_DATA!E198=0,0,C.Largest_LIFE_DATA!E198/Eco!P58))))</f>
        <v>365</v>
      </c>
      <c r="H199" s="54">
        <f>IF($C$2="National Currency",IF(C.Largest_LIFE_DATA!F198=0,0,C.Largest_LIFE_DATA!F198),IF($C$2="Current Exchange rate",IF(C.Largest_LIFE_DATA!F198=0,0,C.Largest_LIFE_DATA!F198/Eco!Q22),IF($C$2="Constant Exchange rate",IF(C.Largest_LIFE_DATA!F198=0,0,C.Largest_LIFE_DATA!F198/Eco!Q58))))</f>
        <v>426</v>
      </c>
      <c r="I199" s="54">
        <f>IF($C$2="National Currency",IF(C.Largest_LIFE_DATA!G198=0,0,C.Largest_LIFE_DATA!G198),IF($C$2="Current Exchange rate",IF(C.Largest_LIFE_DATA!G198=0,0,C.Largest_LIFE_DATA!G198/Eco!R22),IF($C$2="Constant Exchange rate",IF(C.Largest_LIFE_DATA!G198=0,0,C.Largest_LIFE_DATA!G198/Eco!R58))))</f>
        <v>463</v>
      </c>
      <c r="J199" s="54">
        <f>IF($C$2="National Currency",IF(C.Largest_LIFE_DATA!H198=0,0,C.Largest_LIFE_DATA!H198),IF($C$2="Current Exchange rate",IF(C.Largest_LIFE_DATA!H198=0,0,C.Largest_LIFE_DATA!H198/Eco!S22),IF($C$2="Constant Exchange rate",IF(C.Largest_LIFE_DATA!H198=0,0,C.Largest_LIFE_DATA!H198/Eco!S58))))</f>
        <v>529</v>
      </c>
      <c r="K199" s="54">
        <f>IF($C$2="National Currency",IF(C.Largest_LIFE_DATA!I198=0,0,C.Largest_LIFE_DATA!I198),IF($C$2="Current Exchange rate",IF(C.Largest_LIFE_DATA!I198=0,0,C.Largest_LIFE_DATA!I198/Eco!T22),IF($C$2="Constant Exchange rate",IF(C.Largest_LIFE_DATA!I198=0,0,C.Largest_LIFE_DATA!I198/Eco!T58))))</f>
        <v>566</v>
      </c>
      <c r="L199" s="54">
        <f>IF($C$2="National Currency",IF(C.Largest_LIFE_DATA!J198=0,0,C.Largest_LIFE_DATA!J198),IF($C$2="Current Exchange rate",IF(C.Largest_LIFE_DATA!J198=0,0,C.Largest_LIFE_DATA!J198/Eco!U22),IF($C$2="Constant Exchange rate",IF(C.Largest_LIFE_DATA!J198=0,0,C.Largest_LIFE_DATA!J198/Eco!U58))))</f>
        <v>524</v>
      </c>
      <c r="M199" s="54">
        <f>IF($C$2="National Currency",IF(C.Largest_LIFE_DATA!K198=0,0,C.Largest_LIFE_DATA!K198),IF($C$2="Current Exchange rate",IF(C.Largest_LIFE_DATA!K198=0,0,C.Largest_LIFE_DATA!K198/Eco!V22),IF($C$2="Constant Exchange rate",IF(C.Largest_LIFE_DATA!K198=0,0,C.Largest_LIFE_DATA!K198/Eco!V58))))</f>
        <v>399.57</v>
      </c>
      <c r="N199" s="54">
        <f>IF($C$2="National Currency",IF(C.Largest_LIFE_DATA!L198=0,0,C.Largest_LIFE_DATA!L198),IF($C$2="Current Exchange rate",IF(C.Largest_LIFE_DATA!L198=0,0,C.Largest_LIFE_DATA!L198/Eco!W22),IF($C$2="Constant Exchange rate",IF(C.Largest_LIFE_DATA!L198=0,0,C.Largest_LIFE_DATA!L198/Eco!W58))))</f>
        <v>335</v>
      </c>
      <c r="O199" s="54">
        <f>IF($C$2="National Currency",IF(C.Largest_LIFE_DATA!M198=0,0,C.Largest_LIFE_DATA!M198),IF($C$2="Current Exchange rate",IF(C.Largest_LIFE_DATA!M198=0,0,C.Largest_LIFE_DATA!M198/Eco!X22),IF($C$2="Constant Exchange rate",IF(C.Largest_LIFE_DATA!M198=0,0,C.Largest_LIFE_DATA!M198/Eco!X58))))</f>
        <v>376</v>
      </c>
      <c r="P199" s="110">
        <f>IF($C$2="National Currency",IF(C.Largest_LIFE_DATA!N198=0,0,C.Largest_LIFE_DATA!N198),IF($C$2="Current Exchange rate",IF(C.Largest_LIFE_DATA!N198=0,0,C.Largest_LIFE_DATA!N198/Eco!Y22),IF($C$2="Constant Exchange rate",IF(C.Largest_LIFE_DATA!N198=0,0,C.Largest_LIFE_DATA!N198/Eco!Y58))))</f>
        <v>0</v>
      </c>
      <c r="Q199" s="22">
        <f t="shared" si="6"/>
        <v>3.469249837499811E-3</v>
      </c>
      <c r="R199" s="22">
        <f t="shared" si="7"/>
        <v>0.12238805970149258</v>
      </c>
      <c r="S199" s="22">
        <f t="shared" si="8"/>
        <v>0.48031496062992129</v>
      </c>
    </row>
    <row r="200" spans="3:19" x14ac:dyDescent="0.25">
      <c r="C200" s="187"/>
      <c r="D200" s="188"/>
      <c r="E200" s="43" t="s">
        <v>28</v>
      </c>
      <c r="F200" s="133">
        <f>IF($C$2="National Currency",IF(C.Largest_LIFE_DATA!D199=0,0,C.Largest_LIFE_DATA!D199),IF($C$2="Current Exchange rate",IF(C.Largest_LIFE_DATA!D199=0,0,C.Largest_LIFE_DATA!D199/Eco!O23),IF($C$2="Constant Exchange rate",IF(C.Largest_LIFE_DATA!D199=0,0,C.Largest_LIFE_DATA!D199/Eco!O59))))</f>
        <v>31.731522590754764</v>
      </c>
      <c r="G200" s="54">
        <f>IF($C$2="National Currency",IF(C.Largest_LIFE_DATA!E199=0,0,C.Largest_LIFE_DATA!E199),IF($C$2="Current Exchange rate",IF(C.Largest_LIFE_DATA!E199=0,0,C.Largest_LIFE_DATA!E199/Eco!P23),IF($C$2="Constant Exchange rate",IF(C.Largest_LIFE_DATA!E199=0,0,C.Largest_LIFE_DATA!E199/Eco!P59))))</f>
        <v>37.868895272917207</v>
      </c>
      <c r="H200" s="54">
        <f>IF($C$2="National Currency",IF(C.Largest_LIFE_DATA!F199=0,0,C.Largest_LIFE_DATA!F199),IF($C$2="Current Exchange rate",IF(C.Largest_LIFE_DATA!F199=0,0,C.Largest_LIFE_DATA!F199/Eco!Q23),IF($C$2="Constant Exchange rate",IF(C.Largest_LIFE_DATA!F199=0,0,C.Largest_LIFE_DATA!F199/Eco!Q59))))</f>
        <v>46.226168712457557</v>
      </c>
      <c r="I200" s="54">
        <f>IF($C$2="National Currency",IF(C.Largest_LIFE_DATA!G199=0,0,C.Largest_LIFE_DATA!G199),IF($C$2="Current Exchange rate",IF(C.Largest_LIFE_DATA!G199=0,0,C.Largest_LIFE_DATA!G199/Eco!R23),IF($C$2="Constant Exchange rate",IF(C.Largest_LIFE_DATA!G199=0,0,C.Largest_LIFE_DATA!G199/Eco!R59))))</f>
        <v>55.758683729433272</v>
      </c>
      <c r="J200" s="54">
        <f>IF($C$2="National Currency",IF(C.Largest_LIFE_DATA!H199=0,0,C.Largest_LIFE_DATA!H199),IF($C$2="Current Exchange rate",IF(C.Largest_LIFE_DATA!H199=0,0,C.Largest_LIFE_DATA!H199/Eco!S23),IF($C$2="Constant Exchange rate",IF(C.Largest_LIFE_DATA!H199=0,0,C.Largest_LIFE_DATA!H199/Eco!S59))))</f>
        <v>55.366936536954817</v>
      </c>
      <c r="K200" s="54">
        <f>IF($C$2="National Currency",IF(C.Largest_LIFE_DATA!I199=0,0,C.Largest_LIFE_DATA!I199),IF($C$2="Current Exchange rate",IF(C.Largest_LIFE_DATA!I199=0,0,C.Largest_LIFE_DATA!I199/Eco!T23),IF($C$2="Constant Exchange rate",IF(C.Largest_LIFE_DATA!I199=0,0,C.Largest_LIFE_DATA!I199/Eco!T59))))</f>
        <v>46.487333507443196</v>
      </c>
      <c r="L200" s="54">
        <f>IF($C$2="National Currency",IF(C.Largest_LIFE_DATA!J199=0,0,C.Largest_LIFE_DATA!J199),IF($C$2="Current Exchange rate",IF(C.Largest_LIFE_DATA!J199=0,0,C.Largest_LIFE_DATA!J199/Eco!U23),IF($C$2="Constant Exchange rate",IF(C.Largest_LIFE_DATA!J199=0,0,C.Largest_LIFE_DATA!J199/Eco!U59))))</f>
        <v>45.181509532515015</v>
      </c>
      <c r="M200" s="54">
        <f>IF($C$2="National Currency",IF(C.Largest_LIFE_DATA!K199=0,0,C.Largest_LIFE_DATA!K199),IF($C$2="Current Exchange rate",IF(C.Largest_LIFE_DATA!K199=0,0,C.Largest_LIFE_DATA!K199/Eco!V23),IF($C$2="Constant Exchange rate",IF(C.Largest_LIFE_DATA!K199=0,0,C.Largest_LIFE_DATA!K199/Eco!V59))))</f>
        <v>48.707234264821096</v>
      </c>
      <c r="N200" s="54">
        <f>IF($C$2="National Currency",IF(C.Largest_LIFE_DATA!L199=0,0,C.Largest_LIFE_DATA!L199),IF($C$2="Current Exchange rate",IF(C.Largest_LIFE_DATA!L199=0,0,C.Largest_LIFE_DATA!L199/Eco!W23),IF($C$2="Constant Exchange rate",IF(C.Largest_LIFE_DATA!L199=0,0,C.Largest_LIFE_DATA!L199/Eco!W59))))</f>
        <v>53.538782972055365</v>
      </c>
      <c r="O200" s="54">
        <f>IF($C$2="National Currency",IF(C.Largest_LIFE_DATA!M199=0,0,C.Largest_LIFE_DATA!M199),IF($C$2="Current Exchange rate",IF(C.Largest_LIFE_DATA!M199=0,0,C.Largest_LIFE_DATA!M199/Eco!X23),IF($C$2="Constant Exchange rate",IF(C.Largest_LIFE_DATA!M199=0,0,C.Largest_LIFE_DATA!M199/Eco!X59))))</f>
        <v>61.50430921911726</v>
      </c>
      <c r="P200" s="110">
        <f>IF($C$2="National Currency",IF(C.Largest_LIFE_DATA!N199=0,0,C.Largest_LIFE_DATA!N199),IF($C$2="Current Exchange rate",IF(C.Largest_LIFE_DATA!N199=0,0,C.Largest_LIFE_DATA!N199/Eco!Y23),IF($C$2="Constant Exchange rate",IF(C.Largest_LIFE_DATA!N199=0,0,C.Largest_LIFE_DATA!N199/Eco!Y59))))</f>
        <v>0</v>
      </c>
      <c r="Q200" s="22">
        <f t="shared" si="6"/>
        <v>5.6748354990415078E-4</v>
      </c>
      <c r="R200" s="22">
        <f t="shared" si="7"/>
        <v>0.14878048780487796</v>
      </c>
      <c r="S200" s="22">
        <f t="shared" si="8"/>
        <v>0.93827160493827155</v>
      </c>
    </row>
    <row r="201" spans="3:19" x14ac:dyDescent="0.25">
      <c r="C201" s="187"/>
      <c r="D201" s="188"/>
      <c r="E201" s="43" t="s">
        <v>13</v>
      </c>
      <c r="F201" s="133">
        <f>IF($C$2="National Currency",IF(C.Largest_LIFE_DATA!D200=0,0,C.Largest_LIFE_DATA!D200),IF($C$2="Current Exchange rate",IF(C.Largest_LIFE_DATA!D200=0,0,C.Largest_LIFE_DATA!D200/Eco!O24),IF($C$2="Constant Exchange rate",IF(C.Largest_LIFE_DATA!D200=0,0,C.Largest_LIFE_DATA!D200/Eco!O60))))</f>
        <v>212.37877923559611</v>
      </c>
      <c r="G201" s="54">
        <f>IF($C$2="National Currency",IF(C.Largest_LIFE_DATA!E200=0,0,C.Largest_LIFE_DATA!E200),IF($C$2="Current Exchange rate",IF(C.Largest_LIFE_DATA!E200=0,0,C.Largest_LIFE_DATA!E200/Eco!P24),IF($C$2="Constant Exchange rate",IF(C.Largest_LIFE_DATA!E200=0,0,C.Largest_LIFE_DATA!E200/Eco!P60))))</f>
        <v>268.78684160486785</v>
      </c>
      <c r="H201" s="54">
        <f>IF($C$2="National Currency",IF(C.Largest_LIFE_DATA!F200=0,0,C.Largest_LIFE_DATA!F200),IF($C$2="Current Exchange rate",IF(C.Largest_LIFE_DATA!F200=0,0,C.Largest_LIFE_DATA!F200/Eco!Q24),IF($C$2="Constant Exchange rate",IF(C.Largest_LIFE_DATA!F200=0,0,C.Largest_LIFE_DATA!F200/Eco!Q60))))</f>
        <v>368.85022501109205</v>
      </c>
      <c r="I201" s="54">
        <f>IF($C$2="National Currency",IF(C.Largest_LIFE_DATA!G200=0,0,C.Largest_LIFE_DATA!G200),IF($C$2="Current Exchange rate",IF(C.Largest_LIFE_DATA!G200=0,0,C.Largest_LIFE_DATA!G200/Eco!R24),IF($C$2="Constant Exchange rate",IF(C.Largest_LIFE_DATA!G200=0,0,C.Largest_LIFE_DATA!G200/Eco!R60))))</f>
        <v>383.36185586613425</v>
      </c>
      <c r="J201" s="54">
        <f>IF($C$2="National Currency",IF(C.Largest_LIFE_DATA!H200=0,0,C.Largest_LIFE_DATA!H200),IF($C$2="Current Exchange rate",IF(C.Largest_LIFE_DATA!H200=0,0,C.Largest_LIFE_DATA!H200/Eco!S24),IF($C$2="Constant Exchange rate",IF(C.Largest_LIFE_DATA!H200=0,0,C.Largest_LIFE_DATA!H200/Eco!S60))))</f>
        <v>305.10236420105213</v>
      </c>
      <c r="K201" s="54">
        <f>IF($C$2="National Currency",IF(C.Largest_LIFE_DATA!I200=0,0,C.Largest_LIFE_DATA!I200),IF($C$2="Current Exchange rate",IF(C.Largest_LIFE_DATA!I200=0,0,C.Largest_LIFE_DATA!I200/Eco!T24),IF($C$2="Constant Exchange rate",IF(C.Largest_LIFE_DATA!I200=0,0,C.Largest_LIFE_DATA!I200/Eco!T60))))</f>
        <v>250.48171388730429</v>
      </c>
      <c r="L201" s="54">
        <f>IF($C$2="National Currency",IF(C.Largest_LIFE_DATA!J200=0,0,C.Largest_LIFE_DATA!J200),IF($C$2="Current Exchange rate",IF(C.Largest_LIFE_DATA!J200=0,0,C.Largest_LIFE_DATA!J200/Eco!U24),IF($C$2="Constant Exchange rate",IF(C.Largest_LIFE_DATA!J200=0,0,C.Largest_LIFE_DATA!J200/Eco!U60))))</f>
        <v>244.05146732585408</v>
      </c>
      <c r="M201" s="54">
        <f>IF($C$2="National Currency",IF(C.Largest_LIFE_DATA!K200=0,0,C.Largest_LIFE_DATA!K200),IF($C$2="Current Exchange rate",IF(C.Largest_LIFE_DATA!K200=0,0,C.Largest_LIFE_DATA!K200/Eco!V24),IF($C$2="Constant Exchange rate",IF(C.Largest_LIFE_DATA!K200=0,0,C.Largest_LIFE_DATA!K200/Eco!V60))))</f>
        <v>239.38644862774925</v>
      </c>
      <c r="N201" s="54">
        <f>IF($C$2="National Currency",IF(C.Largest_LIFE_DATA!L200=0,0,C.Largest_LIFE_DATA!L200),IF($C$2="Current Exchange rate",IF(C.Largest_LIFE_DATA!L200=0,0,C.Largest_LIFE_DATA!L200/Eco!W24),IF($C$2="Constant Exchange rate",IF(C.Largest_LIFE_DATA!L200=0,0,C.Largest_LIFE_DATA!L200/Eco!W60))))</f>
        <v>208.36344045128985</v>
      </c>
      <c r="O201" s="54">
        <f>IF($C$2="National Currency",IF(C.Largest_LIFE_DATA!M200=0,0,C.Largest_LIFE_DATA!M200),IF($C$2="Current Exchange rate",IF(C.Largest_LIFE_DATA!M200=0,0,C.Largest_LIFE_DATA!M200/Eco!X24),IF($C$2="Constant Exchange rate",IF(C.Largest_LIFE_DATA!M200=0,0,C.Largest_LIFE_DATA!M200/Eco!X60))))</f>
        <v>224.88749445395194</v>
      </c>
      <c r="P201" s="110">
        <f>IF($C$2="National Currency",IF(C.Largest_LIFE_DATA!N200=0,0,C.Largest_LIFE_DATA!N200),IF($C$2="Current Exchange rate",IF(C.Largest_LIFE_DATA!N200=0,0,C.Largest_LIFE_DATA!N200/Eco!Y24),IF($C$2="Constant Exchange rate",IF(C.Largest_LIFE_DATA!N200=0,0,C.Largest_LIFE_DATA!N200/Eco!Y60))))</f>
        <v>0</v>
      </c>
      <c r="Q201" s="22">
        <f t="shared" si="6"/>
        <v>2.0749758074205121E-3</v>
      </c>
      <c r="R201" s="22">
        <f t="shared" si="7"/>
        <v>7.9303998661535813E-2</v>
      </c>
      <c r="S201" s="22">
        <f t="shared" si="8"/>
        <v>5.8898140687020595E-2</v>
      </c>
    </row>
    <row r="202" spans="3:19" x14ac:dyDescent="0.25">
      <c r="C202" s="187"/>
      <c r="D202" s="188"/>
      <c r="E202" s="43" t="s">
        <v>14</v>
      </c>
      <c r="F202" s="133">
        <f>IF($C$2="National Currency",IF(C.Largest_LIFE_DATA!D201=0,0,C.Largest_LIFE_DATA!D201),IF($C$2="Current Exchange rate",IF(C.Largest_LIFE_DATA!D201=0,0,C.Largest_LIFE_DATA!D201/Eco!O25),IF($C$2="Constant Exchange rate",IF(C.Largest_LIFE_DATA!D201=0,0,C.Largest_LIFE_DATA!D201/Eco!O61))))</f>
        <v>1809.5</v>
      </c>
      <c r="G202" s="54">
        <f>IF($C$2="National Currency",IF(C.Largest_LIFE_DATA!E201=0,0,C.Largest_LIFE_DATA!E201),IF($C$2="Current Exchange rate",IF(C.Largest_LIFE_DATA!E201=0,0,C.Largest_LIFE_DATA!E201/Eco!P25),IF($C$2="Constant Exchange rate",IF(C.Largest_LIFE_DATA!E201=0,0,C.Largest_LIFE_DATA!E201/Eco!P61))))</f>
        <v>2285</v>
      </c>
      <c r="H202" s="54">
        <f>IF($C$2="National Currency",IF(C.Largest_LIFE_DATA!F201=0,0,C.Largest_LIFE_DATA!F201),IF($C$2="Current Exchange rate",IF(C.Largest_LIFE_DATA!F201=0,0,C.Largest_LIFE_DATA!F201/Eco!Q25),IF($C$2="Constant Exchange rate",IF(C.Largest_LIFE_DATA!F201=0,0,C.Largest_LIFE_DATA!F201/Eco!Q61))))</f>
        <v>3161</v>
      </c>
      <c r="I202" s="54">
        <f>IF($C$2="National Currency",IF(C.Largest_LIFE_DATA!G201=0,0,C.Largest_LIFE_DATA!G201),IF($C$2="Current Exchange rate",IF(C.Largest_LIFE_DATA!G201=0,0,C.Largest_LIFE_DATA!G201/Eco!R25),IF($C$2="Constant Exchange rate",IF(C.Largest_LIFE_DATA!G201=0,0,C.Largest_LIFE_DATA!G201/Eco!R61))))</f>
        <v>3689.3</v>
      </c>
      <c r="J202" s="54">
        <f>IF($C$2="National Currency",IF(C.Largest_LIFE_DATA!H201=0,0,C.Largest_LIFE_DATA!H201),IF($C$2="Current Exchange rate",IF(C.Largest_LIFE_DATA!H201=0,0,C.Largest_LIFE_DATA!H201/Eco!S25),IF($C$2="Constant Exchange rate",IF(C.Largest_LIFE_DATA!H201=0,0,C.Largest_LIFE_DATA!H201/Eco!S61))))</f>
        <v>2718</v>
      </c>
      <c r="K202" s="54">
        <f>IF($C$2="National Currency",IF(C.Largest_LIFE_DATA!I201=0,0,C.Largest_LIFE_DATA!I201),IF($C$2="Current Exchange rate",IF(C.Largest_LIFE_DATA!I201=0,0,C.Largest_LIFE_DATA!I201/Eco!T25),IF($C$2="Constant Exchange rate",IF(C.Largest_LIFE_DATA!I201=0,0,C.Largest_LIFE_DATA!I201/Eco!T61))))</f>
        <v>2539</v>
      </c>
      <c r="L202" s="54">
        <f>IF($C$2="National Currency",IF(C.Largest_LIFE_DATA!J201=0,0,C.Largest_LIFE_DATA!J201),IF($C$2="Current Exchange rate",IF(C.Largest_LIFE_DATA!J201=0,0,C.Largest_LIFE_DATA!J201/Eco!U25),IF($C$2="Constant Exchange rate",IF(C.Largest_LIFE_DATA!J201=0,0,C.Largest_LIFE_DATA!J201/Eco!U61))))</f>
        <v>2367</v>
      </c>
      <c r="M202" s="54">
        <f>IF($C$2="National Currency",IF(C.Largest_LIFE_DATA!K201=0,0,C.Largest_LIFE_DATA!K201),IF($C$2="Current Exchange rate",IF(C.Largest_LIFE_DATA!K201=0,0,C.Largest_LIFE_DATA!K201/Eco!V25),IF($C$2="Constant Exchange rate",IF(C.Largest_LIFE_DATA!K201=0,0,C.Largest_LIFE_DATA!K201/Eco!V61))))</f>
        <v>2240</v>
      </c>
      <c r="N202" s="54">
        <f>IF($C$2="National Currency",IF(C.Largest_LIFE_DATA!L201=0,0,C.Largest_LIFE_DATA!L201),IF($C$2="Current Exchange rate",IF(C.Largest_LIFE_DATA!L201=0,0,C.Largest_LIFE_DATA!L201/Eco!W25),IF($C$2="Constant Exchange rate",IF(C.Largest_LIFE_DATA!L201=0,0,C.Largest_LIFE_DATA!L201/Eco!W61))))</f>
        <v>2257</v>
      </c>
      <c r="O202" s="127">
        <f>IF($C$2="National Currency",IF(C.Largest_LIFE_DATA!M201=0,0,C.Largest_LIFE_DATA!M201),IF($C$2="Current Exchange rate",IF(C.Largest_LIFE_DATA!M201=0,0,C.Largest_LIFE_DATA!M201/Eco!X25),IF($C$2="Constant Exchange rate",IF(C.Largest_LIFE_DATA!M201=0,0,C.Largest_LIFE_DATA!M201/Eco!X61))))</f>
        <v>2257</v>
      </c>
      <c r="P202" s="110">
        <f>IF($C$2="National Currency",IF(C.Largest_LIFE_DATA!N201=0,0,C.Largest_LIFE_DATA!N201),IF($C$2="Current Exchange rate",IF(C.Largest_LIFE_DATA!N201=0,0,C.Largest_LIFE_DATA!N201/Eco!Y25),IF($C$2="Constant Exchange rate",IF(C.Largest_LIFE_DATA!N201=0,0,C.Largest_LIFE_DATA!N201/Eco!Y61))))</f>
        <v>0</v>
      </c>
      <c r="Q202" s="22">
        <f t="shared" si="6"/>
        <v>2.0824725753290089E-2</v>
      </c>
      <c r="R202" s="22">
        <f t="shared" si="7"/>
        <v>0</v>
      </c>
      <c r="S202" s="22">
        <f t="shared" si="8"/>
        <v>0.24730588560375799</v>
      </c>
    </row>
    <row r="203" spans="3:19" x14ac:dyDescent="0.25">
      <c r="C203" s="187"/>
      <c r="D203" s="188"/>
      <c r="E203" s="43" t="s">
        <v>15</v>
      </c>
      <c r="F203" s="133">
        <f>IF($C$2="National Currency",IF(C.Largest_LIFE_DATA!D202=0,0,C.Largest_LIFE_DATA!D202),IF($C$2="Current Exchange rate",IF(C.Largest_LIFE_DATA!D202=0,0,C.Largest_LIFE_DATA!D202/Eco!O26),IF($C$2="Constant Exchange rate",IF(C.Largest_LIFE_DATA!D202=0,0,C.Largest_LIFE_DATA!D202/Eco!O62))))</f>
        <v>7.3922637590861884</v>
      </c>
      <c r="G203" s="54">
        <f>IF($C$2="National Currency",IF(C.Largest_LIFE_DATA!E202=0,0,C.Largest_LIFE_DATA!E202),IF($C$2="Current Exchange rate",IF(C.Largest_LIFE_DATA!E202=0,0,C.Largest_LIFE_DATA!E202/Eco!P26),IF($C$2="Constant Exchange rate",IF(C.Largest_LIFE_DATA!E202=0,0,C.Largest_LIFE_DATA!E202/Eco!P62))))</f>
        <v>7.9763759086188983</v>
      </c>
      <c r="H203" s="54">
        <f>IF($C$2="National Currency",IF(C.Largest_LIFE_DATA!F202=0,0,C.Largest_LIFE_DATA!F202),IF($C$2="Current Exchange rate",IF(C.Largest_LIFE_DATA!F202=0,0,C.Largest_LIFE_DATA!F202/Eco!Q26),IF($C$2="Constant Exchange rate",IF(C.Largest_LIFE_DATA!F202=0,0,C.Largest_LIFE_DATA!F202/Eco!Q62))))</f>
        <v>8.5864485981308398</v>
      </c>
      <c r="I203" s="54">
        <f>IF($C$2="National Currency",IF(C.Largest_LIFE_DATA!G202=0,0,C.Largest_LIFE_DATA!G202),IF($C$2="Current Exchange rate",IF(C.Largest_LIFE_DATA!G202=0,0,C.Largest_LIFE_DATA!G202/Eco!R26),IF($C$2="Constant Exchange rate",IF(C.Largest_LIFE_DATA!G202=0,0,C.Largest_LIFE_DATA!G202/Eco!R62))))</f>
        <v>8.0477673935617862</v>
      </c>
      <c r="J203" s="54">
        <f>IF($C$2="National Currency",IF(C.Largest_LIFE_DATA!H202=0,0,C.Largest_LIFE_DATA!H202),IF($C$2="Current Exchange rate",IF(C.Largest_LIFE_DATA!H202=0,0,C.Largest_LIFE_DATA!H202/Eco!S26),IF($C$2="Constant Exchange rate",IF(C.Largest_LIFE_DATA!H202=0,0,C.Largest_LIFE_DATA!H202/Eco!S62))))</f>
        <v>7.2884215991692622</v>
      </c>
      <c r="K203" s="54">
        <f>IF($C$2="National Currency",IF(C.Largest_LIFE_DATA!I202=0,0,C.Largest_LIFE_DATA!I202),IF($C$2="Current Exchange rate",IF(C.Largest_LIFE_DATA!I202=0,0,C.Largest_LIFE_DATA!I202/Eco!T26),IF($C$2="Constant Exchange rate",IF(C.Largest_LIFE_DATA!I202=0,0,C.Largest_LIFE_DATA!I202/Eco!T62))))</f>
        <v>7.4883177570093453</v>
      </c>
      <c r="L203" s="54">
        <f>IF($C$2="National Currency",IF(C.Largest_LIFE_DATA!J202=0,0,C.Largest_LIFE_DATA!J202),IF($C$2="Current Exchange rate",IF(C.Largest_LIFE_DATA!J202=0,0,C.Largest_LIFE_DATA!J202/Eco!U26),IF($C$2="Constant Exchange rate",IF(C.Largest_LIFE_DATA!J202=0,0,C.Largest_LIFE_DATA!J202/Eco!U62))))</f>
        <v>7.5869678089304253</v>
      </c>
      <c r="M203" s="54">
        <f>IF($C$2="National Currency",IF(C.Largest_LIFE_DATA!K202=0,0,C.Largest_LIFE_DATA!K202),IF($C$2="Current Exchange rate",IF(C.Largest_LIFE_DATA!K202=0,0,C.Largest_LIFE_DATA!K202/Eco!V26),IF($C$2="Constant Exchange rate",IF(C.Largest_LIFE_DATA!K202=0,0,C.Largest_LIFE_DATA!K202/Eco!V62))))</f>
        <v>6.0488058151609545</v>
      </c>
      <c r="N203" s="54">
        <f>IF($C$2="National Currency",IF(C.Largest_LIFE_DATA!L202=0,0,C.Largest_LIFE_DATA!L202),IF($C$2="Current Exchange rate",IF(C.Largest_LIFE_DATA!L202=0,0,C.Largest_LIFE_DATA!L202/Eco!W26),IF($C$2="Constant Exchange rate",IF(C.Largest_LIFE_DATA!L202=0,0,C.Largest_LIFE_DATA!L202/Eco!W62))))</f>
        <v>7.5804776739356177</v>
      </c>
      <c r="O203" s="54">
        <f>IF($C$2="National Currency",IF(C.Largest_LIFE_DATA!M202=0,0,C.Largest_LIFE_DATA!M202),IF($C$2="Current Exchange rate",IF(C.Largest_LIFE_DATA!M202=0,0,C.Largest_LIFE_DATA!M202/Eco!X26),IF($C$2="Constant Exchange rate",IF(C.Largest_LIFE_DATA!M202=0,0,C.Largest_LIFE_DATA!M202/Eco!X62))))</f>
        <v>6.8795430944963654</v>
      </c>
      <c r="P203" s="110">
        <f>IF($C$2="National Currency",IF(C.Largest_LIFE_DATA!N202=0,0,C.Largest_LIFE_DATA!N202),IF($C$2="Current Exchange rate",IF(C.Largest_LIFE_DATA!N202=0,0,C.Largest_LIFE_DATA!N202/Eco!Y26),IF($C$2="Constant Exchange rate",IF(C.Largest_LIFE_DATA!N202=0,0,C.Largest_LIFE_DATA!N202/Eco!Y62))))</f>
        <v>0</v>
      </c>
      <c r="Q203" s="22">
        <f t="shared" si="6"/>
        <v>6.3475674900676765E-5</v>
      </c>
      <c r="R203" s="22">
        <f t="shared" si="7"/>
        <v>-9.2465753424657571E-2</v>
      </c>
      <c r="S203" s="22">
        <f t="shared" si="8"/>
        <v>-6.9359086918349355E-2</v>
      </c>
    </row>
    <row r="204" spans="3:19" x14ac:dyDescent="0.25">
      <c r="C204" s="187"/>
      <c r="D204" s="188"/>
      <c r="E204" s="43" t="s">
        <v>16</v>
      </c>
      <c r="F204" s="133">
        <f>IF($C$2="National Currency",IF(C.Largest_LIFE_DATA!D203=0,0,C.Largest_LIFE_DATA!D203),IF($C$2="Current Exchange rate",IF(C.Largest_LIFE_DATA!D203=0,0,C.Largest_LIFE_DATA!D203/Eco!O27),IF($C$2="Constant Exchange rate",IF(C.Largest_LIFE_DATA!D203=0,0,C.Largest_LIFE_DATA!D203/Eco!O63))))</f>
        <v>16540</v>
      </c>
      <c r="G204" s="54">
        <f>IF($C$2="National Currency",IF(C.Largest_LIFE_DATA!E203=0,0,C.Largest_LIFE_DATA!E203),IF($C$2="Current Exchange rate",IF(C.Largest_LIFE_DATA!E203=0,0,C.Largest_LIFE_DATA!E203/Eco!P27),IF($C$2="Constant Exchange rate",IF(C.Largest_LIFE_DATA!E203=0,0,C.Largest_LIFE_DATA!E203/Eco!P63))))</f>
        <v>19207</v>
      </c>
      <c r="H204" s="54">
        <f>IF($C$2="National Currency",IF(C.Largest_LIFE_DATA!F203=0,0,C.Largest_LIFE_DATA!F203),IF($C$2="Current Exchange rate",IF(C.Largest_LIFE_DATA!F203=0,0,C.Largest_LIFE_DATA!F203/Eco!Q27),IF($C$2="Constant Exchange rate",IF(C.Largest_LIFE_DATA!F203=0,0,C.Largest_LIFE_DATA!F203/Eco!Q63))))</f>
        <v>17946</v>
      </c>
      <c r="I204" s="54">
        <f>IF($C$2="National Currency",IF(C.Largest_LIFE_DATA!G203=0,0,C.Largest_LIFE_DATA!G203),IF($C$2="Current Exchange rate",IF(C.Largest_LIFE_DATA!G203=0,0,C.Largest_LIFE_DATA!G203/Eco!R27),IF($C$2="Constant Exchange rate",IF(C.Largest_LIFE_DATA!G203=0,0,C.Largest_LIFE_DATA!G203/Eco!R63))))</f>
        <v>15034</v>
      </c>
      <c r="J204" s="54">
        <f>IF($C$2="National Currency",IF(C.Largest_LIFE_DATA!H203=0,0,C.Largest_LIFE_DATA!H203),IF($C$2="Current Exchange rate",IF(C.Largest_LIFE_DATA!H203=0,0,C.Largest_LIFE_DATA!H203/Eco!S27),IF($C$2="Constant Exchange rate",IF(C.Largest_LIFE_DATA!H203=0,0,C.Largest_LIFE_DATA!H203/Eco!S63))))</f>
        <v>14729.245000000001</v>
      </c>
      <c r="K204" s="54">
        <f>IF($C$2="National Currency",IF(C.Largest_LIFE_DATA!I203=0,0,C.Largest_LIFE_DATA!I203),IF($C$2="Current Exchange rate",IF(C.Largest_LIFE_DATA!I203=0,0,C.Largest_LIFE_DATA!I203/Eco!T27),IF($C$2="Constant Exchange rate",IF(C.Largest_LIFE_DATA!I203=0,0,C.Largest_LIFE_DATA!I203/Eco!T63))))</f>
        <v>17263</v>
      </c>
      <c r="L204" s="54">
        <f>IF($C$2="National Currency",IF(C.Largest_LIFE_DATA!J203=0,0,C.Largest_LIFE_DATA!J203),IF($C$2="Current Exchange rate",IF(C.Largest_LIFE_DATA!J203=0,0,C.Largest_LIFE_DATA!J203/Eco!U27),IF($C$2="Constant Exchange rate",IF(C.Largest_LIFE_DATA!J203=0,0,C.Largest_LIFE_DATA!J203/Eco!U63))))</f>
        <v>13516</v>
      </c>
      <c r="M204" s="54">
        <f>IF($C$2="National Currency",IF(C.Largest_LIFE_DATA!K203=0,0,C.Largest_LIFE_DATA!K203),IF($C$2="Current Exchange rate",IF(C.Largest_LIFE_DATA!K203=0,0,C.Largest_LIFE_DATA!K203/Eco!V27),IF($C$2="Constant Exchange rate",IF(C.Largest_LIFE_DATA!K203=0,0,C.Largest_LIFE_DATA!K203/Eco!V63))))</f>
        <v>12381</v>
      </c>
      <c r="N204" s="54">
        <f>IF($C$2="National Currency",IF(C.Largest_LIFE_DATA!L203=0,0,C.Largest_LIFE_DATA!L203),IF($C$2="Current Exchange rate",IF(C.Largest_LIFE_DATA!L203=0,0,C.Largest_LIFE_DATA!L203/Eco!W27),IF($C$2="Constant Exchange rate",IF(C.Largest_LIFE_DATA!L203=0,0,C.Largest_LIFE_DATA!L203/Eco!W63))))</f>
        <v>12436</v>
      </c>
      <c r="O204" s="54">
        <f>IF($C$2="National Currency",IF(C.Largest_LIFE_DATA!M203=0,0,C.Largest_LIFE_DATA!M203),IF($C$2="Current Exchange rate",IF(C.Largest_LIFE_DATA!M203=0,0,C.Largest_LIFE_DATA!M203/Eco!X27),IF($C$2="Constant Exchange rate",IF(C.Largest_LIFE_DATA!M203=0,0,C.Largest_LIFE_DATA!M203/Eco!X63))))</f>
        <v>13410</v>
      </c>
      <c r="P204" s="110">
        <f>IF($C$2="National Currency",IF(C.Largest_LIFE_DATA!N203=0,0,C.Largest_LIFE_DATA!N203),IF($C$2="Current Exchange rate",IF(C.Largest_LIFE_DATA!N203=0,0,C.Largest_LIFE_DATA!N203/Eco!Y27),IF($C$2="Constant Exchange rate",IF(C.Largest_LIFE_DATA!N203=0,0,C.Largest_LIFE_DATA!N203/Eco!Y63))))</f>
        <v>17490</v>
      </c>
      <c r="Q204" s="22">
        <f t="shared" si="6"/>
        <v>0.12373042638529912</v>
      </c>
      <c r="R204" s="22">
        <f t="shared" si="7"/>
        <v>7.8321003538115219E-2</v>
      </c>
      <c r="S204" s="22">
        <f t="shared" si="8"/>
        <v>-0.18923821039903266</v>
      </c>
    </row>
    <row r="205" spans="3:19" x14ac:dyDescent="0.25">
      <c r="C205" s="187"/>
      <c r="D205" s="188"/>
      <c r="E205" s="43" t="s">
        <v>29</v>
      </c>
      <c r="F205" s="133">
        <f>IF($C$2="National Currency",IF(C.Largest_LIFE_DATA!D204=0,0,C.Largest_LIFE_DATA!D204),IF($C$2="Current Exchange rate",IF(C.Largest_LIFE_DATA!D204=0,0,C.Largest_LIFE_DATA!D204/Eco!O28),IF($C$2="Constant Exchange rate",IF(C.Largest_LIFE_DATA!D204=0,0,C.Largest_LIFE_DATA!D204/Eco!O64))))</f>
        <v>0</v>
      </c>
      <c r="G205" s="54">
        <f>IF($C$2="National Currency",IF(C.Largest_LIFE_DATA!E204=0,0,C.Largest_LIFE_DATA!E204),IF($C$2="Current Exchange rate",IF(C.Largest_LIFE_DATA!E204=0,0,C.Largest_LIFE_DATA!E204/Eco!P28),IF($C$2="Constant Exchange rate",IF(C.Largest_LIFE_DATA!E204=0,0,C.Largest_LIFE_DATA!E204/Eco!P64))))</f>
        <v>0</v>
      </c>
      <c r="H205" s="54">
        <f>IF($C$2="National Currency",IF(C.Largest_LIFE_DATA!F204=0,0,C.Largest_LIFE_DATA!F204),IF($C$2="Current Exchange rate",IF(C.Largest_LIFE_DATA!F204=0,0,C.Largest_LIFE_DATA!F204/Eco!Q28),IF($C$2="Constant Exchange rate",IF(C.Largest_LIFE_DATA!F204=0,0,C.Largest_LIFE_DATA!F204/Eco!Q64))))</f>
        <v>0</v>
      </c>
      <c r="I205" s="54">
        <f>IF($C$2="National Currency",IF(C.Largest_LIFE_DATA!G204=0,0,C.Largest_LIFE_DATA!G204),IF($C$2="Current Exchange rate",IF(C.Largest_LIFE_DATA!G204=0,0,C.Largest_LIFE_DATA!G204/Eco!R28),IF($C$2="Constant Exchange rate",IF(C.Largest_LIFE_DATA!G204=0,0,C.Largest_LIFE_DATA!G204/Eco!R64))))</f>
        <v>0</v>
      </c>
      <c r="J205" s="54">
        <f>IF($C$2="National Currency",IF(C.Largest_LIFE_DATA!H204=0,0,C.Largest_LIFE_DATA!H204),IF($C$2="Current Exchange rate",IF(C.Largest_LIFE_DATA!H204=0,0,C.Largest_LIFE_DATA!H204/Eco!S28),IF($C$2="Constant Exchange rate",IF(C.Largest_LIFE_DATA!H204=0,0,C.Largest_LIFE_DATA!H204/Eco!S64))))</f>
        <v>0</v>
      </c>
      <c r="K205" s="54">
        <f>IF($C$2="National Currency",IF(C.Largest_LIFE_DATA!I204=0,0,C.Largest_LIFE_DATA!I204),IF($C$2="Current Exchange rate",IF(C.Largest_LIFE_DATA!I204=0,0,C.Largest_LIFE_DATA!I204/Eco!T28),IF($C$2="Constant Exchange rate",IF(C.Largest_LIFE_DATA!I204=0,0,C.Largest_LIFE_DATA!I204/Eco!T64))))</f>
        <v>1790.5854956753162</v>
      </c>
      <c r="L205" s="54">
        <f>IF($C$2="National Currency",IF(C.Largest_LIFE_DATA!J204=0,0,C.Largest_LIFE_DATA!J204),IF($C$2="Current Exchange rate",IF(C.Largest_LIFE_DATA!J204=0,0,C.Largest_LIFE_DATA!J204/Eco!U28),IF($C$2="Constant Exchange rate",IF(C.Largest_LIFE_DATA!J204=0,0,C.Largest_LIFE_DATA!J204/Eco!U64))))</f>
        <v>1778.1104457751167</v>
      </c>
      <c r="M205" s="54">
        <f>IF($C$2="National Currency",IF(C.Largest_LIFE_DATA!K204=0,0,C.Largest_LIFE_DATA!K204),IF($C$2="Current Exchange rate",IF(C.Largest_LIFE_DATA!K204=0,0,C.Largest_LIFE_DATA!K204/Eco!V28),IF($C$2="Constant Exchange rate",IF(C.Largest_LIFE_DATA!K204=0,0,C.Largest_LIFE_DATA!K204/Eco!V64))))</f>
        <v>737.69128409846974</v>
      </c>
      <c r="N205" s="54">
        <f>IF($C$2="National Currency",IF(C.Largest_LIFE_DATA!L204=0,0,C.Largest_LIFE_DATA!L204),IF($C$2="Current Exchange rate",IF(C.Largest_LIFE_DATA!L204=0,0,C.Largest_LIFE_DATA!L204/Eco!W28),IF($C$2="Constant Exchange rate",IF(C.Largest_LIFE_DATA!L204=0,0,C.Largest_LIFE_DATA!L204/Eco!W64))))</f>
        <v>534.76380572188964</v>
      </c>
      <c r="O205" s="127">
        <f>IF($C$2="National Currency",IF(C.Largest_LIFE_DATA!M204=0,0,C.Largest_LIFE_DATA!M204),IF($C$2="Current Exchange rate",IF(C.Largest_LIFE_DATA!M204=0,0,C.Largest_LIFE_DATA!M204/Eco!X28),IF($C$2="Constant Exchange rate",IF(C.Largest_LIFE_DATA!M204=0,0,C.Largest_LIFE_DATA!M204/Eco!X64))))</f>
        <v>534.76380572188964</v>
      </c>
      <c r="P205" s="110">
        <f>IF($C$2="National Currency",IF(C.Largest_LIFE_DATA!N204=0,0,C.Largest_LIFE_DATA!N204),IF($C$2="Current Exchange rate",IF(C.Largest_LIFE_DATA!N204=0,0,C.Largest_LIFE_DATA!N204/Eco!Y28),IF($C$2="Constant Exchange rate",IF(C.Largest_LIFE_DATA!N204=0,0,C.Largest_LIFE_DATA!N204/Eco!Y64))))</f>
        <v>0</v>
      </c>
      <c r="Q205" s="22">
        <f t="shared" si="6"/>
        <v>4.9341203353761871E-3</v>
      </c>
      <c r="R205" s="22">
        <f t="shared" si="7"/>
        <v>0</v>
      </c>
      <c r="S205" s="22" t="str">
        <f t="shared" si="8"/>
        <v>-</v>
      </c>
    </row>
    <row r="206" spans="3:19" x14ac:dyDescent="0.25">
      <c r="C206" s="187"/>
      <c r="D206" s="188"/>
      <c r="E206" s="43" t="s">
        <v>17</v>
      </c>
      <c r="F206" s="133">
        <f>IF($C$2="National Currency",IF(C.Largest_LIFE_DATA!D205=0,0,C.Largest_LIFE_DATA!D205),IF($C$2="Current Exchange rate",IF(C.Largest_LIFE_DATA!D205=0,0,C.Largest_LIFE_DATA!D205/Eco!O29),IF($C$2="Constant Exchange rate",IF(C.Largest_LIFE_DATA!D205=0,0,C.Largest_LIFE_DATA!D205/Eco!O65))))</f>
        <v>0</v>
      </c>
      <c r="G206" s="54">
        <f>IF($C$2="National Currency",IF(C.Largest_LIFE_DATA!E205=0,0,C.Largest_LIFE_DATA!E205),IF($C$2="Current Exchange rate",IF(C.Largest_LIFE_DATA!E205=0,0,C.Largest_LIFE_DATA!E205/Eco!P29),IF($C$2="Constant Exchange rate",IF(C.Largest_LIFE_DATA!E205=0,0,C.Largest_LIFE_DATA!E205/Eco!P65))))</f>
        <v>0</v>
      </c>
      <c r="H206" s="54">
        <f>IF($C$2="National Currency",IF(C.Largest_LIFE_DATA!F205=0,0,C.Largest_LIFE_DATA!F205),IF($C$2="Current Exchange rate",IF(C.Largest_LIFE_DATA!F205=0,0,C.Largest_LIFE_DATA!F205/Eco!Q29),IF($C$2="Constant Exchange rate",IF(C.Largest_LIFE_DATA!F205=0,0,C.Largest_LIFE_DATA!F205/Eco!Q65))))</f>
        <v>0</v>
      </c>
      <c r="I206" s="54">
        <f>IF($C$2="National Currency",IF(C.Largest_LIFE_DATA!G205=0,0,C.Largest_LIFE_DATA!G205),IF($C$2="Current Exchange rate",IF(C.Largest_LIFE_DATA!G205=0,0,C.Largest_LIFE_DATA!G205/Eco!R29),IF($C$2="Constant Exchange rate",IF(C.Largest_LIFE_DATA!G205=0,0,C.Largest_LIFE_DATA!G205/Eco!R65))))</f>
        <v>0</v>
      </c>
      <c r="J206" s="54">
        <f>IF($C$2="National Currency",IF(C.Largest_LIFE_DATA!H205=0,0,C.Largest_LIFE_DATA!H205),IF($C$2="Current Exchange rate",IF(C.Largest_LIFE_DATA!H205=0,0,C.Largest_LIFE_DATA!H205/Eco!S29),IF($C$2="Constant Exchange rate",IF(C.Largest_LIFE_DATA!H205=0,0,C.Largest_LIFE_DATA!H205/Eco!S65))))</f>
        <v>600</v>
      </c>
      <c r="K206" s="54">
        <f>IF($C$2="National Currency",IF(C.Largest_LIFE_DATA!I205=0,0,C.Largest_LIFE_DATA!I205),IF($C$2="Current Exchange rate",IF(C.Largest_LIFE_DATA!I205=0,0,C.Largest_LIFE_DATA!I205/Eco!T29),IF($C$2="Constant Exchange rate",IF(C.Largest_LIFE_DATA!I205=0,0,C.Largest_LIFE_DATA!I205/Eco!T65))))</f>
        <v>207</v>
      </c>
      <c r="L206" s="54">
        <f>IF($C$2="National Currency",IF(C.Largest_LIFE_DATA!J205=0,0,C.Largest_LIFE_DATA!J205),IF($C$2="Current Exchange rate",IF(C.Largest_LIFE_DATA!J205=0,0,C.Largest_LIFE_DATA!J205/Eco!U29),IF($C$2="Constant Exchange rate",IF(C.Largest_LIFE_DATA!J205=0,0,C.Largest_LIFE_DATA!J205/Eco!U65))))</f>
        <v>325</v>
      </c>
      <c r="M206" s="54">
        <f>IF($C$2="National Currency",IF(C.Largest_LIFE_DATA!K205=0,0,C.Largest_LIFE_DATA!K205),IF($C$2="Current Exchange rate",IF(C.Largest_LIFE_DATA!K205=0,0,C.Largest_LIFE_DATA!K205/Eco!V29),IF($C$2="Constant Exchange rate",IF(C.Largest_LIFE_DATA!K205=0,0,C.Largest_LIFE_DATA!K205/Eco!V65))))</f>
        <v>195</v>
      </c>
      <c r="N206" s="54">
        <f>IF($C$2="National Currency",IF(C.Largest_LIFE_DATA!L205=0,0,C.Largest_LIFE_DATA!L205),IF($C$2="Current Exchange rate",IF(C.Largest_LIFE_DATA!L205=0,0,C.Largest_LIFE_DATA!L205/Eco!W29),IF($C$2="Constant Exchange rate",IF(C.Largest_LIFE_DATA!L205=0,0,C.Largest_LIFE_DATA!L205/Eco!W65))))</f>
        <v>181</v>
      </c>
      <c r="O206" s="54">
        <f>IF($C$2="National Currency",IF(C.Largest_LIFE_DATA!M205=0,0,C.Largest_LIFE_DATA!M205),IF($C$2="Current Exchange rate",IF(C.Largest_LIFE_DATA!M205=0,0,C.Largest_LIFE_DATA!M205/Eco!X29),IF($C$2="Constant Exchange rate",IF(C.Largest_LIFE_DATA!M205=0,0,C.Largest_LIFE_DATA!M205/Eco!X65))))</f>
        <v>181</v>
      </c>
      <c r="P206" s="110">
        <f>IF($C$2="National Currency",IF(C.Largest_LIFE_DATA!N205=0,0,C.Largest_LIFE_DATA!N205),IF($C$2="Current Exchange rate",IF(C.Largest_LIFE_DATA!N205=0,0,C.Largest_LIFE_DATA!N205/Eco!Y29),IF($C$2="Constant Exchange rate",IF(C.Largest_LIFE_DATA!N205=0,0,C.Largest_LIFE_DATA!N205/Eco!Y65))))</f>
        <v>0</v>
      </c>
      <c r="Q206" s="22">
        <f t="shared" si="6"/>
        <v>1.6700378207113453E-3</v>
      </c>
      <c r="R206" s="22">
        <f t="shared" si="7"/>
        <v>0</v>
      </c>
      <c r="S206" s="22" t="str">
        <f t="shared" si="8"/>
        <v>-</v>
      </c>
    </row>
    <row r="207" spans="3:19" x14ac:dyDescent="0.25">
      <c r="C207" s="187"/>
      <c r="D207" s="188"/>
      <c r="E207" s="43" t="s">
        <v>18</v>
      </c>
      <c r="F207" s="133">
        <f>IF($C$2="National Currency",IF(C.Largest_LIFE_DATA!D206=0,0,C.Largest_LIFE_DATA!D206),IF($C$2="Current Exchange rate",IF(C.Largest_LIFE_DATA!D206=0,0,C.Largest_LIFE_DATA!D206/Eco!O30),IF($C$2="Constant Exchange rate",IF(C.Largest_LIFE_DATA!D206=0,0,C.Largest_LIFE_DATA!D206/Eco!O66))))</f>
        <v>4.1690381331815596</v>
      </c>
      <c r="G207" s="54">
        <f>IF($C$2="National Currency",IF(C.Largest_LIFE_DATA!E206=0,0,C.Largest_LIFE_DATA!E206),IF($C$2="Current Exchange rate",IF(C.Largest_LIFE_DATA!E206=0,0,C.Largest_LIFE_DATA!E206/Eco!P30),IF($C$2="Constant Exchange rate",IF(C.Largest_LIFE_DATA!E206=0,0,C.Largest_LIFE_DATA!E206/Eco!P66))))</f>
        <v>9.1918042117245307</v>
      </c>
      <c r="H207" s="54">
        <f>IF($C$2="National Currency",IF(C.Largest_LIFE_DATA!F206=0,0,C.Largest_LIFE_DATA!F206),IF($C$2="Current Exchange rate",IF(C.Largest_LIFE_DATA!F206=0,0,C.Largest_LIFE_DATA!F206/Eco!Q30),IF($C$2="Constant Exchange rate",IF(C.Largest_LIFE_DATA!F206=0,0,C.Largest_LIFE_DATA!F206/Eco!Q66))))</f>
        <v>10.813887307911212</v>
      </c>
      <c r="I207" s="54">
        <f>IF($C$2="National Currency",IF(C.Largest_LIFE_DATA!G206=0,0,C.Largest_LIFE_DATA!G206),IF($C$2="Current Exchange rate",IF(C.Largest_LIFE_DATA!G206=0,0,C.Largest_LIFE_DATA!G206/Eco!R30),IF($C$2="Constant Exchange rate",IF(C.Largest_LIFE_DATA!G206=0,0,C.Largest_LIFE_DATA!G206/Eco!R66))))</f>
        <v>31.687535571997724</v>
      </c>
      <c r="J207" s="54">
        <f>IF($C$2="National Currency",IF(C.Largest_LIFE_DATA!H206=0,0,C.Largest_LIFE_DATA!H206),IF($C$2="Current Exchange rate",IF(C.Largest_LIFE_DATA!H206=0,0,C.Largest_LIFE_DATA!H206/Eco!S30),IF($C$2="Constant Exchange rate",IF(C.Largest_LIFE_DATA!H206=0,0,C.Largest_LIFE_DATA!H206/Eco!S66))))</f>
        <v>25.384177575412636</v>
      </c>
      <c r="K207" s="54">
        <f>IF($C$2="National Currency",IF(C.Largest_LIFE_DATA!I206=0,0,C.Largest_LIFE_DATA!I206),IF($C$2="Current Exchange rate",IF(C.Largest_LIFE_DATA!I206=0,0,C.Largest_LIFE_DATA!I206/Eco!T30),IF($C$2="Constant Exchange rate",IF(C.Largest_LIFE_DATA!I206=0,0,C.Largest_LIFE_DATA!I206/Eco!T66))))</f>
        <v>23.235628912919747</v>
      </c>
      <c r="L207" s="54">
        <f>IF($C$2="National Currency",IF(C.Largest_LIFE_DATA!J206=0,0,C.Largest_LIFE_DATA!J206),IF($C$2="Current Exchange rate",IF(C.Largest_LIFE_DATA!J206=0,0,C.Largest_LIFE_DATA!J206/Eco!U30),IF($C$2="Constant Exchange rate",IF(C.Largest_LIFE_DATA!J206=0,0,C.Largest_LIFE_DATA!J206/Eco!U66))))</f>
        <v>29.610130904951621</v>
      </c>
      <c r="M207" s="54">
        <f>IF($C$2="National Currency",IF(C.Largest_LIFE_DATA!K206=0,0,C.Largest_LIFE_DATA!K206),IF($C$2="Current Exchange rate",IF(C.Largest_LIFE_DATA!K206=0,0,C.Largest_LIFE_DATA!K206/Eco!V30),IF($C$2="Constant Exchange rate",IF(C.Largest_LIFE_DATA!K206=0,0,C.Largest_LIFE_DATA!K206/Eco!V66))))</f>
        <v>0</v>
      </c>
      <c r="N207" s="54">
        <f>IF($C$2="National Currency",IF(C.Largest_LIFE_DATA!L206=0,0,C.Largest_LIFE_DATA!L206),IF($C$2="Current Exchange rate",IF(C.Largest_LIFE_DATA!L206=0,0,C.Largest_LIFE_DATA!L206/Eco!W30),IF($C$2="Constant Exchange rate",IF(C.Largest_LIFE_DATA!L206=0,0,C.Largest_LIFE_DATA!L206/Eco!W66))))</f>
        <v>0</v>
      </c>
      <c r="O207" s="54">
        <f>IF($C$2="National Currency",IF(C.Largest_LIFE_DATA!M206=0,0,C.Largest_LIFE_DATA!M206),IF($C$2="Current Exchange rate",IF(C.Largest_LIFE_DATA!M206=0,0,C.Largest_LIFE_DATA!M206/Eco!X30),IF($C$2="Constant Exchange rate",IF(C.Largest_LIFE_DATA!M206=0,0,C.Largest_LIFE_DATA!M206/Eco!X66))))</f>
        <v>0</v>
      </c>
      <c r="P207" s="110">
        <f>IF($C$2="National Currency",IF(C.Largest_LIFE_DATA!N206=0,0,C.Largest_LIFE_DATA!N206),IF($C$2="Current Exchange rate",IF(C.Largest_LIFE_DATA!N206=0,0,C.Largest_LIFE_DATA!N206/Eco!Y30),IF($C$2="Constant Exchange rate",IF(C.Largest_LIFE_DATA!N206=0,0,C.Largest_LIFE_DATA!N206/Eco!Y66))))</f>
        <v>0</v>
      </c>
      <c r="Q207" s="22">
        <f t="shared" si="6"/>
        <v>0</v>
      </c>
      <c r="R207" s="22" t="str">
        <f t="shared" si="7"/>
        <v>-</v>
      </c>
      <c r="S207" s="22" t="str">
        <f t="shared" si="8"/>
        <v>-</v>
      </c>
    </row>
    <row r="208" spans="3:19" x14ac:dyDescent="0.25">
      <c r="C208" s="187"/>
      <c r="D208" s="188"/>
      <c r="E208" s="43" t="s">
        <v>19</v>
      </c>
      <c r="F208" s="133">
        <f>IF($C$2="National Currency",IF(C.Largest_LIFE_DATA!D207=0,0,C.Largest_LIFE_DATA!D207),IF($C$2="Current Exchange rate",IF(C.Largest_LIFE_DATA!D207=0,0,C.Largest_LIFE_DATA!D207/Eco!O31),IF($C$2="Constant Exchange rate",IF(C.Largest_LIFE_DATA!D207=0,0,C.Largest_LIFE_DATA!D207/Eco!O67))))</f>
        <v>0</v>
      </c>
      <c r="G208" s="54">
        <f>IF($C$2="National Currency",IF(C.Largest_LIFE_DATA!E207=0,0,C.Largest_LIFE_DATA!E207),IF($C$2="Current Exchange rate",IF(C.Largest_LIFE_DATA!E207=0,0,C.Largest_LIFE_DATA!E207/Eco!P31),IF($C$2="Constant Exchange rate",IF(C.Largest_LIFE_DATA!E207=0,0,C.Largest_LIFE_DATA!E207/Eco!P67))))</f>
        <v>0</v>
      </c>
      <c r="H208" s="54">
        <f>IF($C$2="National Currency",IF(C.Largest_LIFE_DATA!F207=0,0,C.Largest_LIFE_DATA!F207),IF($C$2="Current Exchange rate",IF(C.Largest_LIFE_DATA!F207=0,0,C.Largest_LIFE_DATA!F207/Eco!Q31),IF($C$2="Constant Exchange rate",IF(C.Largest_LIFE_DATA!F207=0,0,C.Largest_LIFE_DATA!F207/Eco!Q67))))</f>
        <v>0</v>
      </c>
      <c r="I208" s="54">
        <f>IF($C$2="National Currency",IF(C.Largest_LIFE_DATA!G207=0,0,C.Largest_LIFE_DATA!G207),IF($C$2="Current Exchange rate",IF(C.Largest_LIFE_DATA!G207=0,0,C.Largest_LIFE_DATA!G207/Eco!R31),IF($C$2="Constant Exchange rate",IF(C.Largest_LIFE_DATA!G207=0,0,C.Largest_LIFE_DATA!G207/Eco!R67))))</f>
        <v>0</v>
      </c>
      <c r="J208" s="54">
        <f>IF($C$2="National Currency",IF(C.Largest_LIFE_DATA!H207=0,0,C.Largest_LIFE_DATA!H207),IF($C$2="Current Exchange rate",IF(C.Largest_LIFE_DATA!H207=0,0,C.Largest_LIFE_DATA!H207/Eco!S31),IF($C$2="Constant Exchange rate",IF(C.Largest_LIFE_DATA!H207=0,0,C.Largest_LIFE_DATA!H207/Eco!S67))))</f>
        <v>0</v>
      </c>
      <c r="K208" s="54">
        <f>IF($C$2="National Currency",IF(C.Largest_LIFE_DATA!I207=0,0,C.Largest_LIFE_DATA!I207),IF($C$2="Current Exchange rate",IF(C.Largest_LIFE_DATA!I207=0,0,C.Largest_LIFE_DATA!I207/Eco!T31),IF($C$2="Constant Exchange rate",IF(C.Largest_LIFE_DATA!I207=0,0,C.Largest_LIFE_DATA!I207/Eco!T67))))</f>
        <v>0</v>
      </c>
      <c r="L208" s="54">
        <f>IF($C$2="National Currency",IF(C.Largest_LIFE_DATA!J207=0,0,C.Largest_LIFE_DATA!J207),IF($C$2="Current Exchange rate",IF(C.Largest_LIFE_DATA!J207=0,0,C.Largest_LIFE_DATA!J207/Eco!U31),IF($C$2="Constant Exchange rate",IF(C.Largest_LIFE_DATA!J207=0,0,C.Largest_LIFE_DATA!J207/Eco!U67))))</f>
        <v>0</v>
      </c>
      <c r="M208" s="54">
        <f>IF($C$2="National Currency",IF(C.Largest_LIFE_DATA!K207=0,0,C.Largest_LIFE_DATA!K207),IF($C$2="Current Exchange rate",IF(C.Largest_LIFE_DATA!K207=0,0,C.Largest_LIFE_DATA!K207/Eco!V31),IF($C$2="Constant Exchange rate",IF(C.Largest_LIFE_DATA!K207=0,0,C.Largest_LIFE_DATA!K207/Eco!V67))))</f>
        <v>0</v>
      </c>
      <c r="N208" s="54">
        <f>IF($C$2="National Currency",IF(C.Largest_LIFE_DATA!L207=0,0,C.Largest_LIFE_DATA!L207),IF($C$2="Current Exchange rate",IF(C.Largest_LIFE_DATA!L207=0,0,C.Largest_LIFE_DATA!L207/Eco!W31),IF($C$2="Constant Exchange rate",IF(C.Largest_LIFE_DATA!L207=0,0,C.Largest_LIFE_DATA!L207/Eco!W67))))</f>
        <v>0</v>
      </c>
      <c r="O208" s="54">
        <f>IF($C$2="National Currency",IF(C.Largest_LIFE_DATA!M207=0,0,C.Largest_LIFE_DATA!M207),IF($C$2="Current Exchange rate",IF(C.Largest_LIFE_DATA!M207=0,0,C.Largest_LIFE_DATA!M207/Eco!X31),IF($C$2="Constant Exchange rate",IF(C.Largest_LIFE_DATA!M207=0,0,C.Largest_LIFE_DATA!M207/Eco!X67))))</f>
        <v>0</v>
      </c>
      <c r="P208" s="110">
        <f>IF($C$2="National Currency",IF(C.Largest_LIFE_DATA!N207=0,0,C.Largest_LIFE_DATA!N207),IF($C$2="Current Exchange rate",IF(C.Largest_LIFE_DATA!N207=0,0,C.Largest_LIFE_DATA!N207/Eco!Y31),IF($C$2="Constant Exchange rate",IF(C.Largest_LIFE_DATA!N207=0,0,C.Largest_LIFE_DATA!N207/Eco!Y67))))</f>
        <v>0</v>
      </c>
      <c r="Q208" s="22">
        <f t="shared" si="6"/>
        <v>0</v>
      </c>
      <c r="R208" s="22" t="str">
        <f t="shared" si="7"/>
        <v>-</v>
      </c>
      <c r="S208" s="22" t="str">
        <f t="shared" si="8"/>
        <v>-</v>
      </c>
    </row>
    <row r="209" spans="3:19" x14ac:dyDescent="0.25">
      <c r="C209" s="187"/>
      <c r="D209" s="188"/>
      <c r="E209" s="43" t="s">
        <v>20</v>
      </c>
      <c r="F209" s="133">
        <f>IF($C$2="National Currency",IF(C.Largest_LIFE_DATA!D208=0,0,C.Largest_LIFE_DATA!D208),IF($C$2="Current Exchange rate",IF(C.Largest_LIFE_DATA!D208=0,0,C.Largest_LIFE_DATA!D208/Eco!O32),IF($C$2="Constant Exchange rate",IF(C.Largest_LIFE_DATA!D208=0,0,C.Largest_LIFE_DATA!D208/Eco!O68))))</f>
        <v>5825</v>
      </c>
      <c r="G209" s="54">
        <f>IF($C$2="National Currency",IF(C.Largest_LIFE_DATA!E208=0,0,C.Largest_LIFE_DATA!E208),IF($C$2="Current Exchange rate",IF(C.Largest_LIFE_DATA!E208=0,0,C.Largest_LIFE_DATA!E208/Eco!P32),IF($C$2="Constant Exchange rate",IF(C.Largest_LIFE_DATA!E208=0,0,C.Largest_LIFE_DATA!E208/Eco!P68))))</f>
        <v>5453</v>
      </c>
      <c r="H209" s="54">
        <f>IF($C$2="National Currency",IF(C.Largest_LIFE_DATA!F208=0,0,C.Largest_LIFE_DATA!F208),IF($C$2="Current Exchange rate",IF(C.Largest_LIFE_DATA!F208=0,0,C.Largest_LIFE_DATA!F208/Eco!Q32),IF($C$2="Constant Exchange rate",IF(C.Largest_LIFE_DATA!F208=0,0,C.Largest_LIFE_DATA!F208/Eco!Q68))))</f>
        <v>5435</v>
      </c>
      <c r="I209" s="54">
        <f>IF($C$2="National Currency",IF(C.Largest_LIFE_DATA!G208=0,0,C.Largest_LIFE_DATA!G208),IF($C$2="Current Exchange rate",IF(C.Largest_LIFE_DATA!G208=0,0,C.Largest_LIFE_DATA!G208/Eco!R32),IF($C$2="Constant Exchange rate",IF(C.Largest_LIFE_DATA!G208=0,0,C.Largest_LIFE_DATA!G208/Eco!R68))))</f>
        <v>5269</v>
      </c>
      <c r="J209" s="54">
        <f>IF($C$2="National Currency",IF(C.Largest_LIFE_DATA!H208=0,0,C.Largest_LIFE_DATA!H208),IF($C$2="Current Exchange rate",IF(C.Largest_LIFE_DATA!H208=0,0,C.Largest_LIFE_DATA!H208/Eco!S32),IF($C$2="Constant Exchange rate",IF(C.Largest_LIFE_DATA!H208=0,0,C.Largest_LIFE_DATA!H208/Eco!S68))))</f>
        <v>5240</v>
      </c>
      <c r="K209" s="54">
        <f>IF($C$2="National Currency",IF(C.Largest_LIFE_DATA!I208=0,0,C.Largest_LIFE_DATA!I208),IF($C$2="Current Exchange rate",IF(C.Largest_LIFE_DATA!I208=0,0,C.Largest_LIFE_DATA!I208/Eco!T32),IF($C$2="Constant Exchange rate",IF(C.Largest_LIFE_DATA!I208=0,0,C.Largest_LIFE_DATA!I208/Eco!T68))))</f>
        <v>4973</v>
      </c>
      <c r="L209" s="54">
        <f>IF($C$2="National Currency",IF(C.Largest_LIFE_DATA!J208=0,0,C.Largest_LIFE_DATA!J208),IF($C$2="Current Exchange rate",IF(C.Largest_LIFE_DATA!J208=0,0,C.Largest_LIFE_DATA!J208/Eco!U32),IF($C$2="Constant Exchange rate",IF(C.Largest_LIFE_DATA!J208=0,0,C.Largest_LIFE_DATA!J208/Eco!U68))))</f>
        <v>4477</v>
      </c>
      <c r="M209" s="127">
        <f>IF($C$2="National Currency",IF(C.Largest_LIFE_DATA!K208=0,0,C.Largest_LIFE_DATA!K208),IF($C$2="Current Exchange rate",IF(C.Largest_LIFE_DATA!K208=0,0,C.Largest_LIFE_DATA!K208/Eco!V32),IF($C$2="Constant Exchange rate",IF(C.Largest_LIFE_DATA!K208=0,0,C.Largest_LIFE_DATA!K208/Eco!V68))))</f>
        <v>4183</v>
      </c>
      <c r="N209" s="127">
        <f>IF($C$2="National Currency",IF(C.Largest_LIFE_DATA!L208=0,0,C.Largest_LIFE_DATA!L208),IF($C$2="Current Exchange rate",IF(C.Largest_LIFE_DATA!L208=0,0,C.Largest_LIFE_DATA!L208/Eco!W32),IF($C$2="Constant Exchange rate",IF(C.Largest_LIFE_DATA!L208=0,0,C.Largest_LIFE_DATA!L208/Eco!W68))))</f>
        <v>3889</v>
      </c>
      <c r="O209" s="54">
        <f>IF($C$2="National Currency",IF(C.Largest_LIFE_DATA!M208=0,0,C.Largest_LIFE_DATA!M208),IF($C$2="Current Exchange rate",IF(C.Largest_LIFE_DATA!M208=0,0,C.Largest_LIFE_DATA!M208/Eco!X32),IF($C$2="Constant Exchange rate",IF(C.Largest_LIFE_DATA!M208=0,0,C.Largest_LIFE_DATA!M208/Eco!X68))))</f>
        <v>3595</v>
      </c>
      <c r="P209" s="110">
        <f>IF($C$2="National Currency",IF(C.Largest_LIFE_DATA!N208=0,0,C.Largest_LIFE_DATA!N208),IF($C$2="Current Exchange rate",IF(C.Largest_LIFE_DATA!N208=0,0,C.Largest_LIFE_DATA!N208/Eco!Y32),IF($C$2="Constant Exchange rate",IF(C.Largest_LIFE_DATA!N208=0,0,C.Largest_LIFE_DATA!N208/Eco!Y68))))</f>
        <v>4045.2979999999998</v>
      </c>
      <c r="Q209" s="22">
        <f t="shared" si="6"/>
        <v>3.3170088206946335E-2</v>
      </c>
      <c r="R209" s="22">
        <f t="shared" si="7"/>
        <v>-7.5597840061712551E-2</v>
      </c>
      <c r="S209" s="22">
        <f t="shared" si="8"/>
        <v>-0.38283261802575108</v>
      </c>
    </row>
    <row r="210" spans="3:19" x14ac:dyDescent="0.25">
      <c r="C210" s="187"/>
      <c r="D210" s="188"/>
      <c r="E210" s="43" t="s">
        <v>21</v>
      </c>
      <c r="F210" s="133">
        <f>IF($C$2="National Currency",IF(C.Largest_LIFE_DATA!D209=0,0,C.Largest_LIFE_DATA!D209),IF($C$2="Current Exchange rate",IF(C.Largest_LIFE_DATA!D209=0,0,C.Largest_LIFE_DATA!D209/Eco!O33),IF($C$2="Constant Exchange rate",IF(C.Largest_LIFE_DATA!D209=0,0,C.Largest_LIFE_DATA!D209/Eco!O69))))</f>
        <v>1684.9148418491484</v>
      </c>
      <c r="G210" s="54">
        <f>IF($C$2="National Currency",IF(C.Largest_LIFE_DATA!E209=0,0,C.Largest_LIFE_DATA!E209),IF($C$2="Current Exchange rate",IF(C.Largest_LIFE_DATA!E209=0,0,C.Largest_LIFE_DATA!E209/Eco!P33),IF($C$2="Constant Exchange rate",IF(C.Largest_LIFE_DATA!E209=0,0,C.Largest_LIFE_DATA!E209/Eco!P69))))</f>
        <v>2168.4361866843619</v>
      </c>
      <c r="H210" s="54">
        <f>IF($C$2="National Currency",IF(C.Largest_LIFE_DATA!F209=0,0,C.Largest_LIFE_DATA!F209),IF($C$2="Current Exchange rate",IF(C.Largest_LIFE_DATA!F209=0,0,C.Largest_LIFE_DATA!F209/Eco!Q33),IF($C$2="Constant Exchange rate",IF(C.Largest_LIFE_DATA!F209=0,0,C.Largest_LIFE_DATA!F209/Eco!Q69))))</f>
        <v>1864.4105286441054</v>
      </c>
      <c r="I210" s="54">
        <f>IF($C$2="National Currency",IF(C.Largest_LIFE_DATA!G209=0,0,C.Largest_LIFE_DATA!G209),IF($C$2="Current Exchange rate",IF(C.Largest_LIFE_DATA!G209=0,0,C.Largest_LIFE_DATA!G209/Eco!R33),IF($C$2="Constant Exchange rate",IF(C.Largest_LIFE_DATA!G209=0,0,C.Largest_LIFE_DATA!G209/Eco!R69))))</f>
        <v>2086.7064808670648</v>
      </c>
      <c r="J210" s="54">
        <f>IF($C$2="National Currency",IF(C.Largest_LIFE_DATA!H209=0,0,C.Largest_LIFE_DATA!H209),IF($C$2="Current Exchange rate",IF(C.Largest_LIFE_DATA!H209=0,0,C.Largest_LIFE_DATA!H209/Eco!S33),IF($C$2="Constant Exchange rate",IF(C.Largest_LIFE_DATA!H209=0,0,C.Largest_LIFE_DATA!H209/Eco!S69))))</f>
        <v>2432.5370493253704</v>
      </c>
      <c r="K210" s="54">
        <f>IF($C$2="National Currency",IF(C.Largest_LIFE_DATA!I209=0,0,C.Largest_LIFE_DATA!I209),IF($C$2="Current Exchange rate",IF(C.Largest_LIFE_DATA!I209=0,0,C.Largest_LIFE_DATA!I209/Eco!T33),IF($C$2="Constant Exchange rate",IF(C.Largest_LIFE_DATA!I209=0,0,C.Largest_LIFE_DATA!I209/Eco!T69))))</f>
        <v>2053.085600530856</v>
      </c>
      <c r="L210" s="54">
        <f>IF($C$2="National Currency",IF(C.Largest_LIFE_DATA!J209=0,0,C.Largest_LIFE_DATA!J209),IF($C$2="Current Exchange rate",IF(C.Largest_LIFE_DATA!J209=0,0,C.Largest_LIFE_DATA!J209/Eco!U33),IF($C$2="Constant Exchange rate",IF(C.Largest_LIFE_DATA!J209=0,0,C.Largest_LIFE_DATA!J209/Eco!U69))))</f>
        <v>2244.3043574430435</v>
      </c>
      <c r="M210" s="54">
        <f>IF($C$2="National Currency",IF(C.Largest_LIFE_DATA!K209=0,0,C.Largest_LIFE_DATA!K209),IF($C$2="Current Exchange rate",IF(C.Largest_LIFE_DATA!K209=0,0,C.Largest_LIFE_DATA!K209/Eco!V33),IF($C$2="Constant Exchange rate",IF(C.Largest_LIFE_DATA!K209=0,0,C.Largest_LIFE_DATA!K209/Eco!V69))))</f>
        <v>2393.7182039371819</v>
      </c>
      <c r="N210" s="54">
        <f>IF($C$2="National Currency",IF(C.Largest_LIFE_DATA!L209=0,0,C.Largest_LIFE_DATA!L209),IF($C$2="Current Exchange rate",IF(C.Largest_LIFE_DATA!L209=0,0,C.Largest_LIFE_DATA!L209/Eco!W33),IF($C$2="Constant Exchange rate",IF(C.Largest_LIFE_DATA!L209=0,0,C.Largest_LIFE_DATA!L209/Eco!W69))))</f>
        <v>3039.2612253926122</v>
      </c>
      <c r="O210" s="54">
        <f>IF($C$2="National Currency",IF(C.Largest_LIFE_DATA!M209=0,0,C.Largest_LIFE_DATA!M209),IF($C$2="Current Exchange rate",IF(C.Largest_LIFE_DATA!M209=0,0,C.Largest_LIFE_DATA!M209/Eco!X33),IF($C$2="Constant Exchange rate",IF(C.Largest_LIFE_DATA!M209=0,0,C.Largest_LIFE_DATA!M209/Eco!X69))))</f>
        <v>2757.2439725724398</v>
      </c>
      <c r="P210" s="110">
        <f>IF($C$2="National Currency",IF(C.Largest_LIFE_DATA!N209=0,0,C.Largest_LIFE_DATA!N209),IF($C$2="Current Exchange rate",IF(C.Largest_LIFE_DATA!N209=0,0,C.Largest_LIFE_DATA!N209/Eco!Y33),IF($C$2="Constant Exchange rate",IF(C.Largest_LIFE_DATA!N209=0,0,C.Largest_LIFE_DATA!N209/Eco!Y69))))</f>
        <v>3570.3384207033841</v>
      </c>
      <c r="Q210" s="22">
        <f t="shared" si="6"/>
        <v>2.5440340967537955E-2</v>
      </c>
      <c r="R210" s="22">
        <f t="shared" si="7"/>
        <v>-9.2791383137440397E-2</v>
      </c>
      <c r="S210" s="22">
        <f t="shared" si="8"/>
        <v>0.63642927469642285</v>
      </c>
    </row>
    <row r="211" spans="3:19" x14ac:dyDescent="0.25">
      <c r="C211" s="187"/>
      <c r="D211" s="188"/>
      <c r="E211" s="43" t="s">
        <v>22</v>
      </c>
      <c r="F211" s="133">
        <f>IF($C$2="National Currency",IF(C.Largest_LIFE_DATA!D210=0,0,C.Largest_LIFE_DATA!D210),IF($C$2="Current Exchange rate",IF(C.Largest_LIFE_DATA!D210=0,0,C.Largest_LIFE_DATA!D210/Eco!O34),IF($C$2="Constant Exchange rate",IF(C.Largest_LIFE_DATA!D210=0,0,C.Largest_LIFE_DATA!D210/Eco!O70))))</f>
        <v>1282.4113076851072</v>
      </c>
      <c r="G211" s="54">
        <f>IF($C$2="National Currency",IF(C.Largest_LIFE_DATA!E210=0,0,C.Largest_LIFE_DATA!E210),IF($C$2="Current Exchange rate",IF(C.Largest_LIFE_DATA!E210=0,0,C.Largest_LIFE_DATA!E210/Eco!P34),IF($C$2="Constant Exchange rate",IF(C.Largest_LIFE_DATA!E210=0,0,C.Largest_LIFE_DATA!E210/Eco!P70))))</f>
        <v>1426.5655714686886</v>
      </c>
      <c r="H211" s="54">
        <f>IF($C$2="National Currency",IF(C.Largest_LIFE_DATA!F210=0,0,C.Largest_LIFE_DATA!F210),IF($C$2="Current Exchange rate",IF(C.Largest_LIFE_DATA!F210=0,0,C.Largest_LIFE_DATA!F210/Eco!Q34),IF($C$2="Constant Exchange rate",IF(C.Largest_LIFE_DATA!F210=0,0,C.Largest_LIFE_DATA!F210/Eco!Q70))))</f>
        <v>1775.9524478142844</v>
      </c>
      <c r="I211" s="54">
        <f>IF($C$2="National Currency",IF(C.Largest_LIFE_DATA!G210=0,0,C.Largest_LIFE_DATA!G210),IF($C$2="Current Exchange rate",IF(C.Largest_LIFE_DATA!G210=0,0,C.Largest_LIFE_DATA!G210/Eco!R34),IF($C$2="Constant Exchange rate",IF(C.Largest_LIFE_DATA!G210=0,0,C.Largest_LIFE_DATA!G210/Eco!R70))))</f>
        <v>1700.3650659926986</v>
      </c>
      <c r="J211" s="54">
        <f>IF($C$2="National Currency",IF(C.Largest_LIFE_DATA!H210=0,0,C.Largest_LIFE_DATA!H210),IF($C$2="Current Exchange rate",IF(C.Largest_LIFE_DATA!H210=0,0,C.Largest_LIFE_DATA!H210/Eco!S34),IF($C$2="Constant Exchange rate",IF(C.Largest_LIFE_DATA!H210=0,0,C.Largest_LIFE_DATA!H210/Eco!S70))))</f>
        <v>3061.405972105214</v>
      </c>
      <c r="K211" s="54">
        <f>IF($C$2="National Currency",IF(C.Largest_LIFE_DATA!I210=0,0,C.Largest_LIFE_DATA!I210),IF($C$2="Current Exchange rate",IF(C.Largest_LIFE_DATA!I210=0,0,C.Largest_LIFE_DATA!I210/Eco!T34),IF($C$2="Constant Exchange rate",IF(C.Largest_LIFE_DATA!I210=0,0,C.Largest_LIFE_DATA!I210/Eco!T70))))</f>
        <v>2320.977253580455</v>
      </c>
      <c r="L211" s="54">
        <f>IF($C$2="National Currency",IF(C.Largest_LIFE_DATA!J210=0,0,C.Largest_LIFE_DATA!J210),IF($C$2="Current Exchange rate",IF(C.Largest_LIFE_DATA!J210=0,0,C.Largest_LIFE_DATA!J210/Eco!U34),IF($C$2="Constant Exchange rate",IF(C.Largest_LIFE_DATA!J210=0,0,C.Largest_LIFE_DATA!J210/Eco!U70))))</f>
        <v>2176.5889731348871</v>
      </c>
      <c r="M211" s="54">
        <f>IF($C$2="National Currency",IF(C.Largest_LIFE_DATA!K210=0,0,C.Largest_LIFE_DATA!K210),IF($C$2="Current Exchange rate",IF(C.Largest_LIFE_DATA!K210=0,0,C.Largest_LIFE_DATA!K210/Eco!V34),IF($C$2="Constant Exchange rate",IF(C.Largest_LIFE_DATA!K210=0,0,C.Largest_LIFE_DATA!K210/Eco!V70))))</f>
        <v>2294.7673874379857</v>
      </c>
      <c r="N211" s="54">
        <f>IF($C$2="National Currency",IF(C.Largest_LIFE_DATA!L210=0,0,C.Largest_LIFE_DATA!L210),IF($C$2="Current Exchange rate",IF(C.Largest_LIFE_DATA!L210=0,0,C.Largest_LIFE_DATA!L210/Eco!W34),IF($C$2="Constant Exchange rate",IF(C.Largest_LIFE_DATA!L210=0,0,C.Largest_LIFE_DATA!L210/Eco!W70))))</f>
        <v>2179.397173078723</v>
      </c>
      <c r="O211" s="127">
        <f>IF($C$2="National Currency",IF(C.Largest_LIFE_DATA!M210=0,0,C.Largest_LIFE_DATA!M210),IF($C$2="Current Exchange rate",IF(C.Largest_LIFE_DATA!M210=0,0,C.Largest_LIFE_DATA!M210/Eco!X34),IF($C$2="Constant Exchange rate",IF(C.Largest_LIFE_DATA!M210=0,0,C.Largest_LIFE_DATA!M210/Eco!X70))))</f>
        <v>2179.397173078723</v>
      </c>
      <c r="P211" s="110">
        <f>IF($C$2="National Currency",IF(C.Largest_LIFE_DATA!N210=0,0,C.Largest_LIFE_DATA!N210),IF($C$2="Current Exchange rate",IF(C.Largest_LIFE_DATA!N210=0,0,C.Largest_LIFE_DATA!N210/Eco!Y34),IF($C$2="Constant Exchange rate",IF(C.Largest_LIFE_DATA!N210=0,0,C.Largest_LIFE_DATA!N210/Eco!Y70))))</f>
        <v>0</v>
      </c>
      <c r="Q211" s="22">
        <f t="shared" si="6"/>
        <v>2.0108705554656669E-2</v>
      </c>
      <c r="R211" s="22">
        <f t="shared" si="7"/>
        <v>0</v>
      </c>
      <c r="S211" s="22">
        <f t="shared" si="8"/>
        <v>0.69945255474452539</v>
      </c>
    </row>
    <row r="212" spans="3:19" x14ac:dyDescent="0.25">
      <c r="C212" s="187"/>
      <c r="D212" s="188"/>
      <c r="E212" s="43" t="s">
        <v>23</v>
      </c>
      <c r="F212" s="133">
        <f>IF($C$2="National Currency",IF(C.Largest_LIFE_DATA!D211=0,0,C.Largest_LIFE_DATA!D211),IF($C$2="Current Exchange rate",IF(C.Largest_LIFE_DATA!D211=0,0,C.Largest_LIFE_DATA!D211/Eco!O35),IF($C$2="Constant Exchange rate",IF(C.Largest_LIFE_DATA!D211=0,0,C.Largest_LIFE_DATA!D211/Eco!O71))))</f>
        <v>1283.8019999999999</v>
      </c>
      <c r="G212" s="54">
        <f>IF($C$2="National Currency",IF(C.Largest_LIFE_DATA!E211=0,0,C.Largest_LIFE_DATA!E211),IF($C$2="Current Exchange rate",IF(C.Largest_LIFE_DATA!E211=0,0,C.Largest_LIFE_DATA!E211/Eco!P35),IF($C$2="Constant Exchange rate",IF(C.Largest_LIFE_DATA!E211=0,0,C.Largest_LIFE_DATA!E211/Eco!P71))))</f>
        <v>2055.9436000000001</v>
      </c>
      <c r="H212" s="54">
        <f>IF($C$2="National Currency",IF(C.Largest_LIFE_DATA!F211=0,0,C.Largest_LIFE_DATA!F211),IF($C$2="Current Exchange rate",IF(C.Largest_LIFE_DATA!F211=0,0,C.Largest_LIFE_DATA!F211/Eco!Q35),IF($C$2="Constant Exchange rate",IF(C.Largest_LIFE_DATA!F211=0,0,C.Largest_LIFE_DATA!F211/Eco!Q71))))</f>
        <v>1752.8698044500002</v>
      </c>
      <c r="I212" s="54">
        <f>IF($C$2="National Currency",IF(C.Largest_LIFE_DATA!G211=0,0,C.Largest_LIFE_DATA!G211),IF($C$2="Current Exchange rate",IF(C.Largest_LIFE_DATA!G211=0,0,C.Largest_LIFE_DATA!G211/Eco!R35),IF($C$2="Constant Exchange rate",IF(C.Largest_LIFE_DATA!G211=0,0,C.Largest_LIFE_DATA!G211/Eco!R71))))</f>
        <v>2206.8223794700007</v>
      </c>
      <c r="J212" s="54">
        <f>IF($C$2="National Currency",IF(C.Largest_LIFE_DATA!H211=0,0,C.Largest_LIFE_DATA!H211),IF($C$2="Current Exchange rate",IF(C.Largest_LIFE_DATA!H211=0,0,C.Largest_LIFE_DATA!H211/Eco!S35),IF($C$2="Constant Exchange rate",IF(C.Largest_LIFE_DATA!H211=0,0,C.Largest_LIFE_DATA!H211/Eco!S71))))</f>
        <v>2722.02692884</v>
      </c>
      <c r="K212" s="54">
        <f>IF($C$2="National Currency",IF(C.Largest_LIFE_DATA!I211=0,0,C.Largest_LIFE_DATA!I211),IF($C$2="Current Exchange rate",IF(C.Largest_LIFE_DATA!I211=0,0,C.Largest_LIFE_DATA!I211/Eco!T35),IF($C$2="Constant Exchange rate",IF(C.Largest_LIFE_DATA!I211=0,0,C.Largest_LIFE_DATA!I211/Eco!T71))))</f>
        <v>3236.6280084600003</v>
      </c>
      <c r="L212" s="54">
        <f>IF($C$2="National Currency",IF(C.Largest_LIFE_DATA!J211=0,0,C.Largest_LIFE_DATA!J211),IF($C$2="Current Exchange rate",IF(C.Largest_LIFE_DATA!J211=0,0,C.Largest_LIFE_DATA!J211/Eco!U35),IF($C$2="Constant Exchange rate",IF(C.Largest_LIFE_DATA!J211=0,0,C.Largest_LIFE_DATA!J211/Eco!U71))))</f>
        <v>4502.4613013099997</v>
      </c>
      <c r="M212" s="54">
        <f>IF($C$2="National Currency",IF(C.Largest_LIFE_DATA!K211=0,0,C.Largest_LIFE_DATA!K211),IF($C$2="Current Exchange rate",IF(C.Largest_LIFE_DATA!K211=0,0,C.Largest_LIFE_DATA!K211/Eco!V35),IF($C$2="Constant Exchange rate",IF(C.Largest_LIFE_DATA!K211=0,0,C.Largest_LIFE_DATA!K211/Eco!V71))))</f>
        <v>2802.2317130000006</v>
      </c>
      <c r="N212" s="54">
        <f>IF($C$2="National Currency",IF(C.Largest_LIFE_DATA!L211=0,0,C.Largest_LIFE_DATA!L211),IF($C$2="Current Exchange rate",IF(C.Largest_LIFE_DATA!L211=0,0,C.Largest_LIFE_DATA!L211/Eco!W35),IF($C$2="Constant Exchange rate",IF(C.Largest_LIFE_DATA!L211=0,0,C.Largest_LIFE_DATA!L211/Eco!W71))))</f>
        <v>2143.31167155</v>
      </c>
      <c r="O212" s="54">
        <f>IF($C$2="National Currency",IF(C.Largest_LIFE_DATA!M211=0,0,C.Largest_LIFE_DATA!M211),IF($C$2="Current Exchange rate",IF(C.Largest_LIFE_DATA!M211=0,0,C.Largest_LIFE_DATA!M211/Eco!X35),IF($C$2="Constant Exchange rate",IF(C.Largest_LIFE_DATA!M211=0,0,C.Largest_LIFE_DATA!M211/Eco!X71))))</f>
        <v>2517.36940615</v>
      </c>
      <c r="P212" s="110">
        <f>IF($C$2="National Currency",IF(C.Largest_LIFE_DATA!N211=0,0,C.Largest_LIFE_DATA!N211),IF($C$2="Current Exchange rate",IF(C.Largest_LIFE_DATA!N211=0,0,C.Largest_LIFE_DATA!N211/Eco!Y35),IF($C$2="Constant Exchange rate",IF(C.Largest_LIFE_DATA!N211=0,0,C.Largest_LIFE_DATA!N211/Eco!Y71))))</f>
        <v>3021.6125077400002</v>
      </c>
      <c r="Q212" s="22">
        <f t="shared" si="6"/>
        <v>2.3227083519183202E-2</v>
      </c>
      <c r="R212" s="22">
        <f t="shared" si="7"/>
        <v>0.1745232574269</v>
      </c>
      <c r="S212" s="22">
        <f t="shared" si="8"/>
        <v>0.96087045054455444</v>
      </c>
    </row>
    <row r="213" spans="3:19" x14ac:dyDescent="0.25">
      <c r="C213" s="187"/>
      <c r="D213" s="188"/>
      <c r="E213" s="43" t="s">
        <v>31</v>
      </c>
      <c r="F213" s="133">
        <f>IF($C$2="National Currency",IF(C.Largest_LIFE_DATA!D212=0,0,C.Largest_LIFE_DATA!D212),IF($C$2="Current Exchange rate",IF(C.Largest_LIFE_DATA!D212=0,0,C.Largest_LIFE_DATA!D212/Eco!O36),IF($C$2="Constant Exchange rate",IF(C.Largest_LIFE_DATA!D212=0,0,C.Largest_LIFE_DATA!D212/Eco!O72))))</f>
        <v>67.568767774277902</v>
      </c>
      <c r="G213" s="127">
        <f>IF($C$2="National Currency",IF(C.Largest_LIFE_DATA!E212=0,0,C.Largest_LIFE_DATA!E212),IF($C$2="Current Exchange rate",IF(C.Largest_LIFE_DATA!E212=0,0,C.Largest_LIFE_DATA!E212/Eco!P36),IF($C$2="Constant Exchange rate",IF(C.Largest_LIFE_DATA!E212=0,0,C.Largest_LIFE_DATA!E212/Eco!P72))))</f>
        <v>87.943462597907498</v>
      </c>
      <c r="H213" s="127">
        <f>IF($C$2="National Currency",IF(C.Largest_LIFE_DATA!F212=0,0,C.Largest_LIFE_DATA!F212),IF($C$2="Current Exchange rate",IF(C.Largest_LIFE_DATA!F212=0,0,C.Largest_LIFE_DATA!F212/Eco!Q36),IF($C$2="Constant Exchange rate",IF(C.Largest_LIFE_DATA!F212=0,0,C.Largest_LIFE_DATA!F212/Eco!Q72))))</f>
        <v>108.31815742153709</v>
      </c>
      <c r="I213" s="127">
        <f>IF($C$2="National Currency",IF(C.Largest_LIFE_DATA!G212=0,0,C.Largest_LIFE_DATA!G212),IF($C$2="Current Exchange rate",IF(C.Largest_LIFE_DATA!G212=0,0,C.Largest_LIFE_DATA!G212/Eco!R36),IF($C$2="Constant Exchange rate",IF(C.Largest_LIFE_DATA!G212=0,0,C.Largest_LIFE_DATA!G212/Eco!R72))))</f>
        <v>128.69285224516668</v>
      </c>
      <c r="J213" s="54">
        <f>IF($C$2="National Currency",IF(C.Largest_LIFE_DATA!H212=0,0,C.Largest_LIFE_DATA!H212),IF($C$2="Current Exchange rate",IF(C.Largest_LIFE_DATA!H212=0,0,C.Largest_LIFE_DATA!H212/Eco!S36),IF($C$2="Constant Exchange rate",IF(C.Largest_LIFE_DATA!H212=0,0,C.Largest_LIFE_DATA!H212/Eco!S72))))</f>
        <v>149.06754706879627</v>
      </c>
      <c r="K213" s="54">
        <f>IF($C$2="National Currency",IF(C.Largest_LIFE_DATA!I212=0,0,C.Largest_LIFE_DATA!I212),IF($C$2="Current Exchange rate",IF(C.Largest_LIFE_DATA!I212=0,0,C.Largest_LIFE_DATA!I212/Eco!T36),IF($C$2="Constant Exchange rate",IF(C.Largest_LIFE_DATA!I212=0,0,C.Largest_LIFE_DATA!I212/Eco!T72))))</f>
        <v>117.5604532881235</v>
      </c>
      <c r="L213" s="54">
        <f>IF($C$2="National Currency",IF(C.Largest_LIFE_DATA!J212=0,0,C.Largest_LIFE_DATA!J212),IF($C$2="Current Exchange rate",IF(C.Largest_LIFE_DATA!J212=0,0,C.Largest_LIFE_DATA!J212/Eco!U36),IF($C$2="Constant Exchange rate",IF(C.Largest_LIFE_DATA!J212=0,0,C.Largest_LIFE_DATA!J212/Eco!U72))))</f>
        <v>121.21888105648254</v>
      </c>
      <c r="M213" s="127">
        <f>IF($C$2="National Currency",IF(C.Largest_LIFE_DATA!K212=0,0,C.Largest_LIFE_DATA!K212),IF($C$2="Current Exchange rate",IF(C.Largest_LIFE_DATA!K212=0,0,C.Largest_LIFE_DATA!K212/Eco!V36),IF($C$2="Constant Exchange rate",IF(C.Largest_LIFE_DATA!K212=0,0,C.Largest_LIFE_DATA!K212/Eco!V72))))</f>
        <v>121.39734094762203</v>
      </c>
      <c r="N213" s="54">
        <f>IF($C$2="National Currency",IF(C.Largest_LIFE_DATA!L212=0,0,C.Largest_LIFE_DATA!L212),IF($C$2="Current Exchange rate",IF(C.Largest_LIFE_DATA!L212=0,0,C.Largest_LIFE_DATA!L212/Eco!W36),IF($C$2="Constant Exchange rate",IF(C.Largest_LIFE_DATA!L212=0,0,C.Largest_LIFE_DATA!L212/Eco!W72))))</f>
        <v>121.57580083876148</v>
      </c>
      <c r="O213" s="127">
        <f>IF($C$2="National Currency",IF(C.Largest_LIFE_DATA!M212=0,0,C.Largest_LIFE_DATA!M212),IF($C$2="Current Exchange rate",IF(C.Largest_LIFE_DATA!M212=0,0,C.Largest_LIFE_DATA!M212/Eco!X36),IF($C$2="Constant Exchange rate",IF(C.Largest_LIFE_DATA!M212=0,0,C.Largest_LIFE_DATA!M212/Eco!X72))))</f>
        <v>121.57580083876148</v>
      </c>
      <c r="P213" s="110">
        <f>IF($C$2="National Currency",IF(C.Largest_LIFE_DATA!N212=0,0,C.Largest_LIFE_DATA!N212),IF($C$2="Current Exchange rate",IF(C.Largest_LIFE_DATA!N212=0,0,C.Largest_LIFE_DATA!N212/Eco!Y36),IF($C$2="Constant Exchange rate",IF(C.Largest_LIFE_DATA!N212=0,0,C.Largest_LIFE_DATA!N212/Eco!Y72))))</f>
        <v>0</v>
      </c>
      <c r="Q213" s="22">
        <f t="shared" si="6"/>
        <v>1.1217468811270815E-3</v>
      </c>
      <c r="R213" s="22">
        <f t="shared" si="7"/>
        <v>0</v>
      </c>
      <c r="S213" s="22">
        <f t="shared" si="8"/>
        <v>0.7992898915206057</v>
      </c>
    </row>
    <row r="214" spans="3:19" x14ac:dyDescent="0.25">
      <c r="C214" s="187"/>
      <c r="D214" s="188"/>
      <c r="E214" s="43" t="s">
        <v>24</v>
      </c>
      <c r="F214" s="133">
        <f>IF($C$2="National Currency",IF(C.Largest_LIFE_DATA!D213=0,0,C.Largest_LIFE_DATA!D213),IF($C$2="Current Exchange rate",IF(C.Largest_LIFE_DATA!D213=0,0,C.Largest_LIFE_DATA!D213/Eco!O37),IF($C$2="Constant Exchange rate",IF(C.Largest_LIFE_DATA!D213=0,0,C.Largest_LIFE_DATA!D213/Eco!O73))))</f>
        <v>2172.894708825721</v>
      </c>
      <c r="G214" s="54">
        <f>IF($C$2="National Currency",IF(C.Largest_LIFE_DATA!E213=0,0,C.Largest_LIFE_DATA!E213),IF($C$2="Current Exchange rate",IF(C.Largest_LIFE_DATA!E213=0,0,C.Largest_LIFE_DATA!E213/Eco!P37),IF($C$2="Constant Exchange rate",IF(C.Largest_LIFE_DATA!E213=0,0,C.Largest_LIFE_DATA!E213/Eco!P73))))</f>
        <v>2609.7093580325773</v>
      </c>
      <c r="H214" s="54">
        <f>IF($C$2="National Currency",IF(C.Largest_LIFE_DATA!F213=0,0,C.Largest_LIFE_DATA!F213),IF($C$2="Current Exchange rate",IF(C.Largest_LIFE_DATA!F213=0,0,C.Largest_LIFE_DATA!F213/Eco!Q37),IF($C$2="Constant Exchange rate",IF(C.Largest_LIFE_DATA!F213=0,0,C.Largest_LIFE_DATA!F213/Eco!Q73))))</f>
        <v>2413.8188012349619</v>
      </c>
      <c r="I214" s="54">
        <f>IF($C$2="National Currency",IF(C.Largest_LIFE_DATA!G213=0,0,C.Largest_LIFE_DATA!G213),IF($C$2="Current Exchange rate",IF(C.Largest_LIFE_DATA!G213=0,0,C.Largest_LIFE_DATA!G213/Eco!R37),IF($C$2="Constant Exchange rate",IF(C.Largest_LIFE_DATA!G213=0,0,C.Largest_LIFE_DATA!G213/Eco!R73))))</f>
        <v>2586.7135100606833</v>
      </c>
      <c r="J214" s="54">
        <f>IF($C$2="National Currency",IF(C.Largest_LIFE_DATA!H213=0,0,C.Largest_LIFE_DATA!H213),IF($C$2="Current Exchange rate",IF(C.Largest_LIFE_DATA!H213=0,0,C.Largest_LIFE_DATA!H213/Eco!S37),IF($C$2="Constant Exchange rate",IF(C.Largest_LIFE_DATA!H213=0,0,C.Largest_LIFE_DATA!H213/Eco!S73))))</f>
        <v>2620.0361971681036</v>
      </c>
      <c r="K214" s="54">
        <f>IF($C$2="National Currency",IF(C.Largest_LIFE_DATA!I213=0,0,C.Largest_LIFE_DATA!I213),IF($C$2="Current Exchange rate",IF(C.Largest_LIFE_DATA!I213=0,0,C.Largest_LIFE_DATA!I213/Eco!T37),IF($C$2="Constant Exchange rate",IF(C.Largest_LIFE_DATA!I213=0,0,C.Largest_LIFE_DATA!I213/Eco!T73))))</f>
        <v>2642.9255828808687</v>
      </c>
      <c r="L214" s="54">
        <f>IF($C$2="National Currency",IF(C.Largest_LIFE_DATA!J213=0,0,C.Largest_LIFE_DATA!J213),IF($C$2="Current Exchange rate",IF(C.Largest_LIFE_DATA!J213=0,0,C.Largest_LIFE_DATA!J213/Eco!U37),IF($C$2="Constant Exchange rate",IF(C.Largest_LIFE_DATA!J213=0,0,C.Largest_LIFE_DATA!J213/Eco!U73))))</f>
        <v>2661.5564782284678</v>
      </c>
      <c r="M214" s="54">
        <f>IF($C$2="National Currency",IF(C.Largest_LIFE_DATA!K213=0,0,C.Largest_LIFE_DATA!K213),IF($C$2="Current Exchange rate",IF(C.Largest_LIFE_DATA!K213=0,0,C.Largest_LIFE_DATA!K213/Eco!V37),IF($C$2="Constant Exchange rate",IF(C.Largest_LIFE_DATA!K213=0,0,C.Largest_LIFE_DATA!K213/Eco!V73))))</f>
        <v>2835.7287341637389</v>
      </c>
      <c r="N214" s="54">
        <f>IF($C$2="National Currency",IF(C.Largest_LIFE_DATA!L213=0,0,C.Largest_LIFE_DATA!L213),IF($C$2="Current Exchange rate",IF(C.Largest_LIFE_DATA!L213=0,0,C.Largest_LIFE_DATA!L213/Eco!W37),IF($C$2="Constant Exchange rate",IF(C.Largest_LIFE_DATA!L213=0,0,C.Largest_LIFE_DATA!L213/Eco!W73))))</f>
        <v>2922.9213243905033</v>
      </c>
      <c r="O214" s="54">
        <f>IF($C$2="National Currency",IF(C.Largest_LIFE_DATA!M213=0,0,C.Largest_LIFE_DATA!M213),IF($C$2="Current Exchange rate",IF(C.Largest_LIFE_DATA!M213=0,0,C.Largest_LIFE_DATA!M213/Eco!X37),IF($C$2="Constant Exchange rate",IF(C.Largest_LIFE_DATA!M213=0,0,C.Largest_LIFE_DATA!M213/Eco!X73))))</f>
        <v>3051.4212711593736</v>
      </c>
      <c r="P214" s="110">
        <f>IF($C$2="National Currency",IF(C.Largest_LIFE_DATA!N213=0,0,C.Largest_LIFE_DATA!N213),IF($C$2="Current Exchange rate",IF(C.Largest_LIFE_DATA!N213=0,0,C.Largest_LIFE_DATA!N213/Eco!Y37),IF($C$2="Constant Exchange rate",IF(C.Largest_LIFE_DATA!N213=0,0,C.Largest_LIFE_DATA!N213/Eco!Y73))))</f>
        <v>0</v>
      </c>
      <c r="Q214" s="22">
        <f t="shared" si="6"/>
        <v>2.8154634971045544E-2</v>
      </c>
      <c r="R214" s="22">
        <f t="shared" si="7"/>
        <v>4.3962848297213641E-2</v>
      </c>
      <c r="S214" s="22">
        <f t="shared" si="8"/>
        <v>0.40431161195492415</v>
      </c>
    </row>
    <row r="215" spans="3:19" x14ac:dyDescent="0.25">
      <c r="C215" s="187"/>
      <c r="D215" s="188"/>
      <c r="E215" s="43" t="s">
        <v>25</v>
      </c>
      <c r="F215" s="133">
        <f>IF($C$2="National Currency",IF(C.Largest_LIFE_DATA!D214=0,0,C.Largest_LIFE_DATA!D214),IF($C$2="Current Exchange rate",IF(C.Largest_LIFE_DATA!D214=0,0,C.Largest_LIFE_DATA!D214/Eco!O38),IF($C$2="Constant Exchange rate",IF(C.Largest_LIFE_DATA!D214=0,0,C.Largest_LIFE_DATA!D214/Eco!O74))))</f>
        <v>158.43348355867136</v>
      </c>
      <c r="G215" s="54">
        <f>IF($C$2="National Currency",IF(C.Largest_LIFE_DATA!E214=0,0,C.Largest_LIFE_DATA!E214),IF($C$2="Current Exchange rate",IF(C.Largest_LIFE_DATA!E214=0,0,C.Largest_LIFE_DATA!E214/Eco!P38),IF($C$2="Constant Exchange rate",IF(C.Largest_LIFE_DATA!E214=0,0,C.Largest_LIFE_DATA!E214/Eco!P74))))</f>
        <v>177.37022199966617</v>
      </c>
      <c r="H215" s="54">
        <f>IF($C$2="National Currency",IF(C.Largest_LIFE_DATA!F214=0,0,C.Largest_LIFE_DATA!F214),IF($C$2="Current Exchange rate",IF(C.Largest_LIFE_DATA!F214=0,0,C.Largest_LIFE_DATA!F214/Eco!Q38),IF($C$2="Constant Exchange rate",IF(C.Largest_LIFE_DATA!F214=0,0,C.Largest_LIFE_DATA!F214/Eco!Q74))))</f>
        <v>203.68469370722752</v>
      </c>
      <c r="I215" s="54">
        <f>IF($C$2="National Currency",IF(C.Largest_LIFE_DATA!G214=0,0,C.Largest_LIFE_DATA!G214),IF($C$2="Current Exchange rate",IF(C.Largest_LIFE_DATA!G214=0,0,C.Largest_LIFE_DATA!G214/Eco!R38),IF($C$2="Constant Exchange rate",IF(C.Largest_LIFE_DATA!G214=0,0,C.Largest_LIFE_DATA!G214/Eco!R74))))</f>
        <v>225</v>
      </c>
      <c r="J215" s="54">
        <f>IF($C$2="National Currency",IF(C.Largest_LIFE_DATA!H214=0,0,C.Largest_LIFE_DATA!H214),IF($C$2="Current Exchange rate",IF(C.Largest_LIFE_DATA!H214=0,0,C.Largest_LIFE_DATA!H214/Eco!S38),IF($C$2="Constant Exchange rate",IF(C.Largest_LIFE_DATA!H214=0,0,C.Largest_LIFE_DATA!H214/Eco!S74))))</f>
        <v>232</v>
      </c>
      <c r="K215" s="54">
        <f>IF($C$2="National Currency",IF(C.Largest_LIFE_DATA!I214=0,0,C.Largest_LIFE_DATA!I214),IF($C$2="Current Exchange rate",IF(C.Largest_LIFE_DATA!I214=0,0,C.Largest_LIFE_DATA!I214/Eco!T38),IF($C$2="Constant Exchange rate",IF(C.Largest_LIFE_DATA!I214=0,0,C.Largest_LIFE_DATA!I214/Eco!T74))))</f>
        <v>212</v>
      </c>
      <c r="L215" s="54">
        <f>IF($C$2="National Currency",IF(C.Largest_LIFE_DATA!J214=0,0,C.Largest_LIFE_DATA!J214),IF($C$2="Current Exchange rate",IF(C.Largest_LIFE_DATA!J214=0,0,C.Largest_LIFE_DATA!J214/Eco!U38),IF($C$2="Constant Exchange rate",IF(C.Largest_LIFE_DATA!J214=0,0,C.Largest_LIFE_DATA!J214/Eco!U74))))</f>
        <v>207</v>
      </c>
      <c r="M215" s="54">
        <f>IF($C$2="National Currency",IF(C.Largest_LIFE_DATA!K214=0,0,C.Largest_LIFE_DATA!K214),IF($C$2="Current Exchange rate",IF(C.Largest_LIFE_DATA!K214=0,0,C.Largest_LIFE_DATA!K214/Eco!V38),IF($C$2="Constant Exchange rate",IF(C.Largest_LIFE_DATA!K214=0,0,C.Largest_LIFE_DATA!K214/Eco!V74))))</f>
        <v>201</v>
      </c>
      <c r="N215" s="54">
        <f>IF($C$2="National Currency",IF(C.Largest_LIFE_DATA!L214=0,0,C.Largest_LIFE_DATA!L214),IF($C$2="Current Exchange rate",IF(C.Largest_LIFE_DATA!L214=0,0,C.Largest_LIFE_DATA!L214/Eco!W38),IF($C$2="Constant Exchange rate",IF(C.Largest_LIFE_DATA!L214=0,0,C.Largest_LIFE_DATA!L214/Eco!W74))))</f>
        <v>192</v>
      </c>
      <c r="O215" s="54">
        <f>IF($C$2="National Currency",IF(C.Largest_LIFE_DATA!M214=0,0,C.Largest_LIFE_DATA!M214),IF($C$2="Current Exchange rate",IF(C.Largest_LIFE_DATA!M214=0,0,C.Largest_LIFE_DATA!M214/Eco!X38),IF($C$2="Constant Exchange rate",IF(C.Largest_LIFE_DATA!M214=0,0,C.Largest_LIFE_DATA!M214/Eco!X74))))</f>
        <v>179.2</v>
      </c>
      <c r="P215" s="110">
        <f>IF($C$2="National Currency",IF(C.Largest_LIFE_DATA!N214=0,0,C.Largest_LIFE_DATA!N214),IF($C$2="Current Exchange rate",IF(C.Largest_LIFE_DATA!N214=0,0,C.Largest_LIFE_DATA!N214/Eco!Y38),IF($C$2="Constant Exchange rate",IF(C.Largest_LIFE_DATA!N214=0,0,C.Largest_LIFE_DATA!N214/Eco!Y74))))</f>
        <v>0</v>
      </c>
      <c r="Q215" s="22">
        <f t="shared" si="6"/>
        <v>1.6534297097871439E-3</v>
      </c>
      <c r="R215" s="22">
        <f t="shared" si="7"/>
        <v>-6.6666666666666763E-2</v>
      </c>
      <c r="S215" s="22">
        <f t="shared" si="8"/>
        <v>0.13107403798035122</v>
      </c>
    </row>
    <row r="216" spans="3:19" x14ac:dyDescent="0.25">
      <c r="C216" s="187"/>
      <c r="D216" s="188"/>
      <c r="E216" s="43" t="s">
        <v>26</v>
      </c>
      <c r="F216" s="133">
        <f>IF($C$2="National Currency",IF(C.Largest_LIFE_DATA!D215=0,0,C.Largest_LIFE_DATA!D215),IF($C$2="Current Exchange rate",IF(C.Largest_LIFE_DATA!D215=0,0,C.Largest_LIFE_DATA!D215/Eco!O39),IF($C$2="Constant Exchange rate",IF(C.Largest_LIFE_DATA!D215=0,0,C.Largest_LIFE_DATA!D215/Eco!O75))))</f>
        <v>177.58746597623315</v>
      </c>
      <c r="G216" s="54">
        <f>IF($C$2="National Currency",IF(C.Largest_LIFE_DATA!E215=0,0,C.Largest_LIFE_DATA!E215),IF($C$2="Current Exchange rate",IF(C.Largest_LIFE_DATA!E215=0,0,C.Largest_LIFE_DATA!E215/Eco!P39),IF($C$2="Constant Exchange rate",IF(C.Largest_LIFE_DATA!E215=0,0,C.Largest_LIFE_DATA!E215/Eco!P75))))</f>
        <v>190.831839606984</v>
      </c>
      <c r="H216" s="54">
        <f>IF($C$2="National Currency",IF(C.Largest_LIFE_DATA!F215=0,0,C.Largest_LIFE_DATA!F215),IF($C$2="Current Exchange rate",IF(C.Largest_LIFE_DATA!F215=0,0,C.Largest_LIFE_DATA!F215/Eco!Q39),IF($C$2="Constant Exchange rate",IF(C.Largest_LIFE_DATA!F215=0,0,C.Largest_LIFE_DATA!F215/Eco!Q75))))</f>
        <v>226.18336320786031</v>
      </c>
      <c r="I216" s="54">
        <f>IF($C$2="National Currency",IF(C.Largest_LIFE_DATA!G215=0,0,C.Largest_LIFE_DATA!G215),IF($C$2="Current Exchange rate",IF(C.Largest_LIFE_DATA!G215=0,0,C.Largest_LIFE_DATA!G215/Eco!R39),IF($C$2="Constant Exchange rate",IF(C.Largest_LIFE_DATA!G215=0,0,C.Largest_LIFE_DATA!G215/Eco!R75))))</f>
        <v>264.28998207528377</v>
      </c>
      <c r="J216" s="54">
        <f>IF($C$2="National Currency",IF(C.Largest_LIFE_DATA!H215=0,0,C.Largest_LIFE_DATA!H215),IF($C$2="Current Exchange rate",IF(C.Largest_LIFE_DATA!H215=0,0,C.Largest_LIFE_DATA!H215/Eco!S39),IF($C$2="Constant Exchange rate",IF(C.Largest_LIFE_DATA!H215=0,0,C.Largest_LIFE_DATA!H215/Eco!S75))))</f>
        <v>291.37621987651863</v>
      </c>
      <c r="K216" s="54">
        <f>IF($C$2="National Currency",IF(C.Largest_LIFE_DATA!I215=0,0,C.Largest_LIFE_DATA!I215),IF($C$2="Current Exchange rate",IF(C.Largest_LIFE_DATA!I215=0,0,C.Largest_LIFE_DATA!I215/Eco!T39),IF($C$2="Constant Exchange rate",IF(C.Largest_LIFE_DATA!I215=0,0,C.Largest_LIFE_DATA!I215/Eco!T75))))</f>
        <v>252</v>
      </c>
      <c r="L216" s="54">
        <f>IF($C$2="National Currency",IF(C.Largest_LIFE_DATA!J215=0,0,C.Largest_LIFE_DATA!J215),IF($C$2="Current Exchange rate",IF(C.Largest_LIFE_DATA!J215=0,0,C.Largest_LIFE_DATA!J215/Eco!U39),IF($C$2="Constant Exchange rate",IF(C.Largest_LIFE_DATA!J215=0,0,C.Largest_LIFE_DATA!J215/Eco!U75))))</f>
        <v>245</v>
      </c>
      <c r="M216" s="54">
        <f>IF($C$2="National Currency",IF(C.Largest_LIFE_DATA!K215=0,0,C.Largest_LIFE_DATA!K215),IF($C$2="Current Exchange rate",IF(C.Largest_LIFE_DATA!K215=0,0,C.Largest_LIFE_DATA!K215/Eco!V39),IF($C$2="Constant Exchange rate",IF(C.Largest_LIFE_DATA!K215=0,0,C.Largest_LIFE_DATA!K215/Eco!V75))))</f>
        <v>248.7</v>
      </c>
      <c r="N216" s="54">
        <f>IF($C$2="National Currency",IF(C.Largest_LIFE_DATA!L215=0,0,C.Largest_LIFE_DATA!L215),IF($C$2="Current Exchange rate",IF(C.Largest_LIFE_DATA!L215=0,0,C.Largest_LIFE_DATA!L215/Eco!W39),IF($C$2="Constant Exchange rate",IF(C.Largest_LIFE_DATA!L215=0,0,C.Largest_LIFE_DATA!L215/Eco!W75))))</f>
        <v>244</v>
      </c>
      <c r="O216" s="127">
        <f>IF($C$2="National Currency",IF(C.Largest_LIFE_DATA!M215=0,0,C.Largest_LIFE_DATA!M215),IF($C$2="Current Exchange rate",IF(C.Largest_LIFE_DATA!M215=0,0,C.Largest_LIFE_DATA!M215/Eco!X39),IF($C$2="Constant Exchange rate",IF(C.Largest_LIFE_DATA!M215=0,0,C.Largest_LIFE_DATA!M215/Eco!X75))))</f>
        <v>244</v>
      </c>
      <c r="P216" s="110">
        <f>IF($C$2="National Currency",IF(C.Largest_LIFE_DATA!N215=0,0,C.Largest_LIFE_DATA!N215),IF($C$2="Current Exchange rate",IF(C.Largest_LIFE_DATA!N215=0,0,C.Largest_LIFE_DATA!N215/Eco!Y39),IF($C$2="Constant Exchange rate",IF(C.Largest_LIFE_DATA!N215=0,0,C.Largest_LIFE_DATA!N215/Eco!Y75))))</f>
        <v>0</v>
      </c>
      <c r="Q216" s="22">
        <f t="shared" si="6"/>
        <v>2.2513217030583881E-3</v>
      </c>
      <c r="R216" s="22">
        <f t="shared" si="7"/>
        <v>0</v>
      </c>
      <c r="S216" s="22">
        <f t="shared" si="8"/>
        <v>0.37397084112149548</v>
      </c>
    </row>
    <row r="217" spans="3:19" x14ac:dyDescent="0.25">
      <c r="C217" s="187"/>
      <c r="D217" s="188"/>
      <c r="E217" s="43" t="s">
        <v>27</v>
      </c>
      <c r="F217" s="133">
        <f>IF($C$2="National Currency",IF(C.Largest_LIFE_DATA!D216=0,0,C.Largest_LIFE_DATA!D216),IF($C$2="Current Exchange rate",IF(C.Largest_LIFE_DATA!D216=0,0,C.Largest_LIFE_DATA!D216/Eco!O40),IF($C$2="Constant Exchange rate",IF(C.Largest_LIFE_DATA!D216=0,0,C.Largest_LIFE_DATA!D216/Eco!O76))))</f>
        <v>134.6193502824859</v>
      </c>
      <c r="G217" s="54">
        <f>IF($C$2="National Currency",IF(C.Largest_LIFE_DATA!E216=0,0,C.Largest_LIFE_DATA!E216),IF($C$2="Current Exchange rate",IF(C.Largest_LIFE_DATA!E216=0,0,C.Largest_LIFE_DATA!E216/Eco!P40),IF($C$2="Constant Exchange rate",IF(C.Largest_LIFE_DATA!E216=0,0,C.Largest_LIFE_DATA!E216/Eco!P76))))</f>
        <v>122.9675141242938</v>
      </c>
      <c r="H217" s="54">
        <f>IF($C$2="National Currency",IF(C.Largest_LIFE_DATA!F216=0,0,C.Largest_LIFE_DATA!F216),IF($C$2="Current Exchange rate",IF(C.Largest_LIFE_DATA!F216=0,0,C.Largest_LIFE_DATA!F216/Eco!Q40),IF($C$2="Constant Exchange rate",IF(C.Largest_LIFE_DATA!F216=0,0,C.Largest_LIFE_DATA!F216/Eco!Q76))))</f>
        <v>120.24576271186442</v>
      </c>
      <c r="I217" s="54">
        <f>IF($C$2="National Currency",IF(C.Largest_LIFE_DATA!G216=0,0,C.Largest_LIFE_DATA!G216),IF($C$2="Current Exchange rate",IF(C.Largest_LIFE_DATA!G216=0,0,C.Largest_LIFE_DATA!G216/Eco!R40),IF($C$2="Constant Exchange rate",IF(C.Largest_LIFE_DATA!G216=0,0,C.Largest_LIFE_DATA!G216/Eco!R76))))</f>
        <v>119.66525423728814</v>
      </c>
      <c r="J217" s="54">
        <f>IF($C$2="National Currency",IF(C.Largest_LIFE_DATA!H216=0,0,C.Largest_LIFE_DATA!H216),IF($C$2="Current Exchange rate",IF(C.Largest_LIFE_DATA!H216=0,0,C.Largest_LIFE_DATA!H216/Eco!S40),IF($C$2="Constant Exchange rate",IF(C.Largest_LIFE_DATA!H216=0,0,C.Largest_LIFE_DATA!H216/Eco!S76))))</f>
        <v>118.26059322033899</v>
      </c>
      <c r="K217" s="54">
        <f>IF($C$2="National Currency",IF(C.Largest_LIFE_DATA!I216=0,0,C.Largest_LIFE_DATA!I216),IF($C$2="Current Exchange rate",IF(C.Largest_LIFE_DATA!I216=0,0,C.Largest_LIFE_DATA!I216/Eco!T40),IF($C$2="Constant Exchange rate",IF(C.Largest_LIFE_DATA!I216=0,0,C.Largest_LIFE_DATA!I216/Eco!T76))))</f>
        <v>176.4600988700565</v>
      </c>
      <c r="L217" s="54">
        <f>IF($C$2="National Currency",IF(C.Largest_LIFE_DATA!J216=0,0,C.Largest_LIFE_DATA!J216),IF($C$2="Current Exchange rate",IF(C.Largest_LIFE_DATA!J216=0,0,C.Largest_LIFE_DATA!J216/Eco!U40),IF($C$2="Constant Exchange rate",IF(C.Largest_LIFE_DATA!J216=0,0,C.Largest_LIFE_DATA!J216/Eco!U76))))</f>
        <v>212.4664548022599</v>
      </c>
      <c r="M217" s="54">
        <f>IF($C$2="National Currency",IF(C.Largest_LIFE_DATA!K216=0,0,C.Largest_LIFE_DATA!K216),IF($C$2="Current Exchange rate",IF(C.Largest_LIFE_DATA!K216=0,0,C.Largest_LIFE_DATA!K216/Eco!V40),IF($C$2="Constant Exchange rate",IF(C.Largest_LIFE_DATA!K216=0,0,C.Largest_LIFE_DATA!K216/Eco!V76))))</f>
        <v>284.60522598870057</v>
      </c>
      <c r="N217" s="54">
        <f>IF($C$2="National Currency",IF(C.Largest_LIFE_DATA!L216=0,0,C.Largest_LIFE_DATA!L216),IF($C$2="Current Exchange rate",IF(C.Largest_LIFE_DATA!L216=0,0,C.Largest_LIFE_DATA!L216/Eco!W40),IF($C$2="Constant Exchange rate",IF(C.Largest_LIFE_DATA!L216=0,0,C.Largest_LIFE_DATA!L216/Eco!W76))))</f>
        <v>208.20621468926555</v>
      </c>
      <c r="O217" s="54">
        <f>IF($C$2="National Currency",IF(C.Largest_LIFE_DATA!M216=0,0,C.Largest_LIFE_DATA!M216),IF($C$2="Current Exchange rate",IF(C.Largest_LIFE_DATA!M216=0,0,C.Largest_LIFE_DATA!M216/Eco!X40),IF($C$2="Constant Exchange rate",IF(C.Largest_LIFE_DATA!M216=0,0,C.Largest_LIFE_DATA!M216/Eco!X76))))</f>
        <v>281.07344632768365</v>
      </c>
      <c r="P217" s="110">
        <f>IF($C$2="National Currency",IF(C.Largest_LIFE_DATA!N216=0,0,C.Largest_LIFE_DATA!N216),IF($C$2="Current Exchange rate",IF(C.Largest_LIFE_DATA!N216=0,0,C.Largest_LIFE_DATA!N216/Eco!Y40),IF($C$2="Constant Exchange rate",IF(C.Largest_LIFE_DATA!N216=0,0,C.Largest_LIFE_DATA!N216/Eco!Y76))))</f>
        <v>0</v>
      </c>
      <c r="Q217" s="22">
        <f t="shared" si="6"/>
        <v>2.5933883191431605E-3</v>
      </c>
      <c r="R217" s="22">
        <f t="shared" si="7"/>
        <v>0.34997625669900279</v>
      </c>
      <c r="S217" s="22">
        <f t="shared" si="8"/>
        <v>1.0879126643968924</v>
      </c>
    </row>
    <row r="218" spans="3:19" x14ac:dyDescent="0.25">
      <c r="C218" s="187"/>
      <c r="D218" s="188"/>
      <c r="E218" s="43" t="s">
        <v>61</v>
      </c>
      <c r="F218" s="135">
        <f>IF($C$2="National Currency",IF(C.Largest_LIFE_DATA!D217=0,0,C.Largest_LIFE_DATA!D217),IF($C$2="Current Exchange rate",IF(C.Largest_LIFE_DATA!D217=0,0,C.Largest_LIFE_DATA!D217/Eco!O41),IF($C$2="Constant Exchange rate",IF(C.Largest_LIFE_DATA!D217=0,0,C.Largest_LIFE_DATA!D217/Eco!O77))))</f>
        <v>10308.126845551418</v>
      </c>
      <c r="G218" s="56">
        <f>IF($C$2="National Currency",IF(C.Largest_LIFE_DATA!E217=0,0,C.Largest_LIFE_DATA!E217),IF($C$2="Current Exchange rate",IF(C.Largest_LIFE_DATA!E217=0,0,C.Largest_LIFE_DATA!E217/Eco!P41),IF($C$2="Constant Exchange rate",IF(C.Largest_LIFE_DATA!E217=0,0,C.Largest_LIFE_DATA!E217/Eco!P77))))</f>
        <v>10712.543330337656</v>
      </c>
      <c r="H218" s="56">
        <f>IF($C$2="National Currency",IF(C.Largest_LIFE_DATA!F217=0,0,C.Largest_LIFE_DATA!F217),IF($C$2="Current Exchange rate",IF(C.Largest_LIFE_DATA!F217=0,0,C.Largest_LIFE_DATA!F217/Eco!Q41),IF($C$2="Constant Exchange rate",IF(C.Largest_LIFE_DATA!F217=0,0,C.Largest_LIFE_DATA!F217/Eco!Q77))))</f>
        <v>14883.810501989985</v>
      </c>
      <c r="I218" s="56">
        <f>IF($C$2="National Currency",IF(C.Largest_LIFE_DATA!G217=0,0,C.Largest_LIFE_DATA!G217),IF($C$2="Current Exchange rate",IF(C.Largest_LIFE_DATA!G217=0,0,C.Largest_LIFE_DATA!G217/Eco!R41),IF($C$2="Constant Exchange rate",IF(C.Largest_LIFE_DATA!G217=0,0,C.Largest_LIFE_DATA!G217/Eco!R77))))</f>
        <v>15418.377198613429</v>
      </c>
      <c r="J218" s="56">
        <f>IF($C$2="National Currency",IF(C.Largest_LIFE_DATA!H217=0,0,C.Largest_LIFE_DATA!H217),IF($C$2="Current Exchange rate",IF(C.Largest_LIFE_DATA!H217=0,0,C.Largest_LIFE_DATA!H217/Eco!S41),IF($C$2="Constant Exchange rate",IF(C.Largest_LIFE_DATA!H217=0,0,C.Largest_LIFE_DATA!H217/Eco!S77))))</f>
        <v>13590.432661445628</v>
      </c>
      <c r="K218" s="56">
        <f>IF($C$2="National Currency",IF(C.Largest_LIFE_DATA!I217=0,0,C.Largest_LIFE_DATA!I217),IF($C$2="Current Exchange rate",IF(C.Largest_LIFE_DATA!I217=0,0,C.Largest_LIFE_DATA!I217/Eco!T41),IF($C$2="Constant Exchange rate",IF(C.Largest_LIFE_DATA!I217=0,0,C.Largest_LIFE_DATA!I217/Eco!T77))))</f>
        <v>14539.735524457568</v>
      </c>
      <c r="L218" s="56">
        <f>IF($C$2="National Currency",IF(C.Largest_LIFE_DATA!J217=0,0,C.Largest_LIFE_DATA!J217),IF($C$2="Current Exchange rate",IF(C.Largest_LIFE_DATA!J217=0,0,C.Largest_LIFE_DATA!J217/Eco!U41),IF($C$2="Constant Exchange rate",IF(C.Largest_LIFE_DATA!J217=0,0,C.Largest_LIFE_DATA!J217/Eco!U77))))</f>
        <v>11688.527410450635</v>
      </c>
      <c r="M218" s="56">
        <f>IF($C$2="National Currency",IF(C.Largest_LIFE_DATA!K217=0,0,C.Largest_LIFE_DATA!K217),IF($C$2="Current Exchange rate",IF(C.Largest_LIFE_DATA!K217=0,0,C.Largest_LIFE_DATA!K217/Eco!V41),IF($C$2="Constant Exchange rate",IF(C.Largest_LIFE_DATA!K217=0,0,C.Largest_LIFE_DATA!K217/Eco!V77))))</f>
        <v>13059.442803954295</v>
      </c>
      <c r="N218" s="56">
        <f>IF($C$2="National Currency",IF(C.Largest_LIFE_DATA!L217=0,0,C.Largest_LIFE_DATA!L217),IF($C$2="Current Exchange rate",IF(C.Largest_LIFE_DATA!L217=0,0,C.Largest_LIFE_DATA!L217/Eco!W41),IF($C$2="Constant Exchange rate",IF(C.Largest_LIFE_DATA!L217=0,0,C.Largest_LIFE_DATA!L217/Eco!W77))))</f>
        <v>12424.674541019385</v>
      </c>
      <c r="O218" s="176">
        <f>IF($C$2="National Currency",IF(C.Largest_LIFE_DATA!M217=0,0,C.Largest_LIFE_DATA!M217),IF($C$2="Current Exchange rate",IF(C.Largest_LIFE_DATA!M217=0,0,C.Largest_LIFE_DATA!M217/Eco!X41),IF($C$2="Constant Exchange rate",IF(C.Largest_LIFE_DATA!M217=0,0,C.Largest_LIFE_DATA!M217/Eco!X77))))</f>
        <v>12424.674541019385</v>
      </c>
      <c r="P218" s="163">
        <f>IF($C$2="National Currency",IF(C.Largest_LIFE_DATA!N217=0,0,C.Largest_LIFE_DATA!N217),IF($C$2="Current Exchange rate",IF(C.Largest_LIFE_DATA!N217=0,0,C.Largest_LIFE_DATA!N217/Eco!Y41),IF($C$2="Constant Exchange rate",IF(C.Largest_LIFE_DATA!N217=0,0,C.Largest_LIFE_DATA!N217/Eco!Y77))))</f>
        <v>0</v>
      </c>
      <c r="Q218" s="22">
        <f t="shared" si="6"/>
        <v>0.11463909609686049</v>
      </c>
      <c r="R218" s="22">
        <f t="shared" si="7"/>
        <v>0</v>
      </c>
      <c r="S218" s="22">
        <f t="shared" si="8"/>
        <v>0.20532806077967369</v>
      </c>
    </row>
    <row r="219" spans="3:19" ht="15.75" thickBot="1" x14ac:dyDescent="0.3">
      <c r="C219" s="189"/>
      <c r="D219" s="190"/>
      <c r="E219" s="29" t="s">
        <v>67</v>
      </c>
      <c r="F219" s="77">
        <f t="shared" ref="F219:O219" si="9">SUM(F187:F218)</f>
        <v>80219.620038710404</v>
      </c>
      <c r="G219" s="77">
        <f t="shared" si="9"/>
        <v>90746.433811690862</v>
      </c>
      <c r="H219" s="77">
        <f t="shared" si="9"/>
        <v>99719.646926151559</v>
      </c>
      <c r="I219" s="77">
        <f t="shared" si="9"/>
        <v>112436.01677434865</v>
      </c>
      <c r="J219" s="77">
        <f t="shared" si="9"/>
        <v>111470.33923111961</v>
      </c>
      <c r="K219" s="77">
        <f t="shared" si="9"/>
        <v>116985.67638082702</v>
      </c>
      <c r="L219" s="77">
        <f t="shared" si="9"/>
        <v>112198.09596258559</v>
      </c>
      <c r="M219" s="77">
        <f t="shared" si="9"/>
        <v>107426.75703585429</v>
      </c>
      <c r="N219" s="77">
        <f t="shared" si="9"/>
        <v>105415.49312346503</v>
      </c>
      <c r="O219" s="77">
        <f t="shared" si="9"/>
        <v>108380.77901906667</v>
      </c>
      <c r="P219" s="77" t="s">
        <v>128</v>
      </c>
      <c r="Q219" s="22">
        <f t="shared" si="6"/>
        <v>1</v>
      </c>
    </row>
    <row r="220" spans="3:19" ht="16.5" thickTop="1" thickBot="1" x14ac:dyDescent="0.3">
      <c r="C220" s="191"/>
      <c r="D220" s="192"/>
      <c r="E220" s="25" t="s">
        <v>68</v>
      </c>
      <c r="F220" s="77">
        <v>80215.4453125</v>
      </c>
      <c r="G220" s="77">
        <v>90737.234375</v>
      </c>
      <c r="H220" s="77">
        <v>99708.8359375</v>
      </c>
      <c r="I220" s="77">
        <v>99576.328125</v>
      </c>
      <c r="J220" s="77">
        <v>97808.953125</v>
      </c>
      <c r="K220" s="77">
        <v>100232.8515625</v>
      </c>
      <c r="L220" s="77">
        <v>94548.375</v>
      </c>
      <c r="M220" s="77">
        <v>91483.0625</v>
      </c>
      <c r="N220" s="77">
        <v>89963.7265625</v>
      </c>
      <c r="O220" s="77">
        <v>91074.015625</v>
      </c>
      <c r="P220" s="77" t="s">
        <v>128</v>
      </c>
      <c r="Q220" s="22">
        <f t="shared" si="6"/>
        <v>0.84031519656246412</v>
      </c>
      <c r="R220" s="22">
        <f t="shared" si="7"/>
        <v>1.2341519242521137E-2</v>
      </c>
      <c r="S220" s="22">
        <f t="shared" si="8"/>
        <v>0.13536757503742125</v>
      </c>
    </row>
    <row r="221" spans="3:19" ht="15.75" thickTop="1" x14ac:dyDescent="0.25">
      <c r="E221" s="25" t="s">
        <v>70</v>
      </c>
      <c r="F221" s="92"/>
      <c r="G221" s="92">
        <f t="shared" ref="G221:O221" si="10">G220/F220-1</f>
        <v>0.1311691161410331</v>
      </c>
      <c r="H221" s="92">
        <f t="shared" si="10"/>
        <v>9.8874531765229312E-2</v>
      </c>
      <c r="I221" s="92">
        <f t="shared" si="10"/>
        <v>-1.328947542653669E-3</v>
      </c>
      <c r="J221" s="92">
        <f t="shared" si="10"/>
        <v>-1.7748947297809403E-2</v>
      </c>
      <c r="K221" s="92">
        <f t="shared" si="10"/>
        <v>2.4781968930822185E-2</v>
      </c>
      <c r="L221" s="92">
        <f t="shared" si="10"/>
        <v>-5.6712709195502198E-2</v>
      </c>
      <c r="M221" s="92">
        <f t="shared" si="10"/>
        <v>-3.2420573066432978E-2</v>
      </c>
      <c r="N221" s="92">
        <f t="shared" si="10"/>
        <v>-1.660783860946935E-2</v>
      </c>
      <c r="O221" s="93">
        <f t="shared" si="10"/>
        <v>1.2341519242521137E-2</v>
      </c>
      <c r="P221" s="93"/>
    </row>
    <row r="223" spans="3:19" x14ac:dyDescent="0.25">
      <c r="E223" s="6"/>
    </row>
    <row r="224" spans="3:19" ht="18.75" x14ac:dyDescent="0.25">
      <c r="C224" s="185" t="s">
        <v>621</v>
      </c>
      <c r="D224" s="186"/>
      <c r="E224" s="201" t="s">
        <v>155</v>
      </c>
      <c r="F224" s="202"/>
      <c r="G224" s="202"/>
      <c r="H224" s="202"/>
      <c r="I224" s="202"/>
      <c r="J224" s="202"/>
      <c r="K224" s="202"/>
      <c r="L224" s="202"/>
      <c r="M224" s="202"/>
      <c r="N224" s="202"/>
      <c r="O224" s="202"/>
      <c r="P224" s="203"/>
    </row>
    <row r="225" spans="3:19" x14ac:dyDescent="0.25">
      <c r="C225" s="193" t="s">
        <v>143</v>
      </c>
      <c r="D225" s="194" t="s">
        <v>143</v>
      </c>
      <c r="E225" s="14">
        <v>7</v>
      </c>
      <c r="F225" s="18">
        <v>2004</v>
      </c>
      <c r="G225" s="18">
        <f t="shared" ref="G225:O225" si="11">F225+1</f>
        <v>2005</v>
      </c>
      <c r="H225" s="18">
        <f t="shared" si="11"/>
        <v>2006</v>
      </c>
      <c r="I225" s="18">
        <f t="shared" si="11"/>
        <v>2007</v>
      </c>
      <c r="J225" s="18">
        <f t="shared" si="11"/>
        <v>2008</v>
      </c>
      <c r="K225" s="18">
        <f t="shared" si="11"/>
        <v>2009</v>
      </c>
      <c r="L225" s="18">
        <f t="shared" si="11"/>
        <v>2010</v>
      </c>
      <c r="M225" s="18">
        <f t="shared" si="11"/>
        <v>2011</v>
      </c>
      <c r="N225" s="18">
        <f t="shared" si="11"/>
        <v>2012</v>
      </c>
      <c r="O225" s="18">
        <f t="shared" si="11"/>
        <v>2013</v>
      </c>
      <c r="P225" s="147">
        <v>2014</v>
      </c>
      <c r="Q225" s="20" t="s">
        <v>136</v>
      </c>
      <c r="R225" s="21" t="s">
        <v>71</v>
      </c>
      <c r="S225" s="20" t="s">
        <v>129</v>
      </c>
    </row>
    <row r="226" spans="3:19" x14ac:dyDescent="0.25">
      <c r="C226" s="187"/>
      <c r="D226" s="188"/>
      <c r="E226" s="43" t="s">
        <v>0</v>
      </c>
      <c r="F226" s="132">
        <f>IF($C$2="National Currency",IF(C.Largest_LIFE_DATA!D225=0,0,C.Largest_LIFE_DATA!D225),IF($C$2="Current Exchange rate",IF(C.Largest_LIFE_DATA!D225=0,0,C.Largest_LIFE_DATA!D225/Eco!O10),IF($C$2="Constant Exchange rate",IF(C.Largest_LIFE_DATA!D225=0,0,C.Largest_LIFE_DATA!D225/Eco!O46))))</f>
        <v>1279</v>
      </c>
      <c r="G226" s="53">
        <f>IF($C$2="National Currency",IF(C.Largest_LIFE_DATA!E225=0,0,C.Largest_LIFE_DATA!E225),IF($C$2="Current Exchange rate",IF(C.Largest_LIFE_DATA!E225=0,0,C.Largest_LIFE_DATA!E225/Eco!P10),IF($C$2="Constant Exchange rate",IF(C.Largest_LIFE_DATA!E225=0,0,C.Largest_LIFE_DATA!E225/Eco!P46))))</f>
        <v>1476</v>
      </c>
      <c r="H226" s="53">
        <f>IF($C$2="National Currency",IF(C.Largest_LIFE_DATA!F225=0,0,C.Largest_LIFE_DATA!F225),IF($C$2="Current Exchange rate",IF(C.Largest_LIFE_DATA!F225=0,0,C.Largest_LIFE_DATA!F225/Eco!Q10),IF($C$2="Constant Exchange rate",IF(C.Largest_LIFE_DATA!F225=0,0,C.Largest_LIFE_DATA!F225/Eco!Q46))))</f>
        <v>1456</v>
      </c>
      <c r="I226" s="53">
        <f>IF($C$2="National Currency",IF(C.Largest_LIFE_DATA!G225=0,0,C.Largest_LIFE_DATA!G225),IF($C$2="Current Exchange rate",IF(C.Largest_LIFE_DATA!G225=0,0,C.Largest_LIFE_DATA!G225/Eco!R10),IF($C$2="Constant Exchange rate",IF(C.Largest_LIFE_DATA!G225=0,0,C.Largest_LIFE_DATA!G225/Eco!R46))))</f>
        <v>1500</v>
      </c>
      <c r="J226" s="53">
        <f>IF($C$2="National Currency",IF(C.Largest_LIFE_DATA!H225=0,0,C.Largest_LIFE_DATA!H225),IF($C$2="Current Exchange rate",IF(C.Largest_LIFE_DATA!H225=0,0,C.Largest_LIFE_DATA!H225/Eco!S10),IF($C$2="Constant Exchange rate",IF(C.Largest_LIFE_DATA!H225=0,0,C.Largest_LIFE_DATA!H225/Eco!S46))))</f>
        <v>1533</v>
      </c>
      <c r="K226" s="53">
        <f>IF($C$2="National Currency",IF(C.Largest_LIFE_DATA!I225=0,0,C.Largest_LIFE_DATA!I225),IF($C$2="Current Exchange rate",IF(C.Largest_LIFE_DATA!I225=0,0,C.Largest_LIFE_DATA!I225/Eco!T10),IF($C$2="Constant Exchange rate",IF(C.Largest_LIFE_DATA!I225=0,0,C.Largest_LIFE_DATA!I225/Eco!T46))))</f>
        <v>1638</v>
      </c>
      <c r="L226" s="53">
        <f>IF($C$2="National Currency",IF(C.Largest_LIFE_DATA!J225=0,0,C.Largest_LIFE_DATA!J225),IF($C$2="Current Exchange rate",IF(C.Largest_LIFE_DATA!J225=0,0,C.Largest_LIFE_DATA!J225/Eco!U10),IF($C$2="Constant Exchange rate",IF(C.Largest_LIFE_DATA!J225=0,0,C.Largest_LIFE_DATA!J225/Eco!U46))))</f>
        <v>1658</v>
      </c>
      <c r="M226" s="53">
        <f>IF($C$2="National Currency",IF(C.Largest_LIFE_DATA!K225=0,0,C.Largest_LIFE_DATA!K225),IF($C$2="Current Exchange rate",IF(C.Largest_LIFE_DATA!K225=0,0,C.Largest_LIFE_DATA!K225/Eco!V10),IF($C$2="Constant Exchange rate",IF(C.Largest_LIFE_DATA!K225=0,0,C.Largest_LIFE_DATA!K225/Eco!V46))))</f>
        <v>1450</v>
      </c>
      <c r="N226" s="53">
        <f>IF($C$2="National Currency",IF(C.Largest_LIFE_DATA!L225=0,0,C.Largest_LIFE_DATA!L225),IF($C$2="Current Exchange rate",IF(C.Largest_LIFE_DATA!L225=0,0,C.Largest_LIFE_DATA!L225/Eco!W10),IF($C$2="Constant Exchange rate",IF(C.Largest_LIFE_DATA!L225=0,0,C.Largest_LIFE_DATA!L225/Eco!W46))))</f>
        <v>1275</v>
      </c>
      <c r="O226" s="53">
        <f>IF($C$2="National Currency",IF(C.Largest_LIFE_DATA!M225=0,0,C.Largest_LIFE_DATA!M225),IF($C$2="Current Exchange rate",IF(C.Largest_LIFE_DATA!M225=0,0,C.Largest_LIFE_DATA!M225/Eco!X10),IF($C$2="Constant Exchange rate",IF(C.Largest_LIFE_DATA!M225=0,0,C.Largest_LIFE_DATA!M225/Eco!X46))))</f>
        <v>1345</v>
      </c>
      <c r="P226" s="109">
        <f>IF($C$2="National Currency",IF(C.Largest_LIFE_DATA!N225=0,0,C.Largest_LIFE_DATA!N225),IF($C$2="Current Exchange rate",IF(C.Largest_LIFE_DATA!N225=0,0,C.Largest_LIFE_DATA!N225/Eco!Y10),IF($C$2="Constant Exchange rate",IF(C.Largest_LIFE_DATA!N225=0,0,C.Largest_LIFE_DATA!N225/Eco!Y46))))</f>
        <v>0</v>
      </c>
      <c r="Q226" s="22">
        <f>O226/$O$258</f>
        <v>1.4544934895495222E-2</v>
      </c>
      <c r="R226" s="22">
        <f>IF(OR(O226=0, N226=0),"-",O226/N226-1)</f>
        <v>5.4901960784313752E-2</v>
      </c>
      <c r="S226" s="22">
        <f>IF(OR(O226=0, F226=0),"-",O226/F226-1)</f>
        <v>5.1602814698983535E-2</v>
      </c>
    </row>
    <row r="227" spans="3:19" x14ac:dyDescent="0.25">
      <c r="C227" s="187"/>
      <c r="D227" s="188"/>
      <c r="E227" s="43" t="s">
        <v>1</v>
      </c>
      <c r="F227" s="133">
        <f>IF($C$2="National Currency",IF(C.Largest_LIFE_DATA!D226=0,0,C.Largest_LIFE_DATA!D226),IF($C$2="Current Exchange rate",IF(C.Largest_LIFE_DATA!D226=0,0,C.Largest_LIFE_DATA!D226/Eco!O11),IF($C$2="Constant Exchange rate",IF(C.Largest_LIFE_DATA!D226=0,0,C.Largest_LIFE_DATA!D226/Eco!O47))))</f>
        <v>3447</v>
      </c>
      <c r="G227" s="54">
        <f>IF($C$2="National Currency",IF(C.Largest_LIFE_DATA!E226=0,0,C.Largest_LIFE_DATA!E226),IF($C$2="Current Exchange rate",IF(C.Largest_LIFE_DATA!E226=0,0,C.Largest_LIFE_DATA!E226/Eco!P11),IF($C$2="Constant Exchange rate",IF(C.Largest_LIFE_DATA!E226=0,0,C.Largest_LIFE_DATA!E226/Eco!P47))))</f>
        <v>5273</v>
      </c>
      <c r="H227" s="54">
        <f>IF($C$2="National Currency",IF(C.Largest_LIFE_DATA!F226=0,0,C.Largest_LIFE_DATA!F226),IF($C$2="Current Exchange rate",IF(C.Largest_LIFE_DATA!F226=0,0,C.Largest_LIFE_DATA!F226/Eco!Q11),IF($C$2="Constant Exchange rate",IF(C.Largest_LIFE_DATA!F226=0,0,C.Largest_LIFE_DATA!F226/Eco!Q47))))</f>
        <v>3014</v>
      </c>
      <c r="I227" s="54">
        <f>IF($C$2="National Currency",IF(C.Largest_LIFE_DATA!G226=0,0,C.Largest_LIFE_DATA!G226),IF($C$2="Current Exchange rate",IF(C.Largest_LIFE_DATA!G226=0,0,C.Largest_LIFE_DATA!G226/Eco!R11),IF($C$2="Constant Exchange rate",IF(C.Largest_LIFE_DATA!G226=0,0,C.Largest_LIFE_DATA!G226/Eco!R47))))</f>
        <v>3087</v>
      </c>
      <c r="J227" s="54">
        <f>IF($C$2="National Currency",IF(C.Largest_LIFE_DATA!H226=0,0,C.Largest_LIFE_DATA!H226),IF($C$2="Current Exchange rate",IF(C.Largest_LIFE_DATA!H226=0,0,C.Largest_LIFE_DATA!H226/Eco!S11),IF($C$2="Constant Exchange rate",IF(C.Largest_LIFE_DATA!H226=0,0,C.Largest_LIFE_DATA!H226/Eco!S47))))</f>
        <v>2636</v>
      </c>
      <c r="K227" s="54">
        <f>IF($C$2="National Currency",IF(C.Largest_LIFE_DATA!I226=0,0,C.Largest_LIFE_DATA!I226),IF($C$2="Current Exchange rate",IF(C.Largest_LIFE_DATA!I226=0,0,C.Largest_LIFE_DATA!I226/Eco!T11),IF($C$2="Constant Exchange rate",IF(C.Largest_LIFE_DATA!I226=0,0,C.Largest_LIFE_DATA!I226/Eco!T47))))</f>
        <v>2733</v>
      </c>
      <c r="L227" s="54">
        <f>IF($C$2="National Currency",IF(C.Largest_LIFE_DATA!J226=0,0,C.Largest_LIFE_DATA!J226),IF($C$2="Current Exchange rate",IF(C.Largest_LIFE_DATA!J226=0,0,C.Largest_LIFE_DATA!J226/Eco!U11),IF($C$2="Constant Exchange rate",IF(C.Largest_LIFE_DATA!J226=0,0,C.Largest_LIFE_DATA!J226/Eco!U47))))</f>
        <v>2764</v>
      </c>
      <c r="M227" s="54">
        <f>IF($C$2="National Currency",IF(C.Largest_LIFE_DATA!K226=0,0,C.Largest_LIFE_DATA!K226),IF($C$2="Current Exchange rate",IF(C.Largest_LIFE_DATA!K226=0,0,C.Largest_LIFE_DATA!K226/Eco!V11),IF($C$2="Constant Exchange rate",IF(C.Largest_LIFE_DATA!K226=0,0,C.Largest_LIFE_DATA!K226/Eco!V47))))</f>
        <v>2853</v>
      </c>
      <c r="N227" s="54">
        <f>IF($C$2="National Currency",IF(C.Largest_LIFE_DATA!L226=0,0,C.Largest_LIFE_DATA!L226),IF($C$2="Current Exchange rate",IF(C.Largest_LIFE_DATA!L226=0,0,C.Largest_LIFE_DATA!L226/Eco!W11),IF($C$2="Constant Exchange rate",IF(C.Largest_LIFE_DATA!L226=0,0,C.Largest_LIFE_DATA!L226/Eco!W47))))</f>
        <v>3893</v>
      </c>
      <c r="O227" s="54">
        <f>IF($C$2="National Currency",IF(C.Largest_LIFE_DATA!M226=0,0,C.Largest_LIFE_DATA!M226),IF($C$2="Current Exchange rate",IF(C.Largest_LIFE_DATA!M226=0,0,C.Largest_LIFE_DATA!M226/Eco!X11),IF($C$2="Constant Exchange rate",IF(C.Largest_LIFE_DATA!M226=0,0,C.Largest_LIFE_DATA!M226/Eco!X47))))</f>
        <v>2010</v>
      </c>
      <c r="P227" s="110">
        <f>IF($C$2="National Currency",IF(C.Largest_LIFE_DATA!N226=0,0,C.Largest_LIFE_DATA!N226),IF($C$2="Current Exchange rate",IF(C.Largest_LIFE_DATA!N226=0,0,C.Largest_LIFE_DATA!N226/Eco!Y11),IF($C$2="Constant Exchange rate",IF(C.Largest_LIFE_DATA!N226=0,0,C.Largest_LIFE_DATA!N226/Eco!Y47))))</f>
        <v>1821.7542490000001</v>
      </c>
      <c r="Q227" s="22">
        <f t="shared" ref="Q227:Q259" si="12">O227/$O$258</f>
        <v>2.1736296758323715E-2</v>
      </c>
      <c r="R227" s="22">
        <f t="shared" ref="R227:R259" si="13">IF(OR(O227=0, N227=0),"-",O227/N227-1)</f>
        <v>-0.48368867197534038</v>
      </c>
      <c r="S227" s="22">
        <f t="shared" ref="S227:S259" si="14">IF(OR(O227=0, F227=0),"-",O227/F227-1)</f>
        <v>-0.41688424717145345</v>
      </c>
    </row>
    <row r="228" spans="3:19" x14ac:dyDescent="0.25">
      <c r="C228" s="187"/>
      <c r="D228" s="188"/>
      <c r="E228" s="43" t="s">
        <v>30</v>
      </c>
      <c r="F228" s="54">
        <f>IF($C$2="National Currency",IF(C.Largest_LIFE_DATA!D227=0,0,C.Largest_LIFE_DATA!D227),IF($C$2="Current Exchange rate",IF(C.Largest_LIFE_DATA!D227=0,0,C.Largest_LIFE_DATA!D227/Eco!O12),IF($C$2="Constant Exchange rate",IF(C.Largest_LIFE_DATA!D227=0,0,C.Largest_LIFE_DATA!D227/Eco!O48))))</f>
        <v>14.222313119950915</v>
      </c>
      <c r="G228" s="54">
        <f>IF($C$2="National Currency",IF(C.Largest_LIFE_DATA!E227=0,0,C.Largest_LIFE_DATA!E227),IF($C$2="Current Exchange rate",IF(C.Largest_LIFE_DATA!E227=0,0,C.Largest_LIFE_DATA!E227/Eco!P12),IF($C$2="Constant Exchange rate",IF(C.Largest_LIFE_DATA!E227=0,0,C.Largest_LIFE_DATA!E227/Eco!P48))))</f>
        <v>18.850086920953061</v>
      </c>
      <c r="H228" s="127">
        <f>IF($C$2="National Currency",IF(C.Largest_LIFE_DATA!F227=0,0,C.Largest_LIFE_DATA!F227),IF($C$2="Current Exchange rate",IF(C.Largest_LIFE_DATA!F227=0,0,C.Largest_LIFE_DATA!F227/Eco!Q12),IF($C$2="Constant Exchange rate",IF(C.Largest_LIFE_DATA!F227=0,0,C.Largest_LIFE_DATA!F227/Eco!Q48))))</f>
        <v>19.465096206156048</v>
      </c>
      <c r="I228" s="54">
        <f>IF($C$2="National Currency",IF(C.Largest_LIFE_DATA!G227=0,0,C.Largest_LIFE_DATA!G227),IF($C$2="Current Exchange rate",IF(C.Largest_LIFE_DATA!G227=0,0,C.Largest_LIFE_DATA!G227/Eco!R12),IF($C$2="Constant Exchange rate",IF(C.Largest_LIFE_DATA!G227=0,0,C.Largest_LIFE_DATA!G227/Eco!R48))))</f>
        <v>20.080105491359035</v>
      </c>
      <c r="J228" s="54">
        <f>IF($C$2="National Currency",IF(C.Largest_LIFE_DATA!H227=0,0,C.Largest_LIFE_DATA!H227),IF($C$2="Current Exchange rate",IF(C.Largest_LIFE_DATA!H227=0,0,C.Largest_LIFE_DATA!H227/Eco!S12),IF($C$2="Constant Exchange rate",IF(C.Largest_LIFE_DATA!H227=0,0,C.Largest_LIFE_DATA!H227/Eco!S48))))</f>
        <v>20.606401472543205</v>
      </c>
      <c r="K228" s="54">
        <f>IF($C$2="National Currency",IF(C.Largest_LIFE_DATA!I227=0,0,C.Largest_LIFE_DATA!I227),IF($C$2="Current Exchange rate",IF(C.Largest_LIFE_DATA!I227=0,0,C.Largest_LIFE_DATA!I227/Eco!T12),IF($C$2="Constant Exchange rate",IF(C.Largest_LIFE_DATA!I227=0,0,C.Largest_LIFE_DATA!I227/Eco!T48))))</f>
        <v>17.734942223131199</v>
      </c>
      <c r="L228" s="54">
        <f>IF($C$2="National Currency",IF(C.Largest_LIFE_DATA!J227=0,0,C.Largest_LIFE_DATA!J227),IF($C$2="Current Exchange rate",IF(C.Largest_LIFE_DATA!J227=0,0,C.Largest_LIFE_DATA!J227/Eco!U12),IF($C$2="Constant Exchange rate",IF(C.Largest_LIFE_DATA!J227=0,0,C.Largest_LIFE_DATA!J227/Eco!U48))))</f>
        <v>16.671950097146947</v>
      </c>
      <c r="M228" s="54">
        <f>IF($C$2="National Currency",IF(C.Largest_LIFE_DATA!K227=0,0,C.Largest_LIFE_DATA!K227),IF($C$2="Current Exchange rate",IF(C.Largest_LIFE_DATA!K227=0,0,C.Largest_LIFE_DATA!K227/Eco!V12),IF($C$2="Constant Exchange rate",IF(C.Largest_LIFE_DATA!K227=0,0,C.Largest_LIFE_DATA!K227/Eco!V48))))</f>
        <v>15.374271397893445</v>
      </c>
      <c r="N228" s="54">
        <f>IF($C$2="National Currency",IF(C.Largest_LIFE_DATA!L227=0,0,C.Largest_LIFE_DATA!L227),IF($C$2="Current Exchange rate",IF(C.Largest_LIFE_DATA!L227=0,0,C.Largest_LIFE_DATA!L227/Eco!W12),IF($C$2="Constant Exchange rate",IF(C.Largest_LIFE_DATA!L227=0,0,C.Largest_LIFE_DATA!L227/Eco!W48))))</f>
        <v>21.474588403722262</v>
      </c>
      <c r="O228" s="127">
        <f>IF($C$2="National Currency",IF(C.Largest_LIFE_DATA!M227=0,0,C.Largest_LIFE_DATA!M227),IF($C$2="Current Exchange rate",IF(C.Largest_LIFE_DATA!M227=0,0,C.Largest_LIFE_DATA!M227/Eco!X12),IF($C$2="Constant Exchange rate",IF(C.Largest_LIFE_DATA!M227=0,0,C.Largest_LIFE_DATA!M227/Eco!X48))))</f>
        <v>21.474588403722262</v>
      </c>
      <c r="P228" s="110">
        <f>IF($C$2="National Currency",IF(C.Largest_LIFE_DATA!N227=0,0,C.Largest_LIFE_DATA!N227),IF($C$2="Current Exchange rate",IF(C.Largest_LIFE_DATA!N227=0,0,C.Largest_LIFE_DATA!N227/Eco!Y12),IF($C$2="Constant Exchange rate",IF(C.Largest_LIFE_DATA!N227=0,0,C.Largest_LIFE_DATA!N227/Eco!Y48))))</f>
        <v>0</v>
      </c>
      <c r="Q228" s="22">
        <f t="shared" si="12"/>
        <v>2.3222787378416132E-4</v>
      </c>
      <c r="R228" s="22">
        <f t="shared" si="13"/>
        <v>0</v>
      </c>
      <c r="S228" s="22">
        <f t="shared" si="14"/>
        <v>0.50992234685073345</v>
      </c>
    </row>
    <row r="229" spans="3:19" x14ac:dyDescent="0.25">
      <c r="C229" s="187"/>
      <c r="D229" s="188"/>
      <c r="E229" s="43" t="s">
        <v>2</v>
      </c>
      <c r="F229" s="133">
        <f>IF($C$2="National Currency",IF(C.Largest_LIFE_DATA!D228=0,0,C.Largest_LIFE_DATA!D228),IF($C$2="Current Exchange rate",IF(C.Largest_LIFE_DATA!D228=0,0,C.Largest_LIFE_DATA!D228/Eco!O13),IF($C$2="Constant Exchange rate",IF(C.Largest_LIFE_DATA!D228=0,0,C.Largest_LIFE_DATA!D228/Eco!O49))))</f>
        <v>5890.8341650033271</v>
      </c>
      <c r="G229" s="54">
        <f>IF($C$2="National Currency",IF(C.Largest_LIFE_DATA!E228=0,0,C.Largest_LIFE_DATA!E228),IF($C$2="Current Exchange rate",IF(C.Largest_LIFE_DATA!E228=0,0,C.Largest_LIFE_DATA!E228/Eco!P13),IF($C$2="Constant Exchange rate",IF(C.Largest_LIFE_DATA!E228=0,0,C.Largest_LIFE_DATA!E228/Eco!P49))))</f>
        <v>5844.5941450432474</v>
      </c>
      <c r="H229" s="54">
        <f>IF($C$2="National Currency",IF(C.Largest_LIFE_DATA!F228=0,0,C.Largest_LIFE_DATA!F228),IF($C$2="Current Exchange rate",IF(C.Largest_LIFE_DATA!F228=0,0,C.Largest_LIFE_DATA!F228/Eco!Q13),IF($C$2="Constant Exchange rate",IF(C.Largest_LIFE_DATA!F228=0,0,C.Largest_LIFE_DATA!F228/Eco!Q49))))</f>
        <v>6136.2774451097812</v>
      </c>
      <c r="I229" s="54">
        <f>IF($C$2="National Currency",IF(C.Largest_LIFE_DATA!G228=0,0,C.Largest_LIFE_DATA!G228),IF($C$2="Current Exchange rate",IF(C.Largest_LIFE_DATA!G228=0,0,C.Largest_LIFE_DATA!G228/Eco!R13),IF($C$2="Constant Exchange rate",IF(C.Largest_LIFE_DATA!G228=0,0,C.Largest_LIFE_DATA!G228/Eco!R49))))</f>
        <v>6356.4537591483704</v>
      </c>
      <c r="J229" s="54">
        <f>IF($C$2="National Currency",IF(C.Largest_LIFE_DATA!H228=0,0,C.Largest_LIFE_DATA!H228),IF($C$2="Current Exchange rate",IF(C.Largest_LIFE_DATA!H228=0,0,C.Largest_LIFE_DATA!H228/Eco!S13),IF($C$2="Constant Exchange rate",IF(C.Largest_LIFE_DATA!H228=0,0,C.Largest_LIFE_DATA!H228/Eco!S49))))</f>
        <v>6691.0595475715245</v>
      </c>
      <c r="K229" s="54">
        <f>IF($C$2="National Currency",IF(C.Largest_LIFE_DATA!I228=0,0,C.Largest_LIFE_DATA!I228),IF($C$2="Current Exchange rate",IF(C.Largest_LIFE_DATA!I228=0,0,C.Largest_LIFE_DATA!I228/Eco!T13),IF($C$2="Constant Exchange rate",IF(C.Largest_LIFE_DATA!I228=0,0,C.Largest_LIFE_DATA!I228/Eco!T49))))</f>
        <v>6315.5938123752503</v>
      </c>
      <c r="L229" s="54">
        <f>IF($C$2="National Currency",IF(C.Largest_LIFE_DATA!J228=0,0,C.Largest_LIFE_DATA!J228),IF($C$2="Current Exchange rate",IF(C.Largest_LIFE_DATA!J228=0,0,C.Largest_LIFE_DATA!J228/Eco!U13),IF($C$2="Constant Exchange rate",IF(C.Largest_LIFE_DATA!J228=0,0,C.Largest_LIFE_DATA!J228/Eco!U49))))</f>
        <v>6251.3805721889557</v>
      </c>
      <c r="M229" s="54">
        <f>IF($C$2="National Currency",IF(C.Largest_LIFE_DATA!K228=0,0,C.Largest_LIFE_DATA!K228),IF($C$2="Current Exchange rate",IF(C.Largest_LIFE_DATA!K228=0,0,C.Largest_LIFE_DATA!K228/Eco!V13),IF($C$2="Constant Exchange rate",IF(C.Largest_LIFE_DATA!K228=0,0,C.Largest_LIFE_DATA!K228/Eco!V49))))</f>
        <v>6439.263140385895</v>
      </c>
      <c r="N229" s="54">
        <f>IF($C$2="National Currency",IF(C.Largest_LIFE_DATA!L228=0,0,C.Largest_LIFE_DATA!L228),IF($C$2="Current Exchange rate",IF(C.Largest_LIFE_DATA!L228=0,0,C.Largest_LIFE_DATA!L228/Eco!W13),IF($C$2="Constant Exchange rate",IF(C.Largest_LIFE_DATA!L228=0,0,C.Largest_LIFE_DATA!L228/Eco!W49))))</f>
        <v>6509.0402528276791</v>
      </c>
      <c r="O229" s="54">
        <f>IF($C$2="National Currency",IF(C.Largest_LIFE_DATA!M228=0,0,C.Largest_LIFE_DATA!M228),IF($C$2="Current Exchange rate",IF(C.Largest_LIFE_DATA!M228=0,0,C.Largest_LIFE_DATA!M228/Eco!X13),IF($C$2="Constant Exchange rate",IF(C.Largest_LIFE_DATA!M228=0,0,C.Largest_LIFE_DATA!M228/Eco!X49))))</f>
        <v>7151.9627411842994</v>
      </c>
      <c r="P229" s="110">
        <f>IF($C$2="National Currency",IF(C.Largest_LIFE_DATA!N228=0,0,C.Largest_LIFE_DATA!N228),IF($C$2="Current Exchange rate",IF(C.Largest_LIFE_DATA!N228=0,0,C.Largest_LIFE_DATA!N228/Eco!Y13),IF($C$2="Constant Exchange rate",IF(C.Largest_LIFE_DATA!N228=0,0,C.Largest_LIFE_DATA!N228/Eco!Y49))))</f>
        <v>7682.2746631736536</v>
      </c>
      <c r="Q229" s="22">
        <f t="shared" si="12"/>
        <v>7.7341882859132474E-2</v>
      </c>
      <c r="R229" s="22">
        <f t="shared" si="13"/>
        <v>9.8773776683485748E-2</v>
      </c>
      <c r="S229" s="22">
        <f t="shared" si="14"/>
        <v>0.21408319108237195</v>
      </c>
    </row>
    <row r="230" spans="3:19" x14ac:dyDescent="0.25">
      <c r="C230" s="187"/>
      <c r="D230" s="188"/>
      <c r="E230" s="43" t="s">
        <v>3</v>
      </c>
      <c r="F230" s="133">
        <f>IF($C$2="National Currency",IF(C.Largest_LIFE_DATA!D229=0,0,C.Largest_LIFE_DATA!D229),IF($C$2="Current Exchange rate",IF(C.Largest_LIFE_DATA!D229=0,0,C.Largest_LIFE_DATA!D229/Eco!O14),IF($C$2="Constant Exchange rate",IF(C.Largest_LIFE_DATA!D229=0,0,C.Largest_LIFE_DATA!D229/Eco!O50))))</f>
        <v>68.686247373007333</v>
      </c>
      <c r="G230" s="54">
        <f>IF($C$2="National Currency",IF(C.Largest_LIFE_DATA!E229=0,0,C.Largest_LIFE_DATA!E229),IF($C$2="Current Exchange rate",IF(C.Largest_LIFE_DATA!E229=0,0,C.Largest_LIFE_DATA!E229/Eco!P14),IF($C$2="Constant Exchange rate",IF(C.Largest_LIFE_DATA!E229=0,0,C.Largest_LIFE_DATA!E229/Eco!P50))))</f>
        <v>70.565721803612007</v>
      </c>
      <c r="H230" s="54">
        <f>IF($C$2="National Currency",IF(C.Largest_LIFE_DATA!F229=0,0,C.Largest_LIFE_DATA!F229),IF($C$2="Current Exchange rate",IF(C.Largest_LIFE_DATA!F229=0,0,C.Largest_LIFE_DATA!F229/Eco!Q14),IF($C$2="Constant Exchange rate",IF(C.Largest_LIFE_DATA!F229=0,0,C.Largest_LIFE_DATA!F229/Eco!Q50))))</f>
        <v>75.34983853606029</v>
      </c>
      <c r="I230" s="54">
        <f>IF($C$2="National Currency",IF(C.Largest_LIFE_DATA!G229=0,0,C.Largest_LIFE_DATA!G229),IF($C$2="Current Exchange rate",IF(C.Largest_LIFE_DATA!G229=0,0,C.Largest_LIFE_DATA!G229/Eco!R14),IF($C$2="Constant Exchange rate",IF(C.Largest_LIFE_DATA!G229=0,0,C.Largest_LIFE_DATA!G229/Eco!R50))))</f>
        <v>83.89290412971792</v>
      </c>
      <c r="J230" s="54">
        <f>IF($C$2="National Currency",IF(C.Largest_LIFE_DATA!H229=0,0,C.Largest_LIFE_DATA!H229),IF($C$2="Current Exchange rate",IF(C.Largest_LIFE_DATA!H229=0,0,C.Largest_LIFE_DATA!H229/Eco!S14),IF($C$2="Constant Exchange rate",IF(C.Largest_LIFE_DATA!H229=0,0,C.Largest_LIFE_DATA!H229/Eco!S50))))</f>
        <v>89</v>
      </c>
      <c r="K230" s="54">
        <f>IF($C$2="National Currency",IF(C.Largest_LIFE_DATA!I229=0,0,C.Largest_LIFE_DATA!I229),IF($C$2="Current Exchange rate",IF(C.Largest_LIFE_DATA!I229=0,0,C.Largest_LIFE_DATA!I229/Eco!T14),IF($C$2="Constant Exchange rate",IF(C.Largest_LIFE_DATA!I229=0,0,C.Largest_LIFE_DATA!I229/Eco!T50))))</f>
        <v>92</v>
      </c>
      <c r="L230" s="54">
        <f>IF($C$2="National Currency",IF(C.Largest_LIFE_DATA!J229=0,0,C.Largest_LIFE_DATA!J229),IF($C$2="Current Exchange rate",IF(C.Largest_LIFE_DATA!J229=0,0,C.Largest_LIFE_DATA!J229/Eco!U14),IF($C$2="Constant Exchange rate",IF(C.Largest_LIFE_DATA!J229=0,0,C.Largest_LIFE_DATA!J229/Eco!U50))))</f>
        <v>106</v>
      </c>
      <c r="M230" s="54">
        <f>IF($C$2="National Currency",IF(C.Largest_LIFE_DATA!K229=0,0,C.Largest_LIFE_DATA!K229),IF($C$2="Current Exchange rate",IF(C.Largest_LIFE_DATA!K229=0,0,C.Largest_LIFE_DATA!K229/Eco!V14),IF($C$2="Constant Exchange rate",IF(C.Largest_LIFE_DATA!K229=0,0,C.Largest_LIFE_DATA!K229/Eco!V50))))</f>
        <v>107</v>
      </c>
      <c r="N230" s="54">
        <f>IF($C$2="National Currency",IF(C.Largest_LIFE_DATA!L229=0,0,C.Largest_LIFE_DATA!L229),IF($C$2="Current Exchange rate",IF(C.Largest_LIFE_DATA!L229=0,0,C.Largest_LIFE_DATA!L229/Eco!W14),IF($C$2="Constant Exchange rate",IF(C.Largest_LIFE_DATA!L229=0,0,C.Largest_LIFE_DATA!L229/Eco!W50))))</f>
        <v>94</v>
      </c>
      <c r="O230" s="127">
        <f>IF($C$2="National Currency",IF(C.Largest_LIFE_DATA!M229=0,0,C.Largest_LIFE_DATA!M229),IF($C$2="Current Exchange rate",IF(C.Largest_LIFE_DATA!M229=0,0,C.Largest_LIFE_DATA!M229/Eco!X14),IF($C$2="Constant Exchange rate",IF(C.Largest_LIFE_DATA!M229=0,0,C.Largest_LIFE_DATA!M229/Eco!X50))))</f>
        <v>94</v>
      </c>
      <c r="P230" s="110">
        <f>IF($C$2="National Currency",IF(C.Largest_LIFE_DATA!N229=0,0,C.Largest_LIFE_DATA!N229),IF($C$2="Current Exchange rate",IF(C.Largest_LIFE_DATA!N229=0,0,C.Largest_LIFE_DATA!N229/Eco!Y14),IF($C$2="Constant Exchange rate",IF(C.Largest_LIFE_DATA!N229=0,0,C.Largest_LIFE_DATA!N229/Eco!Y50))))</f>
        <v>0</v>
      </c>
      <c r="Q230" s="22">
        <f t="shared" si="12"/>
        <v>1.0165233309862832E-3</v>
      </c>
      <c r="R230" s="22">
        <f t="shared" si="13"/>
        <v>0</v>
      </c>
      <c r="S230" s="22">
        <f t="shared" si="14"/>
        <v>0.36854179104477613</v>
      </c>
    </row>
    <row r="231" spans="3:19" x14ac:dyDescent="0.25">
      <c r="C231" s="187"/>
      <c r="D231" s="188"/>
      <c r="E231" s="43" t="s">
        <v>4</v>
      </c>
      <c r="F231" s="133">
        <f>IF($C$2="National Currency",IF(C.Largest_LIFE_DATA!D230=0,0,C.Largest_LIFE_DATA!D230),IF($C$2="Current Exchange rate",IF(C.Largest_LIFE_DATA!D230=0,0,C.Largest_LIFE_DATA!D230/Eco!O15),IF($C$2="Constant Exchange rate",IF(C.Largest_LIFE_DATA!D230=0,0,C.Largest_LIFE_DATA!D230/Eco!O51))))</f>
        <v>196.89922480620154</v>
      </c>
      <c r="G231" s="54">
        <f>IF($C$2="National Currency",IF(C.Largest_LIFE_DATA!E230=0,0,C.Largest_LIFE_DATA!E230),IF($C$2="Current Exchange rate",IF(C.Largest_LIFE_DATA!E230=0,0,C.Largest_LIFE_DATA!E230/Eco!P15),IF($C$2="Constant Exchange rate",IF(C.Largest_LIFE_DATA!E230=0,0,C.Largest_LIFE_DATA!E230/Eco!P51))))</f>
        <v>217.66720749954931</v>
      </c>
      <c r="H231" s="54">
        <f>IF($C$2="National Currency",IF(C.Largest_LIFE_DATA!F230=0,0,C.Largest_LIFE_DATA!F230),IF($C$2="Current Exchange rate",IF(C.Largest_LIFE_DATA!F230=0,0,C.Largest_LIFE_DATA!F230/Eco!Q15),IF($C$2="Constant Exchange rate",IF(C.Largest_LIFE_DATA!F230=0,0,C.Largest_LIFE_DATA!F230/Eco!Q51))))</f>
        <v>226.14025599423113</v>
      </c>
      <c r="I231" s="54">
        <f>IF($C$2="National Currency",IF(C.Largest_LIFE_DATA!G230=0,0,C.Largest_LIFE_DATA!G230),IF($C$2="Current Exchange rate",IF(C.Largest_LIFE_DATA!G230=0,0,C.Largest_LIFE_DATA!G230/Eco!R15),IF($C$2="Constant Exchange rate",IF(C.Largest_LIFE_DATA!G230=0,0,C.Largest_LIFE_DATA!G230/Eco!R51))))</f>
        <v>262.01550387596899</v>
      </c>
      <c r="J231" s="54">
        <f>IF($C$2="National Currency",IF(C.Largest_LIFE_DATA!H230=0,0,C.Largest_LIFE_DATA!H230),IF($C$2="Current Exchange rate",IF(C.Largest_LIFE_DATA!H230=0,0,C.Largest_LIFE_DATA!H230/Eco!S15),IF($C$2="Constant Exchange rate",IF(C.Largest_LIFE_DATA!H230=0,0,C.Largest_LIFE_DATA!H230/Eco!S51))))</f>
        <v>284.94681809987384</v>
      </c>
      <c r="K231" s="54">
        <f>IF($C$2="National Currency",IF(C.Largest_LIFE_DATA!I230=0,0,C.Largest_LIFE_DATA!I230),IF($C$2="Current Exchange rate",IF(C.Largest_LIFE_DATA!I230=0,0,C.Largest_LIFE_DATA!I230/Eco!T15),IF($C$2="Constant Exchange rate",IF(C.Largest_LIFE_DATA!I230=0,0,C.Largest_LIFE_DATA!I230/Eco!T51))))</f>
        <v>277.48332431945198</v>
      </c>
      <c r="L231" s="54">
        <f>IF($C$2="National Currency",IF(C.Largest_LIFE_DATA!J230=0,0,C.Largest_LIFE_DATA!J230),IF($C$2="Current Exchange rate",IF(C.Largest_LIFE_DATA!J230=0,0,C.Largest_LIFE_DATA!J230/Eco!U15),IF($C$2="Constant Exchange rate",IF(C.Largest_LIFE_DATA!J230=0,0,C.Largest_LIFE_DATA!J230/Eco!U51))))</f>
        <v>313.28646115017125</v>
      </c>
      <c r="M231" s="54">
        <f>IF($C$2="National Currency",IF(C.Largest_LIFE_DATA!K230=0,0,C.Largest_LIFE_DATA!K230),IF($C$2="Current Exchange rate",IF(C.Largest_LIFE_DATA!K230=0,0,C.Largest_LIFE_DATA!K230/Eco!V15),IF($C$2="Constant Exchange rate",IF(C.Largest_LIFE_DATA!K230=0,0,C.Largest_LIFE_DATA!K230/Eco!V51))))</f>
        <v>356.66125833784031</v>
      </c>
      <c r="N231" s="54">
        <f>IF($C$2="National Currency",IF(C.Largest_LIFE_DATA!L230=0,0,C.Largest_LIFE_DATA!L230),IF($C$2="Current Exchange rate",IF(C.Largest_LIFE_DATA!L230=0,0,C.Largest_LIFE_DATA!L230/Eco!W15),IF($C$2="Constant Exchange rate",IF(C.Largest_LIFE_DATA!L230=0,0,C.Largest_LIFE_DATA!L230/Eco!W51))))</f>
        <v>356.8415359653867</v>
      </c>
      <c r="O231" s="54">
        <f>IF($C$2="National Currency",IF(C.Largest_LIFE_DATA!M230=0,0,C.Largest_LIFE_DATA!M230),IF($C$2="Current Exchange rate",IF(C.Largest_LIFE_DATA!M230=0,0,C.Largest_LIFE_DATA!M230/Eco!X15),IF($C$2="Constant Exchange rate",IF(C.Largest_LIFE_DATA!M230=0,0,C.Largest_LIFE_DATA!M230/Eco!X51))))</f>
        <v>532.35983414458269</v>
      </c>
      <c r="P231" s="110">
        <f>IF($C$2="National Currency",IF(C.Largest_LIFE_DATA!N230=0,0,C.Largest_LIFE_DATA!N230),IF($C$2="Current Exchange rate",IF(C.Largest_LIFE_DATA!N230=0,0,C.Largest_LIFE_DATA!N230/Eco!Y15),IF($C$2="Constant Exchange rate",IF(C.Largest_LIFE_DATA!N230=0,0,C.Largest_LIFE_DATA!N230/Eco!Y51))))</f>
        <v>508.99585361456644</v>
      </c>
      <c r="Q231" s="22">
        <f t="shared" si="12"/>
        <v>5.7569807647654941E-3</v>
      </c>
      <c r="R231" s="22">
        <f t="shared" si="13"/>
        <v>0.49186622208750141</v>
      </c>
      <c r="S231" s="22">
        <f t="shared" si="14"/>
        <v>1.7037172678996524</v>
      </c>
    </row>
    <row r="232" spans="3:19" x14ac:dyDescent="0.25">
      <c r="C232" s="187"/>
      <c r="D232" s="188"/>
      <c r="E232" s="43" t="s">
        <v>5</v>
      </c>
      <c r="F232" s="133">
        <f>IF($C$2="National Currency",IF(C.Largest_LIFE_DATA!D231=0,0,C.Largest_LIFE_DATA!D231),IF($C$2="Current Exchange rate",IF(C.Largest_LIFE_DATA!D231=0,0,C.Largest_LIFE_DATA!D231/Eco!O16),IF($C$2="Constant Exchange rate",IF(C.Largest_LIFE_DATA!D231=0,0,C.Largest_LIFE_DATA!D231/Eco!O52))))</f>
        <v>0</v>
      </c>
      <c r="G232" s="54">
        <f>IF($C$2="National Currency",IF(C.Largest_LIFE_DATA!E231=0,0,C.Largest_LIFE_DATA!E231),IF($C$2="Current Exchange rate",IF(C.Largest_LIFE_DATA!E231=0,0,C.Largest_LIFE_DATA!E231/Eco!P16),IF($C$2="Constant Exchange rate",IF(C.Largest_LIFE_DATA!E231=0,0,C.Largest_LIFE_DATA!E231/Eco!P52))))</f>
        <v>0</v>
      </c>
      <c r="H232" s="54">
        <f>IF($C$2="National Currency",IF(C.Largest_LIFE_DATA!F231=0,0,C.Largest_LIFE_DATA!F231),IF($C$2="Current Exchange rate",IF(C.Largest_LIFE_DATA!F231=0,0,C.Largest_LIFE_DATA!F231/Eco!Q16),IF($C$2="Constant Exchange rate",IF(C.Largest_LIFE_DATA!F231=0,0,C.Largest_LIFE_DATA!F231/Eco!Q52))))</f>
        <v>0</v>
      </c>
      <c r="I232" s="54">
        <f>IF($C$2="National Currency",IF(C.Largest_LIFE_DATA!G231=0,0,C.Largest_LIFE_DATA!G231),IF($C$2="Current Exchange rate",IF(C.Largest_LIFE_DATA!G231=0,0,C.Largest_LIFE_DATA!G231/Eco!R16),IF($C$2="Constant Exchange rate",IF(C.Largest_LIFE_DATA!G231=0,0,C.Largest_LIFE_DATA!G231/Eco!R52))))</f>
        <v>8833</v>
      </c>
      <c r="J232" s="54">
        <f>IF($C$2="National Currency",IF(C.Largest_LIFE_DATA!H231=0,0,C.Largest_LIFE_DATA!H231),IF($C$2="Current Exchange rate",IF(C.Largest_LIFE_DATA!H231=0,0,C.Largest_LIFE_DATA!H231/Eco!S16),IF($C$2="Constant Exchange rate",IF(C.Largest_LIFE_DATA!H231=0,0,C.Largest_LIFE_DATA!H231/Eco!S52))))</f>
        <v>9155</v>
      </c>
      <c r="K232" s="54">
        <f>IF($C$2="National Currency",IF(C.Largest_LIFE_DATA!I231=0,0,C.Largest_LIFE_DATA!I231),IF($C$2="Current Exchange rate",IF(C.Largest_LIFE_DATA!I231=0,0,C.Largest_LIFE_DATA!I231/Eco!T16),IF($C$2="Constant Exchange rate",IF(C.Largest_LIFE_DATA!I231=0,0,C.Largest_LIFE_DATA!I231/Eco!T52))))</f>
        <v>9639</v>
      </c>
      <c r="L232" s="54">
        <f>IF($C$2="National Currency",IF(C.Largest_LIFE_DATA!J231=0,0,C.Largest_LIFE_DATA!J231),IF($C$2="Current Exchange rate",IF(C.Largest_LIFE_DATA!J231=0,0,C.Largest_LIFE_DATA!J231/Eco!U16),IF($C$2="Constant Exchange rate",IF(C.Largest_LIFE_DATA!J231=0,0,C.Largest_LIFE_DATA!J231/Eco!U52))))</f>
        <v>10793</v>
      </c>
      <c r="M232" s="54">
        <f>IF($C$2="National Currency",IF(C.Largest_LIFE_DATA!K231=0,0,C.Largest_LIFE_DATA!K231),IF($C$2="Current Exchange rate",IF(C.Largest_LIFE_DATA!K231=0,0,C.Largest_LIFE_DATA!K231/Eco!V16),IF($C$2="Constant Exchange rate",IF(C.Largest_LIFE_DATA!K231=0,0,C.Largest_LIFE_DATA!K231/Eco!V52))))</f>
        <v>10475</v>
      </c>
      <c r="N232" s="54">
        <f>IF($C$2="National Currency",IF(C.Largest_LIFE_DATA!L231=0,0,C.Largest_LIFE_DATA!L231),IF($C$2="Current Exchange rate",IF(C.Largest_LIFE_DATA!L231=0,0,C.Largest_LIFE_DATA!L231/Eco!W16),IF($C$2="Constant Exchange rate",IF(C.Largest_LIFE_DATA!L231=0,0,C.Largest_LIFE_DATA!L231/Eco!W52))))</f>
        <v>11554</v>
      </c>
      <c r="O232" s="54">
        <f>IF($C$2="National Currency",IF(C.Largest_LIFE_DATA!M231=0,0,C.Largest_LIFE_DATA!M231),IF($C$2="Current Exchange rate",IF(C.Largest_LIFE_DATA!M231=0,0,C.Largest_LIFE_DATA!M231/Eco!X16),IF($C$2="Constant Exchange rate",IF(C.Largest_LIFE_DATA!M231=0,0,C.Largest_LIFE_DATA!M231/Eco!X52))))</f>
        <v>12294</v>
      </c>
      <c r="P232" s="110">
        <f>IF($C$2="National Currency",IF(C.Largest_LIFE_DATA!N231=0,0,C.Largest_LIFE_DATA!N231),IF($C$2="Current Exchange rate",IF(C.Largest_LIFE_DATA!N231=0,0,C.Largest_LIFE_DATA!N231/Eco!Y16),IF($C$2="Constant Exchange rate",IF(C.Largest_LIFE_DATA!N231=0,0,C.Largest_LIFE_DATA!N231/Eco!Y52))))</f>
        <v>11064</v>
      </c>
      <c r="Q232" s="22">
        <f t="shared" si="12"/>
        <v>0.13294827479941879</v>
      </c>
      <c r="R232" s="22">
        <f t="shared" si="13"/>
        <v>6.4047083261208337E-2</v>
      </c>
      <c r="S232" s="22" t="str">
        <f t="shared" si="14"/>
        <v>-</v>
      </c>
    </row>
    <row r="233" spans="3:19" x14ac:dyDescent="0.25">
      <c r="C233" s="187"/>
      <c r="D233" s="188"/>
      <c r="E233" s="43" t="s">
        <v>6</v>
      </c>
      <c r="F233" s="133">
        <f>IF($C$2="National Currency",IF(C.Largest_LIFE_DATA!D232=0,0,C.Largest_LIFE_DATA!D232),IF($C$2="Current Exchange rate",IF(C.Largest_LIFE_DATA!D232=0,0,C.Largest_LIFE_DATA!D232/Eco!O17),IF($C$2="Constant Exchange rate",IF(C.Largest_LIFE_DATA!D232=0,0,C.Largest_LIFE_DATA!D232/Eco!O53))))</f>
        <v>1742.4415403005924</v>
      </c>
      <c r="G233" s="54">
        <f>IF($C$2="National Currency",IF(C.Largest_LIFE_DATA!E232=0,0,C.Largest_LIFE_DATA!E232),IF($C$2="Current Exchange rate",IF(C.Largest_LIFE_DATA!E232=0,0,C.Largest_LIFE_DATA!E232/Eco!P17),IF($C$2="Constant Exchange rate",IF(C.Largest_LIFE_DATA!E232=0,0,C.Largest_LIFE_DATA!E232/Eco!P53))))</f>
        <v>1887.2308704820491</v>
      </c>
      <c r="H233" s="54">
        <f>IF($C$2="National Currency",IF(C.Largest_LIFE_DATA!F232=0,0,C.Largest_LIFE_DATA!F232),IF($C$2="Current Exchange rate",IF(C.Largest_LIFE_DATA!F232=0,0,C.Largest_LIFE_DATA!F232/Eco!Q17),IF($C$2="Constant Exchange rate",IF(C.Largest_LIFE_DATA!F232=0,0,C.Largest_LIFE_DATA!F232/Eco!Q53))))</f>
        <v>2121.8755456462468</v>
      </c>
      <c r="I233" s="54">
        <f>IF($C$2="National Currency",IF(C.Largest_LIFE_DATA!G232=0,0,C.Largest_LIFE_DATA!G232),IF($C$2="Current Exchange rate",IF(C.Largest_LIFE_DATA!G232=0,0,C.Largest_LIFE_DATA!G232/Eco!R17),IF($C$2="Constant Exchange rate",IF(C.Largest_LIFE_DATA!G232=0,0,C.Largest_LIFE_DATA!G232/Eco!R53))))</f>
        <v>1912.0787610976054</v>
      </c>
      <c r="J233" s="54">
        <f>IF($C$2="National Currency",IF(C.Largest_LIFE_DATA!H232=0,0,C.Largest_LIFE_DATA!H232),IF($C$2="Current Exchange rate",IF(C.Largest_LIFE_DATA!H232=0,0,C.Largest_LIFE_DATA!H232/Eco!S17),IF($C$2="Constant Exchange rate",IF(C.Largest_LIFE_DATA!H232=0,0,C.Largest_LIFE_DATA!H232/Eco!S53))))</f>
        <v>1952.5069506937264</v>
      </c>
      <c r="K233" s="54">
        <f>IF($C$2="National Currency",IF(C.Largest_LIFE_DATA!I232=0,0,C.Largest_LIFE_DATA!I232),IF($C$2="Current Exchange rate",IF(C.Largest_LIFE_DATA!I232=0,0,C.Largest_LIFE_DATA!I232/Eco!T17),IF($C$2="Constant Exchange rate",IF(C.Largest_LIFE_DATA!I232=0,0,C.Largest_LIFE_DATA!I232/Eco!T53))))</f>
        <v>1917.5939183108808</v>
      </c>
      <c r="L233" s="54">
        <f>IF($C$2="National Currency",IF(C.Largest_LIFE_DATA!J232=0,0,C.Largest_LIFE_DATA!J232),IF($C$2="Current Exchange rate",IF(C.Largest_LIFE_DATA!J232=0,0,C.Largest_LIFE_DATA!J232/Eco!U17),IF($C$2="Constant Exchange rate",IF(C.Largest_LIFE_DATA!J232=0,0,C.Largest_LIFE_DATA!J232/Eco!U53))))</f>
        <v>2043.0335916618537</v>
      </c>
      <c r="M233" s="54">
        <f>IF($C$2="National Currency",IF(C.Largest_LIFE_DATA!K232=0,0,C.Largest_LIFE_DATA!K232),IF($C$2="Current Exchange rate",IF(C.Largest_LIFE_DATA!K232=0,0,C.Largest_LIFE_DATA!K232/Eco!V17),IF($C$2="Constant Exchange rate",IF(C.Largest_LIFE_DATA!K232=0,0,C.Largest_LIFE_DATA!K232/Eco!V53))))</f>
        <v>2310.9881401689659</v>
      </c>
      <c r="N233" s="54">
        <f>IF($C$2="National Currency",IF(C.Largest_LIFE_DATA!L232=0,0,C.Largest_LIFE_DATA!L232),IF($C$2="Current Exchange rate",IF(C.Largest_LIFE_DATA!L232=0,0,C.Largest_LIFE_DATA!L232/Eco!W17),IF($C$2="Constant Exchange rate",IF(C.Largest_LIFE_DATA!L232=0,0,C.Largest_LIFE_DATA!L232/Eco!W53))))</f>
        <v>2234.6984003330963</v>
      </c>
      <c r="O233" s="127">
        <f>IF($C$2="National Currency",IF(C.Largest_LIFE_DATA!M232=0,0,C.Largest_LIFE_DATA!M232),IF($C$2="Current Exchange rate",IF(C.Largest_LIFE_DATA!M232=0,0,C.Largest_LIFE_DATA!M232/Eco!X17),IF($C$2="Constant Exchange rate",IF(C.Largest_LIFE_DATA!M232=0,0,C.Largest_LIFE_DATA!M232/Eco!X53))))</f>
        <v>2293.7625078908845</v>
      </c>
      <c r="P233" s="110">
        <f>IF($C$2="National Currency",IF(C.Largest_LIFE_DATA!N232=0,0,C.Largest_LIFE_DATA!N232),IF($C$2="Current Exchange rate",IF(C.Largest_LIFE_DATA!N232=0,0,C.Largest_LIFE_DATA!N232/Eco!Y17),IF($C$2="Constant Exchange rate",IF(C.Largest_LIFE_DATA!N232=0,0,C.Largest_LIFE_DATA!N232/Eco!Y53))))</f>
        <v>2352.8266154486723</v>
      </c>
      <c r="Q233" s="22">
        <f t="shared" si="12"/>
        <v>2.4804926649071198E-2</v>
      </c>
      <c r="R233" s="22">
        <f t="shared" si="13"/>
        <v>2.6430460391874133E-2</v>
      </c>
      <c r="S233" s="22">
        <f t="shared" si="14"/>
        <v>0.31640715331843072</v>
      </c>
    </row>
    <row r="234" spans="3:19" x14ac:dyDescent="0.25">
      <c r="C234" s="187"/>
      <c r="D234" s="188"/>
      <c r="E234" s="43" t="s">
        <v>7</v>
      </c>
      <c r="F234" s="133">
        <f>IF($C$2="National Currency",IF(C.Largest_LIFE_DATA!D233=0,0,C.Largest_LIFE_DATA!D233),IF($C$2="Current Exchange rate",IF(C.Largest_LIFE_DATA!D233=0,0,C.Largest_LIFE_DATA!D233/Eco!O18),IF($C$2="Constant Exchange rate",IF(C.Largest_LIFE_DATA!D233=0,0,C.Largest_LIFE_DATA!D233/Eco!O54))))</f>
        <v>12.935717663901423</v>
      </c>
      <c r="G234" s="54">
        <f>IF($C$2="National Currency",IF(C.Largest_LIFE_DATA!E233=0,0,C.Largest_LIFE_DATA!E233),IF($C$2="Current Exchange rate",IF(C.Largest_LIFE_DATA!E233=0,0,C.Largest_LIFE_DATA!E233/Eco!P18),IF($C$2="Constant Exchange rate",IF(C.Largest_LIFE_DATA!E233=0,0,C.Largest_LIFE_DATA!E233/Eco!P54))))</f>
        <v>21.276187797988062</v>
      </c>
      <c r="H234" s="54">
        <f>IF($C$2="National Currency",IF(C.Largest_LIFE_DATA!F233=0,0,C.Largest_LIFE_DATA!F233),IF($C$2="Current Exchange rate",IF(C.Largest_LIFE_DATA!F233=0,0,C.Largest_LIFE_DATA!F233/Eco!Q18),IF($C$2="Constant Exchange rate",IF(C.Largest_LIFE_DATA!F233=0,0,C.Largest_LIFE_DATA!F233/Eco!Q54))))</f>
        <v>22.541638439021895</v>
      </c>
      <c r="I234" s="54">
        <f>IF($C$2="National Currency",IF(C.Largest_LIFE_DATA!G233=0,0,C.Largest_LIFE_DATA!G233),IF($C$2="Current Exchange rate",IF(C.Largest_LIFE_DATA!G233=0,0,C.Largest_LIFE_DATA!G233/Eco!R18),IF($C$2="Constant Exchange rate",IF(C.Largest_LIFE_DATA!G233=0,0,C.Largest_LIFE_DATA!G233/Eco!R54))))</f>
        <v>64.614676670970056</v>
      </c>
      <c r="J234" s="54">
        <f>IF($C$2="National Currency",IF(C.Largest_LIFE_DATA!H233=0,0,C.Largest_LIFE_DATA!H233),IF($C$2="Current Exchange rate",IF(C.Largest_LIFE_DATA!H233=0,0,C.Largest_LIFE_DATA!H233/Eco!S18),IF($C$2="Constant Exchange rate",IF(C.Largest_LIFE_DATA!H233=0,0,C.Largest_LIFE_DATA!H233/Eco!S54))))</f>
        <v>31.955824268531185</v>
      </c>
      <c r="K234" s="54">
        <f>IF($C$2="National Currency",IF(C.Largest_LIFE_DATA!I233=0,0,C.Largest_LIFE_DATA!I233),IF($C$2="Current Exchange rate",IF(C.Largest_LIFE_DATA!I233=0,0,C.Largest_LIFE_DATA!I233/Eco!T18),IF($C$2="Constant Exchange rate",IF(C.Largest_LIFE_DATA!I233=0,0,C.Largest_LIFE_DATA!I233/Eco!T54))))</f>
        <v>43.98834251530684</v>
      </c>
      <c r="L234" s="54">
        <f>IF($C$2="National Currency",IF(C.Largest_LIFE_DATA!J233=0,0,C.Largest_LIFE_DATA!J233),IF($C$2="Current Exchange rate",IF(C.Largest_LIFE_DATA!J233=0,0,C.Largest_LIFE_DATA!J233/Eco!U18),IF($C$2="Constant Exchange rate",IF(C.Largest_LIFE_DATA!J233=0,0,C.Largest_LIFE_DATA!J233/Eco!U54))))</f>
        <v>60.427249370470264</v>
      </c>
      <c r="M234" s="54">
        <f>IF($C$2="National Currency",IF(C.Largest_LIFE_DATA!K233=0,0,C.Largest_LIFE_DATA!K233),IF($C$2="Current Exchange rate",IF(C.Largest_LIFE_DATA!K233=0,0,C.Largest_LIFE_DATA!K233/Eco!V18),IF($C$2="Constant Exchange rate",IF(C.Largest_LIFE_DATA!K233=0,0,C.Largest_LIFE_DATA!K233/Eco!V54))))</f>
        <v>17.73</v>
      </c>
      <c r="N234" s="54">
        <f>IF($C$2="National Currency",IF(C.Largest_LIFE_DATA!L233=0,0,C.Largest_LIFE_DATA!L233),IF($C$2="Current Exchange rate",IF(C.Largest_LIFE_DATA!L233=0,0,C.Largest_LIFE_DATA!L233/Eco!W18),IF($C$2="Constant Exchange rate",IF(C.Largest_LIFE_DATA!L233=0,0,C.Largest_LIFE_DATA!L233/Eco!W54))))</f>
        <v>18.36</v>
      </c>
      <c r="O234" s="54">
        <f>IF($C$2="National Currency",IF(C.Largest_LIFE_DATA!M233=0,0,C.Largest_LIFE_DATA!M233),IF($C$2="Current Exchange rate",IF(C.Largest_LIFE_DATA!M233=0,0,C.Largest_LIFE_DATA!M233/Eco!X18),IF($C$2="Constant Exchange rate",IF(C.Largest_LIFE_DATA!M233=0,0,C.Largest_LIFE_DATA!M233/Eco!X54))))</f>
        <v>18.75</v>
      </c>
      <c r="P234" s="110">
        <f>IF($C$2="National Currency",IF(C.Largest_LIFE_DATA!N233=0,0,C.Largest_LIFE_DATA!N233),IF($C$2="Current Exchange rate",IF(C.Largest_LIFE_DATA!N233=0,0,C.Largest_LIFE_DATA!N233/Eco!Y18),IF($C$2="Constant Exchange rate",IF(C.Largest_LIFE_DATA!N233=0,0,C.Largest_LIFE_DATA!N233/Eco!Y54))))</f>
        <v>0</v>
      </c>
      <c r="Q234" s="22">
        <f t="shared" si="12"/>
        <v>2.0276396229779585E-4</v>
      </c>
      <c r="R234" s="22">
        <f t="shared" si="13"/>
        <v>2.1241830065359402E-2</v>
      </c>
      <c r="S234" s="22">
        <f t="shared" si="14"/>
        <v>0.44947504940711447</v>
      </c>
    </row>
    <row r="235" spans="3:19" x14ac:dyDescent="0.25">
      <c r="C235" s="187"/>
      <c r="D235" s="188"/>
      <c r="E235" s="43" t="s">
        <v>8</v>
      </c>
      <c r="F235" s="133">
        <f>IF($C$2="National Currency",IF(C.Largest_LIFE_DATA!D234=0,0,C.Largest_LIFE_DATA!D234),IF($C$2="Current Exchange rate",IF(C.Largest_LIFE_DATA!D234=0,0,C.Largest_LIFE_DATA!D234/Eco!O19),IF($C$2="Constant Exchange rate",IF(C.Largest_LIFE_DATA!D234=0,0,C.Largest_LIFE_DATA!D234/Eco!O55))))</f>
        <v>1864</v>
      </c>
      <c r="G235" s="54">
        <f>IF($C$2="National Currency",IF(C.Largest_LIFE_DATA!E234=0,0,C.Largest_LIFE_DATA!E234),IF($C$2="Current Exchange rate",IF(C.Largest_LIFE_DATA!E234=0,0,C.Largest_LIFE_DATA!E234/Eco!P19),IF($C$2="Constant Exchange rate",IF(C.Largest_LIFE_DATA!E234=0,0,C.Largest_LIFE_DATA!E234/Eco!P55))))</f>
        <v>1847</v>
      </c>
      <c r="H235" s="54">
        <f>IF($C$2="National Currency",IF(C.Largest_LIFE_DATA!F234=0,0,C.Largest_LIFE_DATA!F234),IF($C$2="Current Exchange rate",IF(C.Largest_LIFE_DATA!F234=0,0,C.Largest_LIFE_DATA!F234/Eco!Q19),IF($C$2="Constant Exchange rate",IF(C.Largest_LIFE_DATA!F234=0,0,C.Largest_LIFE_DATA!F234/Eco!Q55))))</f>
        <v>1883</v>
      </c>
      <c r="I235" s="54">
        <f>IF($C$2="National Currency",IF(C.Largest_LIFE_DATA!G234=0,0,C.Largest_LIFE_DATA!G234),IF($C$2="Current Exchange rate",IF(C.Largest_LIFE_DATA!G234=0,0,C.Largest_LIFE_DATA!G234/Eco!R19),IF($C$2="Constant Exchange rate",IF(C.Largest_LIFE_DATA!G234=0,0,C.Largest_LIFE_DATA!G234/Eco!R55))))</f>
        <v>2169</v>
      </c>
      <c r="J235" s="54">
        <f>IF($C$2="National Currency",IF(C.Largest_LIFE_DATA!H234=0,0,C.Largest_LIFE_DATA!H234),IF($C$2="Current Exchange rate",IF(C.Largest_LIFE_DATA!H234=0,0,C.Largest_LIFE_DATA!H234/Eco!S19),IF($C$2="Constant Exchange rate",IF(C.Largest_LIFE_DATA!H234=0,0,C.Largest_LIFE_DATA!H234/Eco!S55))))</f>
        <v>3249.2255601899997</v>
      </c>
      <c r="K235" s="54">
        <f>IF($C$2="National Currency",IF(C.Largest_LIFE_DATA!I234=0,0,C.Largest_LIFE_DATA!I234),IF($C$2="Current Exchange rate",IF(C.Largest_LIFE_DATA!I234=0,0,C.Largest_LIFE_DATA!I234/Eco!T19),IF($C$2="Constant Exchange rate",IF(C.Largest_LIFE_DATA!I234=0,0,C.Largest_LIFE_DATA!I234/Eco!T55))))</f>
        <v>3334</v>
      </c>
      <c r="L235" s="54">
        <f>IF($C$2="National Currency",IF(C.Largest_LIFE_DATA!J234=0,0,C.Largest_LIFE_DATA!J234),IF($C$2="Current Exchange rate",IF(C.Largest_LIFE_DATA!J234=0,0,C.Largest_LIFE_DATA!J234/Eco!U19),IF($C$2="Constant Exchange rate",IF(C.Largest_LIFE_DATA!J234=0,0,C.Largest_LIFE_DATA!J234/Eco!U55))))</f>
        <v>3388</v>
      </c>
      <c r="M235" s="54">
        <f>IF($C$2="National Currency",IF(C.Largest_LIFE_DATA!K234=0,0,C.Largest_LIFE_DATA!K234),IF($C$2="Current Exchange rate",IF(C.Largest_LIFE_DATA!K234=0,0,C.Largest_LIFE_DATA!K234/Eco!V19),IF($C$2="Constant Exchange rate",IF(C.Largest_LIFE_DATA!K234=0,0,C.Largest_LIFE_DATA!K234/Eco!V55))))</f>
        <v>3173</v>
      </c>
      <c r="N235" s="54">
        <f>IF($C$2="National Currency",IF(C.Largest_LIFE_DATA!L234=0,0,C.Largest_LIFE_DATA!L234),IF($C$2="Current Exchange rate",IF(C.Largest_LIFE_DATA!L234=0,0,C.Largest_LIFE_DATA!L234/Eco!W19),IF($C$2="Constant Exchange rate",IF(C.Largest_LIFE_DATA!L234=0,0,C.Largest_LIFE_DATA!L234/Eco!W55))))</f>
        <v>3366</v>
      </c>
      <c r="O235" s="54">
        <f>IF($C$2="National Currency",IF(C.Largest_LIFE_DATA!M234=0,0,C.Largest_LIFE_DATA!M234),IF($C$2="Current Exchange rate",IF(C.Largest_LIFE_DATA!M234=0,0,C.Largest_LIFE_DATA!M234/Eco!X19),IF($C$2="Constant Exchange rate",IF(C.Largest_LIFE_DATA!M234=0,0,C.Largest_LIFE_DATA!M234/Eco!X55))))</f>
        <v>3068</v>
      </c>
      <c r="P235" s="110">
        <f>IF($C$2="National Currency",IF(C.Largest_LIFE_DATA!N234=0,0,C.Largest_LIFE_DATA!N234),IF($C$2="Current Exchange rate",IF(C.Largest_LIFE_DATA!N234=0,0,C.Largest_LIFE_DATA!N234/Eco!Y19),IF($C$2="Constant Exchange rate",IF(C.Largest_LIFE_DATA!N234=0,0,C.Largest_LIFE_DATA!N234/Eco!Y55))))</f>
        <v>2637</v>
      </c>
      <c r="Q235" s="22">
        <f t="shared" si="12"/>
        <v>3.3177591270914006E-2</v>
      </c>
      <c r="R235" s="22">
        <f t="shared" si="13"/>
        <v>-8.8532382650029717E-2</v>
      </c>
      <c r="S235" s="22">
        <f t="shared" si="14"/>
        <v>0.64592274678111594</v>
      </c>
    </row>
    <row r="236" spans="3:19" x14ac:dyDescent="0.25">
      <c r="C236" s="187"/>
      <c r="D236" s="188"/>
      <c r="E236" s="43" t="s">
        <v>9</v>
      </c>
      <c r="F236" s="133">
        <f>IF($C$2="National Currency",IF(C.Largest_LIFE_DATA!D235=0,0,C.Largest_LIFE_DATA!D235),IF($C$2="Current Exchange rate",IF(C.Largest_LIFE_DATA!D235=0,0,C.Largest_LIFE_DATA!D235/Eco!O20),IF($C$2="Constant Exchange rate",IF(C.Largest_LIFE_DATA!D235=0,0,C.Largest_LIFE_DATA!D235/Eco!O56))))</f>
        <v>2587.8000000000002</v>
      </c>
      <c r="G236" s="54">
        <f>IF($C$2="National Currency",IF(C.Largest_LIFE_DATA!E235=0,0,C.Largest_LIFE_DATA!E235),IF($C$2="Current Exchange rate",IF(C.Largest_LIFE_DATA!E235=0,0,C.Largest_LIFE_DATA!E235/Eco!P20),IF($C$2="Constant Exchange rate",IF(C.Largest_LIFE_DATA!E235=0,0,C.Largest_LIFE_DATA!E235/Eco!P56))))</f>
        <v>3409</v>
      </c>
      <c r="H236" s="54">
        <f>IF($C$2="National Currency",IF(C.Largest_LIFE_DATA!F235=0,0,C.Largest_LIFE_DATA!F235),IF($C$2="Current Exchange rate",IF(C.Largest_LIFE_DATA!F235=0,0,C.Largest_LIFE_DATA!F235/Eco!Q20),IF($C$2="Constant Exchange rate",IF(C.Largest_LIFE_DATA!F235=0,0,C.Largest_LIFE_DATA!F235/Eco!Q56))))</f>
        <v>3609</v>
      </c>
      <c r="I236" s="54">
        <f>IF($C$2="National Currency",IF(C.Largest_LIFE_DATA!G235=0,0,C.Largest_LIFE_DATA!G235),IF($C$2="Current Exchange rate",IF(C.Largest_LIFE_DATA!G235=0,0,C.Largest_LIFE_DATA!G235/Eco!R20),IF($C$2="Constant Exchange rate",IF(C.Largest_LIFE_DATA!G235=0,0,C.Largest_LIFE_DATA!G235/Eco!R56))))</f>
        <v>3713</v>
      </c>
      <c r="J236" s="54">
        <f>IF($C$2="National Currency",IF(C.Largest_LIFE_DATA!H235=0,0,C.Largest_LIFE_DATA!H235),IF($C$2="Current Exchange rate",IF(C.Largest_LIFE_DATA!H235=0,0,C.Largest_LIFE_DATA!H235/Eco!S20),IF($C$2="Constant Exchange rate",IF(C.Largest_LIFE_DATA!H235=0,0,C.Largest_LIFE_DATA!H235/Eco!S56))))</f>
        <v>3992</v>
      </c>
      <c r="K236" s="54">
        <f>IF($C$2="National Currency",IF(C.Largest_LIFE_DATA!I235=0,0,C.Largest_LIFE_DATA!I235),IF($C$2="Current Exchange rate",IF(C.Largest_LIFE_DATA!I235=0,0,C.Largest_LIFE_DATA!I235/Eco!T20),IF($C$2="Constant Exchange rate",IF(C.Largest_LIFE_DATA!I235=0,0,C.Largest_LIFE_DATA!I235/Eco!T56))))</f>
        <v>3184.098</v>
      </c>
      <c r="L236" s="54">
        <f>IF($C$2="National Currency",IF(C.Largest_LIFE_DATA!J235=0,0,C.Largest_LIFE_DATA!J235),IF($C$2="Current Exchange rate",IF(C.Largest_LIFE_DATA!J235=0,0,C.Largest_LIFE_DATA!J235/Eco!U20),IF($C$2="Constant Exchange rate",IF(C.Largest_LIFE_DATA!J235=0,0,C.Largest_LIFE_DATA!J235/Eco!U56))))</f>
        <v>3383.1909999999998</v>
      </c>
      <c r="M236" s="54">
        <f>IF($C$2="National Currency",IF(C.Largest_LIFE_DATA!K235=0,0,C.Largest_LIFE_DATA!K235),IF($C$2="Current Exchange rate",IF(C.Largest_LIFE_DATA!K235=0,0,C.Largest_LIFE_DATA!K235/Eco!V20),IF($C$2="Constant Exchange rate",IF(C.Largest_LIFE_DATA!K235=0,0,C.Largest_LIFE_DATA!K235/Eco!V56))))</f>
        <v>3725.47</v>
      </c>
      <c r="N236" s="54">
        <f>IF($C$2="National Currency",IF(C.Largest_LIFE_DATA!L235=0,0,C.Largest_LIFE_DATA!L235),IF($C$2="Current Exchange rate",IF(C.Largest_LIFE_DATA!L235=0,0,C.Largest_LIFE_DATA!L235/Eco!W20),IF($C$2="Constant Exchange rate",IF(C.Largest_LIFE_DATA!L235=0,0,C.Largest_LIFE_DATA!L235/Eco!W56))))</f>
        <v>4019.2930000000001</v>
      </c>
      <c r="O236" s="54">
        <f>IF($C$2="National Currency",IF(C.Largest_LIFE_DATA!M235=0,0,C.Largest_LIFE_DATA!M235),IF($C$2="Current Exchange rate",IF(C.Largest_LIFE_DATA!M235=0,0,C.Largest_LIFE_DATA!M235/Eco!X20),IF($C$2="Constant Exchange rate",IF(C.Largest_LIFE_DATA!M235=0,0,C.Largest_LIFE_DATA!M235/Eco!X56))))</f>
        <v>4086.8739999999998</v>
      </c>
      <c r="P236" s="110">
        <f>IF($C$2="National Currency",IF(C.Largest_LIFE_DATA!N235=0,0,C.Largest_LIFE_DATA!N235),IF($C$2="Current Exchange rate",IF(C.Largest_LIFE_DATA!N235=0,0,C.Largest_LIFE_DATA!N235/Eco!Y20),IF($C$2="Constant Exchange rate",IF(C.Largest_LIFE_DATA!N235=0,0,C.Largest_LIFE_DATA!N235/Eco!Y56))))</f>
        <v>4167.9979999999996</v>
      </c>
      <c r="Q236" s="22">
        <f t="shared" si="12"/>
        <v>4.4195774168098244E-2</v>
      </c>
      <c r="R236" s="22">
        <f t="shared" si="13"/>
        <v>1.6814151145487344E-2</v>
      </c>
      <c r="S236" s="22">
        <f t="shared" si="14"/>
        <v>0.57928510704072944</v>
      </c>
    </row>
    <row r="237" spans="3:19" x14ac:dyDescent="0.25">
      <c r="C237" s="187"/>
      <c r="D237" s="188"/>
      <c r="E237" s="43" t="s">
        <v>10</v>
      </c>
      <c r="F237" s="133">
        <f>IF($C$2="National Currency",IF(C.Largest_LIFE_DATA!D236=0,0,C.Largest_LIFE_DATA!D236),IF($C$2="Current Exchange rate",IF(C.Largest_LIFE_DATA!D236=0,0,C.Largest_LIFE_DATA!D236/Eco!O21),IF($C$2="Constant Exchange rate",IF(C.Largest_LIFE_DATA!D236=0,0,C.Largest_LIFE_DATA!D236/Eco!O57))))</f>
        <v>15796</v>
      </c>
      <c r="G237" s="54">
        <f>IF($C$2="National Currency",IF(C.Largest_LIFE_DATA!E236=0,0,C.Largest_LIFE_DATA!E236),IF($C$2="Current Exchange rate",IF(C.Largest_LIFE_DATA!E236=0,0,C.Largest_LIFE_DATA!E236/Eco!P21),IF($C$2="Constant Exchange rate",IF(C.Largest_LIFE_DATA!E236=0,0,C.Largest_LIFE_DATA!E236/Eco!P57))))</f>
        <v>18368</v>
      </c>
      <c r="H237" s="54">
        <f>IF($C$2="National Currency",IF(C.Largest_LIFE_DATA!F236=0,0,C.Largest_LIFE_DATA!F236),IF($C$2="Current Exchange rate",IF(C.Largest_LIFE_DATA!F236=0,0,C.Largest_LIFE_DATA!F236/Eco!Q21),IF($C$2="Constant Exchange rate",IF(C.Largest_LIFE_DATA!F236=0,0,C.Largest_LIFE_DATA!F236/Eco!Q57))))</f>
        <v>22638</v>
      </c>
      <c r="I237" s="54">
        <f>IF($C$2="National Currency",IF(C.Largest_LIFE_DATA!G236=0,0,C.Largest_LIFE_DATA!G236),IF($C$2="Current Exchange rate",IF(C.Largest_LIFE_DATA!G236=0,0,C.Largest_LIFE_DATA!G236/Eco!R21),IF($C$2="Constant Exchange rate",IF(C.Largest_LIFE_DATA!G236=0,0,C.Largest_LIFE_DATA!G236/Eco!R57))))</f>
        <v>18655</v>
      </c>
      <c r="J237" s="54">
        <f>IF($C$2="National Currency",IF(C.Largest_LIFE_DATA!H236=0,0,C.Largest_LIFE_DATA!H236),IF($C$2="Current Exchange rate",IF(C.Largest_LIFE_DATA!H236=0,0,C.Largest_LIFE_DATA!H236/Eco!S21),IF($C$2="Constant Exchange rate",IF(C.Largest_LIFE_DATA!H236=0,0,C.Largest_LIFE_DATA!H236/Eco!S57))))</f>
        <v>15567</v>
      </c>
      <c r="K237" s="54">
        <f>IF($C$2="National Currency",IF(C.Largest_LIFE_DATA!I236=0,0,C.Largest_LIFE_DATA!I236),IF($C$2="Current Exchange rate",IF(C.Largest_LIFE_DATA!I236=0,0,C.Largest_LIFE_DATA!I236/Eco!T21),IF($C$2="Constant Exchange rate",IF(C.Largest_LIFE_DATA!I236=0,0,C.Largest_LIFE_DATA!I236/Eco!T57))))</f>
        <v>19031</v>
      </c>
      <c r="L237" s="54">
        <f>IF($C$2="National Currency",IF(C.Largest_LIFE_DATA!J236=0,0,C.Largest_LIFE_DATA!J236),IF($C$2="Current Exchange rate",IF(C.Largest_LIFE_DATA!J236=0,0,C.Largest_LIFE_DATA!J236/Eco!U21),IF($C$2="Constant Exchange rate",IF(C.Largest_LIFE_DATA!J236=0,0,C.Largest_LIFE_DATA!J236/Eco!U57))))</f>
        <v>22407</v>
      </c>
      <c r="M237" s="54">
        <f>IF($C$2="National Currency",IF(C.Largest_LIFE_DATA!K236=0,0,C.Largest_LIFE_DATA!K236),IF($C$2="Current Exchange rate",IF(C.Largest_LIFE_DATA!K236=0,0,C.Largest_LIFE_DATA!K236/Eco!V21),IF($C$2="Constant Exchange rate",IF(C.Largest_LIFE_DATA!K236=0,0,C.Largest_LIFE_DATA!K236/Eco!V57))))</f>
        <v>18459</v>
      </c>
      <c r="N237" s="54">
        <f>IF($C$2="National Currency",IF(C.Largest_LIFE_DATA!L236=0,0,C.Largest_LIFE_DATA!L236),IF($C$2="Current Exchange rate",IF(C.Largest_LIFE_DATA!L236=0,0,C.Largest_LIFE_DATA!L236/Eco!W21),IF($C$2="Constant Exchange rate",IF(C.Largest_LIFE_DATA!L236=0,0,C.Largest_LIFE_DATA!L236/Eco!W57))))</f>
        <v>16708</v>
      </c>
      <c r="O237" s="54">
        <f>IF($C$2="National Currency",IF(C.Largest_LIFE_DATA!M236=0,0,C.Largest_LIFE_DATA!M236),IF($C$2="Current Exchange rate",IF(C.Largest_LIFE_DATA!M236=0,0,C.Largest_LIFE_DATA!M236/Eco!X21),IF($C$2="Constant Exchange rate",IF(C.Largest_LIFE_DATA!M236=0,0,C.Largest_LIFE_DATA!M236/Eco!X57))))</f>
        <v>19378</v>
      </c>
      <c r="P237" s="110">
        <f>IF($C$2="National Currency",IF(C.Largest_LIFE_DATA!N236=0,0,C.Largest_LIFE_DATA!N236),IF($C$2="Current Exchange rate",IF(C.Largest_LIFE_DATA!N236=0,0,C.Largest_LIFE_DATA!N236/Eco!Y21),IF($C$2="Constant Exchange rate",IF(C.Largest_LIFE_DATA!N236=0,0,C.Largest_LIFE_DATA!N236/Eco!Y57))))</f>
        <v>0</v>
      </c>
      <c r="Q237" s="22">
        <f t="shared" si="12"/>
        <v>0.20955520327502336</v>
      </c>
      <c r="R237" s="22">
        <f t="shared" si="13"/>
        <v>0.15980368685659574</v>
      </c>
      <c r="S237" s="22">
        <f t="shared" si="14"/>
        <v>0.22676626994175741</v>
      </c>
    </row>
    <row r="238" spans="3:19" x14ac:dyDescent="0.25">
      <c r="C238" s="187"/>
      <c r="D238" s="188"/>
      <c r="E238" s="43" t="s">
        <v>12</v>
      </c>
      <c r="F238" s="133">
        <f>IF($C$2="National Currency",IF(C.Largest_LIFE_DATA!D237=0,0,C.Largest_LIFE_DATA!D237),IF($C$2="Current Exchange rate",IF(C.Largest_LIFE_DATA!D237=0,0,C.Largest_LIFE_DATA!D237/Eco!O22),IF($C$2="Constant Exchange rate",IF(C.Largest_LIFE_DATA!D237=0,0,C.Largest_LIFE_DATA!D237/Eco!O58))))</f>
        <v>252</v>
      </c>
      <c r="G238" s="54">
        <f>IF($C$2="National Currency",IF(C.Largest_LIFE_DATA!E237=0,0,C.Largest_LIFE_DATA!E237),IF($C$2="Current Exchange rate",IF(C.Largest_LIFE_DATA!E237=0,0,C.Largest_LIFE_DATA!E237/Eco!P22),IF($C$2="Constant Exchange rate",IF(C.Largest_LIFE_DATA!E237=0,0,C.Largest_LIFE_DATA!E237/Eco!P58))))</f>
        <v>273</v>
      </c>
      <c r="H238" s="54">
        <f>IF($C$2="National Currency",IF(C.Largest_LIFE_DATA!F237=0,0,C.Largest_LIFE_DATA!F237),IF($C$2="Current Exchange rate",IF(C.Largest_LIFE_DATA!F237=0,0,C.Largest_LIFE_DATA!F237/Eco!Q22),IF($C$2="Constant Exchange rate",IF(C.Largest_LIFE_DATA!F237=0,0,C.Largest_LIFE_DATA!F237/Eco!Q58))))</f>
        <v>382</v>
      </c>
      <c r="I238" s="54">
        <f>IF($C$2="National Currency",IF(C.Largest_LIFE_DATA!G237=0,0,C.Largest_LIFE_DATA!G237),IF($C$2="Current Exchange rate",IF(C.Largest_LIFE_DATA!G237=0,0,C.Largest_LIFE_DATA!G237/Eco!R22),IF($C$2="Constant Exchange rate",IF(C.Largest_LIFE_DATA!G237=0,0,C.Largest_LIFE_DATA!G237/Eco!R58))))</f>
        <v>371</v>
      </c>
      <c r="J238" s="54">
        <f>IF($C$2="National Currency",IF(C.Largest_LIFE_DATA!H237=0,0,C.Largest_LIFE_DATA!H237),IF($C$2="Current Exchange rate",IF(C.Largest_LIFE_DATA!H237=0,0,C.Largest_LIFE_DATA!H237/Eco!S22),IF($C$2="Constant Exchange rate",IF(C.Largest_LIFE_DATA!H237=0,0,C.Largest_LIFE_DATA!H237/Eco!S58))))</f>
        <v>295</v>
      </c>
      <c r="K238" s="54">
        <f>IF($C$2="National Currency",IF(C.Largest_LIFE_DATA!I237=0,0,C.Largest_LIFE_DATA!I237),IF($C$2="Current Exchange rate",IF(C.Largest_LIFE_DATA!I237=0,0,C.Largest_LIFE_DATA!I237/Eco!T22),IF($C$2="Constant Exchange rate",IF(C.Largest_LIFE_DATA!I237=0,0,C.Largest_LIFE_DATA!I237/Eco!T58))))</f>
        <v>298</v>
      </c>
      <c r="L238" s="54">
        <f>IF($C$2="National Currency",IF(C.Largest_LIFE_DATA!J237=0,0,C.Largest_LIFE_DATA!J237),IF($C$2="Current Exchange rate",IF(C.Largest_LIFE_DATA!J237=0,0,C.Largest_LIFE_DATA!J237/Eco!U22),IF($C$2="Constant Exchange rate",IF(C.Largest_LIFE_DATA!J237=0,0,C.Largest_LIFE_DATA!J237/Eco!U58))))</f>
        <v>307</v>
      </c>
      <c r="M238" s="54">
        <f>IF($C$2="National Currency",IF(C.Largest_LIFE_DATA!K237=0,0,C.Largest_LIFE_DATA!K237),IF($C$2="Current Exchange rate",IF(C.Largest_LIFE_DATA!K237=0,0,C.Largest_LIFE_DATA!K237/Eco!V22),IF($C$2="Constant Exchange rate",IF(C.Largest_LIFE_DATA!K237=0,0,C.Largest_LIFE_DATA!K237/Eco!V58))))</f>
        <v>313.7</v>
      </c>
      <c r="N238" s="54">
        <f>IF($C$2="National Currency",IF(C.Largest_LIFE_DATA!L237=0,0,C.Largest_LIFE_DATA!L237),IF($C$2="Current Exchange rate",IF(C.Largest_LIFE_DATA!L237=0,0,C.Largest_LIFE_DATA!L237/Eco!W22),IF($C$2="Constant Exchange rate",IF(C.Largest_LIFE_DATA!L237=0,0,C.Largest_LIFE_DATA!L237/Eco!W58))))</f>
        <v>307</v>
      </c>
      <c r="O238" s="54">
        <f>IF($C$2="National Currency",IF(C.Largest_LIFE_DATA!M237=0,0,C.Largest_LIFE_DATA!M237),IF($C$2="Current Exchange rate",IF(C.Largest_LIFE_DATA!M237=0,0,C.Largest_LIFE_DATA!M237/Eco!X22),IF($C$2="Constant Exchange rate",IF(C.Largest_LIFE_DATA!M237=0,0,C.Largest_LIFE_DATA!M237/Eco!X58))))</f>
        <v>249</v>
      </c>
      <c r="P238" s="110">
        <f>IF($C$2="National Currency",IF(C.Largest_LIFE_DATA!N237=0,0,C.Largest_LIFE_DATA!N237),IF($C$2="Current Exchange rate",IF(C.Largest_LIFE_DATA!N237=0,0,C.Largest_LIFE_DATA!N237/Eco!Y22),IF($C$2="Constant Exchange rate",IF(C.Largest_LIFE_DATA!N237=0,0,C.Largest_LIFE_DATA!N237/Eco!Y58))))</f>
        <v>0</v>
      </c>
      <c r="Q238" s="22">
        <f t="shared" si="12"/>
        <v>2.6927054193147289E-3</v>
      </c>
      <c r="R238" s="22">
        <f t="shared" si="13"/>
        <v>-0.18892508143322473</v>
      </c>
      <c r="S238" s="22">
        <f t="shared" si="14"/>
        <v>-1.1904761904761862E-2</v>
      </c>
    </row>
    <row r="239" spans="3:19" x14ac:dyDescent="0.25">
      <c r="C239" s="187"/>
      <c r="D239" s="188"/>
      <c r="E239" s="43" t="s">
        <v>28</v>
      </c>
      <c r="F239" s="133">
        <f>IF($C$2="National Currency",IF(C.Largest_LIFE_DATA!D238=0,0,C.Largest_LIFE_DATA!D238),IF($C$2="Current Exchange rate",IF(C.Largest_LIFE_DATA!D238=0,0,C.Largest_LIFE_DATA!D238/Eco!O23),IF($C$2="Constant Exchange rate",IF(C.Largest_LIFE_DATA!D238=0,0,C.Largest_LIFE_DATA!D238/Eco!O59))))</f>
        <v>30.033951423348132</v>
      </c>
      <c r="G239" s="54">
        <f>IF($C$2="National Currency",IF(C.Largest_LIFE_DATA!E238=0,0,C.Largest_LIFE_DATA!E238),IF($C$2="Current Exchange rate",IF(C.Largest_LIFE_DATA!E238=0,0,C.Largest_LIFE_DATA!E238/Eco!P23),IF($C$2="Constant Exchange rate",IF(C.Largest_LIFE_DATA!E238=0,0,C.Largest_LIFE_DATA!E238/Eco!P59))))</f>
        <v>35.779576913032123</v>
      </c>
      <c r="H239" s="54">
        <f>IF($C$2="National Currency",IF(C.Largest_LIFE_DATA!F238=0,0,C.Largest_LIFE_DATA!F238),IF($C$2="Current Exchange rate",IF(C.Largest_LIFE_DATA!F238=0,0,C.Largest_LIFE_DATA!F238/Eco!Q23),IF($C$2="Constant Exchange rate",IF(C.Largest_LIFE_DATA!F238=0,0,C.Largest_LIFE_DATA!F238/Eco!Q59))))</f>
        <v>38.782972055366933</v>
      </c>
      <c r="I239" s="54">
        <f>IF($C$2="National Currency",IF(C.Largest_LIFE_DATA!G238=0,0,C.Largest_LIFE_DATA!G238),IF($C$2="Current Exchange rate",IF(C.Largest_LIFE_DATA!G238=0,0,C.Largest_LIFE_DATA!G238/Eco!R23),IF($C$2="Constant Exchange rate",IF(C.Largest_LIFE_DATA!G238=0,0,C.Largest_LIFE_DATA!G238/Eco!R59))))</f>
        <v>44.920344737529376</v>
      </c>
      <c r="J239" s="54">
        <f>IF($C$2="National Currency",IF(C.Largest_LIFE_DATA!H238=0,0,C.Largest_LIFE_DATA!H238),IF($C$2="Current Exchange rate",IF(C.Largest_LIFE_DATA!H238=0,0,C.Largest_LIFE_DATA!H238/Eco!S23),IF($C$2="Constant Exchange rate",IF(C.Largest_LIFE_DATA!H238=0,0,C.Largest_LIFE_DATA!H238/Eco!S59))))</f>
        <v>47.531992687385738</v>
      </c>
      <c r="K239" s="54">
        <f>IF($C$2="National Currency",IF(C.Largest_LIFE_DATA!I238=0,0,C.Largest_LIFE_DATA!I238),IF($C$2="Current Exchange rate",IF(C.Largest_LIFE_DATA!I238=0,0,C.Largest_LIFE_DATA!I238/Eco!T23),IF($C$2="Constant Exchange rate",IF(C.Largest_LIFE_DATA!I238=0,0,C.Largest_LIFE_DATA!I238/Eco!T59))))</f>
        <v>44.00626795507965</v>
      </c>
      <c r="L239" s="54">
        <f>IF($C$2="National Currency",IF(C.Largest_LIFE_DATA!J238=0,0,C.Largest_LIFE_DATA!J238),IF($C$2="Current Exchange rate",IF(C.Largest_LIFE_DATA!J238=0,0,C.Largest_LIFE_DATA!J238/Eco!U23),IF($C$2="Constant Exchange rate",IF(C.Largest_LIFE_DATA!J238=0,0,C.Largest_LIFE_DATA!J238/Eco!U59))))</f>
        <v>45.050927135022199</v>
      </c>
      <c r="M239" s="54">
        <f>IF($C$2="National Currency",IF(C.Largest_LIFE_DATA!K238=0,0,C.Largest_LIFE_DATA!K238),IF($C$2="Current Exchange rate",IF(C.Largest_LIFE_DATA!K238=0,0,C.Largest_LIFE_DATA!K238/Eco!V23),IF($C$2="Constant Exchange rate",IF(C.Largest_LIFE_DATA!K238=0,0,C.Largest_LIFE_DATA!K238/Eco!V59))))</f>
        <v>44.659179942543744</v>
      </c>
      <c r="N239" s="54">
        <f>IF($C$2="National Currency",IF(C.Largest_LIFE_DATA!L238=0,0,C.Largest_LIFE_DATA!L238),IF($C$2="Current Exchange rate",IF(C.Largest_LIFE_DATA!L238=0,0,C.Largest_LIFE_DATA!L238/Eco!W23),IF($C$2="Constant Exchange rate",IF(C.Largest_LIFE_DATA!L238=0,0,C.Largest_LIFE_DATA!L238/Eco!W59))))</f>
        <v>47.531992687385738</v>
      </c>
      <c r="O239" s="54">
        <f>IF($C$2="National Currency",IF(C.Largest_LIFE_DATA!M238=0,0,C.Largest_LIFE_DATA!M238),IF($C$2="Current Exchange rate",IF(C.Largest_LIFE_DATA!M238=0,0,C.Largest_LIFE_DATA!M238/Eco!X23),IF($C$2="Constant Exchange rate",IF(C.Largest_LIFE_DATA!M238=0,0,C.Largest_LIFE_DATA!M238/Eco!X59))))</f>
        <v>46.487333507443196</v>
      </c>
      <c r="P239" s="110">
        <f>IF($C$2="National Currency",IF(C.Largest_LIFE_DATA!N238=0,0,C.Largest_LIFE_DATA!N238),IF($C$2="Current Exchange rate",IF(C.Largest_LIFE_DATA!N238=0,0,C.Largest_LIFE_DATA!N238/Eco!Y23),IF($C$2="Constant Exchange rate",IF(C.Largest_LIFE_DATA!N238=0,0,C.Largest_LIFE_DATA!N238/Eco!Y59))))</f>
        <v>0</v>
      </c>
      <c r="Q239" s="22">
        <f t="shared" si="12"/>
        <v>5.027176500601746E-4</v>
      </c>
      <c r="R239" s="22">
        <f t="shared" si="13"/>
        <v>-2.19780219780219E-2</v>
      </c>
      <c r="S239" s="22">
        <f t="shared" si="14"/>
        <v>0.54782608695652169</v>
      </c>
    </row>
    <row r="240" spans="3:19" x14ac:dyDescent="0.25">
      <c r="C240" s="187"/>
      <c r="D240" s="188"/>
      <c r="E240" s="43" t="s">
        <v>13</v>
      </c>
      <c r="F240" s="133">
        <f>IF($C$2="National Currency",IF(C.Largest_LIFE_DATA!D239=0,0,C.Largest_LIFE_DATA!D239),IF($C$2="Current Exchange rate",IF(C.Largest_LIFE_DATA!D239=0,0,C.Largest_LIFE_DATA!D239/Eco!O24),IF($C$2="Constant Exchange rate",IF(C.Largest_LIFE_DATA!D239=0,0,C.Largest_LIFE_DATA!D239/Eco!O60))))</f>
        <v>120.3967801229638</v>
      </c>
      <c r="G240" s="54">
        <f>IF($C$2="National Currency",IF(C.Largest_LIFE_DATA!E239=0,0,C.Largest_LIFE_DATA!E239),IF($C$2="Current Exchange rate",IF(C.Largest_LIFE_DATA!E239=0,0,C.Largest_LIFE_DATA!E239/Eco!P24),IF($C$2="Constant Exchange rate",IF(C.Largest_LIFE_DATA!E239=0,0,C.Largest_LIFE_DATA!E239/Eco!P60))))</f>
        <v>141.246751600431</v>
      </c>
      <c r="H240" s="54">
        <f>IF($C$2="National Currency",IF(C.Largest_LIFE_DATA!F239=0,0,C.Largest_LIFE_DATA!F239),IF($C$2="Current Exchange rate",IF(C.Largest_LIFE_DATA!F239=0,0,C.Largest_LIFE_DATA!F239/Eco!Q24),IF($C$2="Constant Exchange rate",IF(C.Largest_LIFE_DATA!F239=0,0,C.Largest_LIFE_DATA!F239/Eco!Q60))))</f>
        <v>145.55999239399125</v>
      </c>
      <c r="I240" s="54">
        <f>IF($C$2="National Currency",IF(C.Largest_LIFE_DATA!G239=0,0,C.Largest_LIFE_DATA!G239),IF($C$2="Current Exchange rate",IF(C.Largest_LIFE_DATA!G239=0,0,C.Largest_LIFE_DATA!G239/Eco!R24),IF($C$2="Constant Exchange rate",IF(C.Largest_LIFE_DATA!G239=0,0,C.Largest_LIFE_DATA!G239/Eco!R60))))</f>
        <v>182.14806363693984</v>
      </c>
      <c r="J240" s="54">
        <f>IF($C$2="National Currency",IF(C.Largest_LIFE_DATA!H239=0,0,C.Largest_LIFE_DATA!H239),IF($C$2="Current Exchange rate",IF(C.Largest_LIFE_DATA!H239=0,0,C.Largest_LIFE_DATA!H239/Eco!S24),IF($C$2="Constant Exchange rate",IF(C.Largest_LIFE_DATA!H239=0,0,C.Largest_LIFE_DATA!H239/Eco!S60))))</f>
        <v>155.13722507447548</v>
      </c>
      <c r="K240" s="54">
        <f>IF($C$2="National Currency",IF(C.Largest_LIFE_DATA!I239=0,0,C.Largest_LIFE_DATA!I239),IF($C$2="Current Exchange rate",IF(C.Largest_LIFE_DATA!I239=0,0,C.Largest_LIFE_DATA!I239/Eco!T24),IF($C$2="Constant Exchange rate",IF(C.Largest_LIFE_DATA!I239=0,0,C.Largest_LIFE_DATA!I239/Eco!T60))))</f>
        <v>138.00469037206059</v>
      </c>
      <c r="L240" s="54">
        <f>IF($C$2="National Currency",IF(C.Largest_LIFE_DATA!J239=0,0,C.Largest_LIFE_DATA!J239),IF($C$2="Current Exchange rate",IF(C.Largest_LIFE_DATA!J239=0,0,C.Largest_LIFE_DATA!J239/Eco!U24),IF($C$2="Constant Exchange rate",IF(C.Largest_LIFE_DATA!J239=0,0,C.Largest_LIFE_DATA!J239/Eco!U60))))</f>
        <v>158.07187678265828</v>
      </c>
      <c r="M240" s="54">
        <f>IF($C$2="National Currency",IF(C.Largest_LIFE_DATA!K239=0,0,C.Largest_LIFE_DATA!K239),IF($C$2="Current Exchange rate",IF(C.Largest_LIFE_DATA!K239=0,0,C.Largest_LIFE_DATA!K239/Eco!V24),IF($C$2="Constant Exchange rate",IF(C.Largest_LIFE_DATA!K239=0,0,C.Largest_LIFE_DATA!K239/Eco!V60))))</f>
        <v>152.90296000507067</v>
      </c>
      <c r="N240" s="54">
        <f>IF($C$2="National Currency",IF(C.Largest_LIFE_DATA!L239=0,0,C.Largest_LIFE_DATA!L239),IF($C$2="Current Exchange rate",IF(C.Largest_LIFE_DATA!L239=0,0,C.Largest_LIFE_DATA!L239/Eco!W24),IF($C$2="Constant Exchange rate",IF(C.Largest_LIFE_DATA!L239=0,0,C.Largest_LIFE_DATA!L239/Eco!W60))))</f>
        <v>135.50738416682512</v>
      </c>
      <c r="O240" s="54">
        <f>IF($C$2="National Currency",IF(C.Largest_LIFE_DATA!M239=0,0,C.Largest_LIFE_DATA!M239),IF($C$2="Current Exchange rate",IF(C.Largest_LIFE_DATA!M239=0,0,C.Largest_LIFE_DATA!M239/Eco!X24),IF($C$2="Constant Exchange rate",IF(C.Largest_LIFE_DATA!M239=0,0,C.Largest_LIFE_DATA!M239/Eco!X60))))</f>
        <v>159.99873233187552</v>
      </c>
      <c r="P240" s="110">
        <f>IF($C$2="National Currency",IF(C.Largest_LIFE_DATA!N239=0,0,C.Largest_LIFE_DATA!N239),IF($C$2="Current Exchange rate",IF(C.Largest_LIFE_DATA!N239=0,0,C.Largest_LIFE_DATA!N239/Eco!Y24),IF($C$2="Constant Exchange rate",IF(C.Largest_LIFE_DATA!N239=0,0,C.Largest_LIFE_DATA!N239/Eco!Y60))))</f>
        <v>0</v>
      </c>
      <c r="Q240" s="22">
        <f t="shared" si="12"/>
        <v>1.7302387696125619E-3</v>
      </c>
      <c r="R240" s="22">
        <f t="shared" si="13"/>
        <v>0.18073810748865715</v>
      </c>
      <c r="S240" s="22">
        <f t="shared" si="14"/>
        <v>0.32892866543827326</v>
      </c>
    </row>
    <row r="241" spans="3:19" x14ac:dyDescent="0.25">
      <c r="C241" s="187"/>
      <c r="D241" s="188"/>
      <c r="E241" s="43" t="s">
        <v>14</v>
      </c>
      <c r="F241" s="133">
        <f>IF($C$2="National Currency",IF(C.Largest_LIFE_DATA!D240=0,0,C.Largest_LIFE_DATA!D240),IF($C$2="Current Exchange rate",IF(C.Largest_LIFE_DATA!D240=0,0,C.Largest_LIFE_DATA!D240/Eco!O25),IF($C$2="Constant Exchange rate",IF(C.Largest_LIFE_DATA!D240=0,0,C.Largest_LIFE_DATA!D240/Eco!O61))))</f>
        <v>1715.2</v>
      </c>
      <c r="G241" s="54">
        <f>IF($C$2="National Currency",IF(C.Largest_LIFE_DATA!E240=0,0,C.Largest_LIFE_DATA!E240),IF($C$2="Current Exchange rate",IF(C.Largest_LIFE_DATA!E240=0,0,C.Largest_LIFE_DATA!E240/Eco!P25),IF($C$2="Constant Exchange rate",IF(C.Largest_LIFE_DATA!E240=0,0,C.Largest_LIFE_DATA!E240/Eco!P61))))</f>
        <v>2199.8000000000002</v>
      </c>
      <c r="H241" s="54">
        <f>IF($C$2="National Currency",IF(C.Largest_LIFE_DATA!F240=0,0,C.Largest_LIFE_DATA!F240),IF($C$2="Current Exchange rate",IF(C.Largest_LIFE_DATA!F240=0,0,C.Largest_LIFE_DATA!F240/Eco!Q25),IF($C$2="Constant Exchange rate",IF(C.Largest_LIFE_DATA!F240=0,0,C.Largest_LIFE_DATA!F240/Eco!Q61))))</f>
        <v>2951.2</v>
      </c>
      <c r="I241" s="54">
        <f>IF($C$2="National Currency",IF(C.Largest_LIFE_DATA!G240=0,0,C.Largest_LIFE_DATA!G240),IF($C$2="Current Exchange rate",IF(C.Largest_LIFE_DATA!G240=0,0,C.Largest_LIFE_DATA!G240/Eco!R25),IF($C$2="Constant Exchange rate",IF(C.Largest_LIFE_DATA!G240=0,0,C.Largest_LIFE_DATA!G240/Eco!R61))))</f>
        <v>3612.7</v>
      </c>
      <c r="J241" s="54">
        <f>IF($C$2="National Currency",IF(C.Largest_LIFE_DATA!H240=0,0,C.Largest_LIFE_DATA!H240),IF($C$2="Current Exchange rate",IF(C.Largest_LIFE_DATA!H240=0,0,C.Largest_LIFE_DATA!H240/Eco!S25),IF($C$2="Constant Exchange rate",IF(C.Largest_LIFE_DATA!H240=0,0,C.Largest_LIFE_DATA!H240/Eco!S61))))</f>
        <v>2346</v>
      </c>
      <c r="K241" s="54">
        <f>IF($C$2="National Currency",IF(C.Largest_LIFE_DATA!I240=0,0,C.Largest_LIFE_DATA!I240),IF($C$2="Current Exchange rate",IF(C.Largest_LIFE_DATA!I240=0,0,C.Largest_LIFE_DATA!I240/Eco!T25),IF($C$2="Constant Exchange rate",IF(C.Largest_LIFE_DATA!I240=0,0,C.Largest_LIFE_DATA!I240/Eco!T61))))</f>
        <v>1680</v>
      </c>
      <c r="L241" s="54">
        <f>IF($C$2="National Currency",IF(C.Largest_LIFE_DATA!J240=0,0,C.Largest_LIFE_DATA!J240),IF($C$2="Current Exchange rate",IF(C.Largest_LIFE_DATA!J240=0,0,C.Largest_LIFE_DATA!J240/Eco!U25),IF($C$2="Constant Exchange rate",IF(C.Largest_LIFE_DATA!J240=0,0,C.Largest_LIFE_DATA!J240/Eco!U61))))</f>
        <v>2296</v>
      </c>
      <c r="M241" s="54">
        <f>IF($C$2="National Currency",IF(C.Largest_LIFE_DATA!K240=0,0,C.Largest_LIFE_DATA!K240),IF($C$2="Current Exchange rate",IF(C.Largest_LIFE_DATA!K240=0,0,C.Largest_LIFE_DATA!K240/Eco!V25),IF($C$2="Constant Exchange rate",IF(C.Largest_LIFE_DATA!K240=0,0,C.Largest_LIFE_DATA!K240/Eco!V61))))</f>
        <v>1674</v>
      </c>
      <c r="N241" s="54">
        <f>IF($C$2="National Currency",IF(C.Largest_LIFE_DATA!L240=0,0,C.Largest_LIFE_DATA!L240),IF($C$2="Current Exchange rate",IF(C.Largest_LIFE_DATA!L240=0,0,C.Largest_LIFE_DATA!L240/Eco!W25),IF($C$2="Constant Exchange rate",IF(C.Largest_LIFE_DATA!L240=0,0,C.Largest_LIFE_DATA!L240/Eco!W61))))</f>
        <v>1740</v>
      </c>
      <c r="O241" s="127">
        <f>IF($C$2="National Currency",IF(C.Largest_LIFE_DATA!M240=0,0,C.Largest_LIFE_DATA!M240),IF($C$2="Current Exchange rate",IF(C.Largest_LIFE_DATA!M240=0,0,C.Largest_LIFE_DATA!M240/Eco!X25),IF($C$2="Constant Exchange rate",IF(C.Largest_LIFE_DATA!M240=0,0,C.Largest_LIFE_DATA!M240/Eco!X61))))</f>
        <v>1740</v>
      </c>
      <c r="P241" s="110">
        <f>IF($C$2="National Currency",IF(C.Largest_LIFE_DATA!N240=0,0,C.Largest_LIFE_DATA!N240),IF($C$2="Current Exchange rate",IF(C.Largest_LIFE_DATA!N240=0,0,C.Largest_LIFE_DATA!N240/Eco!Y25),IF($C$2="Constant Exchange rate",IF(C.Largest_LIFE_DATA!N240=0,0,C.Largest_LIFE_DATA!N240/Eco!Y61))))</f>
        <v>0</v>
      </c>
      <c r="Q241" s="22">
        <f t="shared" si="12"/>
        <v>1.8816495701235454E-2</v>
      </c>
      <c r="R241" s="22">
        <f t="shared" si="13"/>
        <v>0</v>
      </c>
      <c r="S241" s="22">
        <f t="shared" si="14"/>
        <v>1.4458955223880521E-2</v>
      </c>
    </row>
    <row r="242" spans="3:19" x14ac:dyDescent="0.25">
      <c r="C242" s="187"/>
      <c r="D242" s="188"/>
      <c r="E242" s="43" t="s">
        <v>15</v>
      </c>
      <c r="F242" s="133">
        <f>IF($C$2="National Currency",IF(C.Largest_LIFE_DATA!D241=0,0,C.Largest_LIFE_DATA!D241),IF($C$2="Current Exchange rate",IF(C.Largest_LIFE_DATA!D241=0,0,C.Largest_LIFE_DATA!D241/Eco!O26),IF($C$2="Constant Exchange rate",IF(C.Largest_LIFE_DATA!D241=0,0,C.Largest_LIFE_DATA!D241/Eco!O62))))</f>
        <v>5.1596573208722738</v>
      </c>
      <c r="G242" s="54">
        <f>IF($C$2="National Currency",IF(C.Largest_LIFE_DATA!E241=0,0,C.Largest_LIFE_DATA!E241),IF($C$2="Current Exchange rate",IF(C.Largest_LIFE_DATA!E241=0,0,C.Largest_LIFE_DATA!E241/Eco!P26),IF($C$2="Constant Exchange rate",IF(C.Largest_LIFE_DATA!E241=0,0,C.Largest_LIFE_DATA!E241/Eco!P62))))</f>
        <v>5.7307892004153684</v>
      </c>
      <c r="H242" s="54">
        <f>IF($C$2="National Currency",IF(C.Largest_LIFE_DATA!F241=0,0,C.Largest_LIFE_DATA!F241),IF($C$2="Current Exchange rate",IF(C.Largest_LIFE_DATA!F241=0,0,C.Largest_LIFE_DATA!F241/Eco!Q26),IF($C$2="Constant Exchange rate",IF(C.Largest_LIFE_DATA!F241=0,0,C.Largest_LIFE_DATA!F241/Eco!Q62))))</f>
        <v>4.7377985462097607</v>
      </c>
      <c r="I242" s="54">
        <f>IF($C$2="National Currency",IF(C.Largest_LIFE_DATA!G241=0,0,C.Largest_LIFE_DATA!G241),IF($C$2="Current Exchange rate",IF(C.Largest_LIFE_DATA!G241=0,0,C.Largest_LIFE_DATA!G241/Eco!R26),IF($C$2="Constant Exchange rate",IF(C.Largest_LIFE_DATA!G241=0,0,C.Largest_LIFE_DATA!G241/Eco!R62))))</f>
        <v>5.1985981308411207</v>
      </c>
      <c r="J242" s="54">
        <f>IF($C$2="National Currency",IF(C.Largest_LIFE_DATA!H241=0,0,C.Largest_LIFE_DATA!H241),IF($C$2="Current Exchange rate",IF(C.Largest_LIFE_DATA!H241=0,0,C.Largest_LIFE_DATA!H241/Eco!S26),IF($C$2="Constant Exchange rate",IF(C.Largest_LIFE_DATA!H241=0,0,C.Largest_LIFE_DATA!H241/Eco!S62))))</f>
        <v>6.0358255451713392</v>
      </c>
      <c r="K242" s="54">
        <f>IF($C$2="National Currency",IF(C.Largest_LIFE_DATA!I241=0,0,C.Largest_LIFE_DATA!I241),IF($C$2="Current Exchange rate",IF(C.Largest_LIFE_DATA!I241=0,0,C.Largest_LIFE_DATA!I241/Eco!T26),IF($C$2="Constant Exchange rate",IF(C.Largest_LIFE_DATA!I241=0,0,C.Largest_LIFE_DATA!I241/Eco!T62))))</f>
        <v>6.2597352024922115</v>
      </c>
      <c r="L242" s="54">
        <f>IF($C$2="National Currency",IF(C.Largest_LIFE_DATA!J241=0,0,C.Largest_LIFE_DATA!J241),IF($C$2="Current Exchange rate",IF(C.Largest_LIFE_DATA!J241=0,0,C.Largest_LIFE_DATA!J241/Eco!U26),IF($C$2="Constant Exchange rate",IF(C.Largest_LIFE_DATA!J241=0,0,C.Largest_LIFE_DATA!J241/Eco!U62))))</f>
        <v>6.2629802699896153</v>
      </c>
      <c r="M242" s="54">
        <f>IF($C$2="National Currency",IF(C.Largest_LIFE_DATA!K241=0,0,C.Largest_LIFE_DATA!K241),IF($C$2="Current Exchange rate",IF(C.Largest_LIFE_DATA!K241=0,0,C.Largest_LIFE_DATA!K241/Eco!V26),IF($C$2="Constant Exchange rate",IF(C.Largest_LIFE_DATA!K241=0,0,C.Largest_LIFE_DATA!K241/Eco!V62))))</f>
        <v>5.7048286604361369</v>
      </c>
      <c r="N242" s="54">
        <f>IF($C$2="National Currency",IF(C.Largest_LIFE_DATA!L241=0,0,C.Largest_LIFE_DATA!L241),IF($C$2="Current Exchange rate",IF(C.Largest_LIFE_DATA!L241=0,0,C.Largest_LIFE_DATA!L241/Eco!W26),IF($C$2="Constant Exchange rate",IF(C.Largest_LIFE_DATA!L241=0,0,C.Largest_LIFE_DATA!L241/Eco!W62))))</f>
        <v>6.1526479750778815</v>
      </c>
      <c r="O242" s="54">
        <f>IF($C$2="National Currency",IF(C.Largest_LIFE_DATA!M241=0,0,C.Largest_LIFE_DATA!M241),IF($C$2="Current Exchange rate",IF(C.Largest_LIFE_DATA!M241=0,0,C.Largest_LIFE_DATA!M241/Eco!X26),IF($C$2="Constant Exchange rate",IF(C.Largest_LIFE_DATA!M241=0,0,C.Largest_LIFE_DATA!M241/Eco!X62))))</f>
        <v>5.5360851505711315</v>
      </c>
      <c r="P242" s="110">
        <f>IF($C$2="National Currency",IF(C.Largest_LIFE_DATA!N241=0,0,C.Largest_LIFE_DATA!N241),IF($C$2="Current Exchange rate",IF(C.Largest_LIFE_DATA!N241=0,0,C.Largest_LIFE_DATA!N241/Eco!Y26),IF($C$2="Constant Exchange rate",IF(C.Largest_LIFE_DATA!N241=0,0,C.Largest_LIFE_DATA!N241/Eco!Y62))))</f>
        <v>0</v>
      </c>
      <c r="Q242" s="22">
        <f t="shared" si="12"/>
        <v>5.986765657321559E-5</v>
      </c>
      <c r="R242" s="22">
        <f t="shared" si="13"/>
        <v>-0.10021097046413507</v>
      </c>
      <c r="S242" s="22">
        <f t="shared" si="14"/>
        <v>7.2955974842767279E-2</v>
      </c>
    </row>
    <row r="243" spans="3:19" x14ac:dyDescent="0.25">
      <c r="C243" s="187"/>
      <c r="D243" s="188"/>
      <c r="E243" s="43" t="s">
        <v>16</v>
      </c>
      <c r="F243" s="133">
        <f>IF($C$2="National Currency",IF(C.Largest_LIFE_DATA!D242=0,0,C.Largest_LIFE_DATA!D242),IF($C$2="Current Exchange rate",IF(C.Largest_LIFE_DATA!D242=0,0,C.Largest_LIFE_DATA!D242/Eco!O27),IF($C$2="Constant Exchange rate",IF(C.Largest_LIFE_DATA!D242=0,0,C.Largest_LIFE_DATA!D242/Eco!O63))))</f>
        <v>8501</v>
      </c>
      <c r="G243" s="54">
        <f>IF($C$2="National Currency",IF(C.Largest_LIFE_DATA!E242=0,0,C.Largest_LIFE_DATA!E242),IF($C$2="Current Exchange rate",IF(C.Largest_LIFE_DATA!E242=0,0,C.Largest_LIFE_DATA!E242/Eco!P27),IF($C$2="Constant Exchange rate",IF(C.Largest_LIFE_DATA!E242=0,0,C.Largest_LIFE_DATA!E242/Eco!P63))))</f>
        <v>8996</v>
      </c>
      <c r="H243" s="54">
        <f>IF($C$2="National Currency",IF(C.Largest_LIFE_DATA!F242=0,0,C.Largest_LIFE_DATA!F242),IF($C$2="Current Exchange rate",IF(C.Largest_LIFE_DATA!F242=0,0,C.Largest_LIFE_DATA!F242/Eco!Q27),IF($C$2="Constant Exchange rate",IF(C.Largest_LIFE_DATA!F242=0,0,C.Largest_LIFE_DATA!F242/Eco!Q63))))</f>
        <v>8150</v>
      </c>
      <c r="I243" s="54">
        <f>IF($C$2="National Currency",IF(C.Largest_LIFE_DATA!G242=0,0,C.Largest_LIFE_DATA!G242),IF($C$2="Current Exchange rate",IF(C.Largest_LIFE_DATA!G242=0,0,C.Largest_LIFE_DATA!G242/Eco!R27),IF($C$2="Constant Exchange rate",IF(C.Largest_LIFE_DATA!G242=0,0,C.Largest_LIFE_DATA!G242/Eco!R63))))</f>
        <v>8630</v>
      </c>
      <c r="J243" s="54">
        <f>IF($C$2="National Currency",IF(C.Largest_LIFE_DATA!H242=0,0,C.Largest_LIFE_DATA!H242),IF($C$2="Current Exchange rate",IF(C.Largest_LIFE_DATA!H242=0,0,C.Largest_LIFE_DATA!H242/Eco!S27),IF($C$2="Constant Exchange rate",IF(C.Largest_LIFE_DATA!H242=0,0,C.Largest_LIFE_DATA!H242/Eco!S63))))</f>
        <v>5522.1229999999996</v>
      </c>
      <c r="K243" s="54">
        <f>IF($C$2="National Currency",IF(C.Largest_LIFE_DATA!I242=0,0,C.Largest_LIFE_DATA!I242),IF($C$2="Current Exchange rate",IF(C.Largest_LIFE_DATA!I242=0,0,C.Largest_LIFE_DATA!I242/Eco!T27),IF($C$2="Constant Exchange rate",IF(C.Largest_LIFE_DATA!I242=0,0,C.Largest_LIFE_DATA!I242/Eco!T63))))</f>
        <v>8655</v>
      </c>
      <c r="L243" s="54">
        <f>IF($C$2="National Currency",IF(C.Largest_LIFE_DATA!J242=0,0,C.Largest_LIFE_DATA!J242),IF($C$2="Current Exchange rate",IF(C.Largest_LIFE_DATA!J242=0,0,C.Largest_LIFE_DATA!J242/Eco!U27),IF($C$2="Constant Exchange rate",IF(C.Largest_LIFE_DATA!J242=0,0,C.Largest_LIFE_DATA!J242/Eco!U63))))</f>
        <v>9494</v>
      </c>
      <c r="M243" s="54">
        <f>IF($C$2="National Currency",IF(C.Largest_LIFE_DATA!K242=0,0,C.Largest_LIFE_DATA!K242),IF($C$2="Current Exchange rate",IF(C.Largest_LIFE_DATA!K242=0,0,C.Largest_LIFE_DATA!K242/Eco!V27),IF($C$2="Constant Exchange rate",IF(C.Largest_LIFE_DATA!K242=0,0,C.Largest_LIFE_DATA!K242/Eco!V63))))</f>
        <v>9795</v>
      </c>
      <c r="N243" s="54">
        <f>IF($C$2="National Currency",IF(C.Largest_LIFE_DATA!L242=0,0,C.Largest_LIFE_DATA!L242),IF($C$2="Current Exchange rate",IF(C.Largest_LIFE_DATA!L242=0,0,C.Largest_LIFE_DATA!L242/Eco!W27),IF($C$2="Constant Exchange rate",IF(C.Largest_LIFE_DATA!L242=0,0,C.Largest_LIFE_DATA!L242/Eco!W63))))</f>
        <v>10517</v>
      </c>
      <c r="O243" s="54">
        <f>IF($C$2="National Currency",IF(C.Largest_LIFE_DATA!M242=0,0,C.Largest_LIFE_DATA!M242),IF($C$2="Current Exchange rate",IF(C.Largest_LIFE_DATA!M242=0,0,C.Largest_LIFE_DATA!M242/Eco!X27),IF($C$2="Constant Exchange rate",IF(C.Largest_LIFE_DATA!M242=0,0,C.Largest_LIFE_DATA!M242/Eco!X63))))</f>
        <v>13172</v>
      </c>
      <c r="P243" s="110">
        <f>IF($C$2="National Currency",IF(C.Largest_LIFE_DATA!N242=0,0,C.Largest_LIFE_DATA!N242),IF($C$2="Current Exchange rate",IF(C.Largest_LIFE_DATA!N242=0,0,C.Largest_LIFE_DATA!N242/Eco!Y27),IF($C$2="Constant Exchange rate",IF(C.Largest_LIFE_DATA!N242=0,0,C.Largest_LIFE_DATA!N242/Eco!Y63))))</f>
        <v>15429</v>
      </c>
      <c r="Q243" s="22">
        <f t="shared" si="12"/>
        <v>0.14244303527395025</v>
      </c>
      <c r="R243" s="22">
        <f t="shared" si="13"/>
        <v>0.25244841684891139</v>
      </c>
      <c r="S243" s="22">
        <f t="shared" si="14"/>
        <v>0.54946476885072348</v>
      </c>
    </row>
    <row r="244" spans="3:19" x14ac:dyDescent="0.25">
      <c r="C244" s="187"/>
      <c r="D244" s="188"/>
      <c r="E244" s="43" t="s">
        <v>29</v>
      </c>
      <c r="F244" s="133">
        <f>IF($C$2="National Currency",IF(C.Largest_LIFE_DATA!D243=0,0,C.Largest_LIFE_DATA!D243),IF($C$2="Current Exchange rate",IF(C.Largest_LIFE_DATA!D243=0,0,C.Largest_LIFE_DATA!D243/Eco!O28),IF($C$2="Constant Exchange rate",IF(C.Largest_LIFE_DATA!D243=0,0,C.Largest_LIFE_DATA!D243/Eco!O64))))</f>
        <v>0</v>
      </c>
      <c r="G244" s="54">
        <f>IF($C$2="National Currency",IF(C.Largest_LIFE_DATA!E243=0,0,C.Largest_LIFE_DATA!E243),IF($C$2="Current Exchange rate",IF(C.Largest_LIFE_DATA!E243=0,0,C.Largest_LIFE_DATA!E243/Eco!P28),IF($C$2="Constant Exchange rate",IF(C.Largest_LIFE_DATA!E243=0,0,C.Largest_LIFE_DATA!E243/Eco!P64))))</f>
        <v>0</v>
      </c>
      <c r="H244" s="54">
        <f>IF($C$2="National Currency",IF(C.Largest_LIFE_DATA!F243=0,0,C.Largest_LIFE_DATA!F243),IF($C$2="Current Exchange rate",IF(C.Largest_LIFE_DATA!F243=0,0,C.Largest_LIFE_DATA!F243/Eco!Q28),IF($C$2="Constant Exchange rate",IF(C.Largest_LIFE_DATA!F243=0,0,C.Largest_LIFE_DATA!F243/Eco!Q64))))</f>
        <v>0</v>
      </c>
      <c r="I244" s="54">
        <f>IF($C$2="National Currency",IF(C.Largest_LIFE_DATA!G243=0,0,C.Largest_LIFE_DATA!G243),IF($C$2="Current Exchange rate",IF(C.Largest_LIFE_DATA!G243=0,0,C.Largest_LIFE_DATA!G243/Eco!R28),IF($C$2="Constant Exchange rate",IF(C.Largest_LIFE_DATA!G243=0,0,C.Largest_LIFE_DATA!G243/Eco!R64))))</f>
        <v>0</v>
      </c>
      <c r="J244" s="54">
        <f>IF($C$2="National Currency",IF(C.Largest_LIFE_DATA!H243=0,0,C.Largest_LIFE_DATA!H243),IF($C$2="Current Exchange rate",IF(C.Largest_LIFE_DATA!H243=0,0,C.Largest_LIFE_DATA!H243/Eco!S28),IF($C$2="Constant Exchange rate",IF(C.Largest_LIFE_DATA!H243=0,0,C.Largest_LIFE_DATA!H243/Eco!S64))))</f>
        <v>0</v>
      </c>
      <c r="K244" s="54">
        <f>IF($C$2="National Currency",IF(C.Largest_LIFE_DATA!I243=0,0,C.Largest_LIFE_DATA!I243),IF($C$2="Current Exchange rate",IF(C.Largest_LIFE_DATA!I243=0,0,C.Largest_LIFE_DATA!I243/Eco!T28),IF($C$2="Constant Exchange rate",IF(C.Largest_LIFE_DATA!I243=0,0,C.Largest_LIFE_DATA!I243/Eco!T64))))</f>
        <v>1327.3453093812377</v>
      </c>
      <c r="L244" s="54">
        <f>IF($C$2="National Currency",IF(C.Largest_LIFE_DATA!J243=0,0,C.Largest_LIFE_DATA!J243),IF($C$2="Current Exchange rate",IF(C.Largest_LIFE_DATA!J243=0,0,C.Largest_LIFE_DATA!J243/Eco!U28),IF($C$2="Constant Exchange rate",IF(C.Largest_LIFE_DATA!J243=0,0,C.Largest_LIFE_DATA!J243/Eco!U64))))</f>
        <v>1655.8549567531604</v>
      </c>
      <c r="M244" s="54">
        <f>IF($C$2="National Currency",IF(C.Largest_LIFE_DATA!K243=0,0,C.Largest_LIFE_DATA!K243),IF($C$2="Current Exchange rate",IF(C.Largest_LIFE_DATA!K243=0,0,C.Largest_LIFE_DATA!K243/Eco!V28),IF($C$2="Constant Exchange rate",IF(C.Largest_LIFE_DATA!K243=0,0,C.Largest_LIFE_DATA!K243/Eco!V64))))</f>
        <v>695.27611443779108</v>
      </c>
      <c r="N244" s="54">
        <f>IF($C$2="National Currency",IF(C.Largest_LIFE_DATA!L243=0,0,C.Largest_LIFE_DATA!L243),IF($C$2="Current Exchange rate",IF(C.Largest_LIFE_DATA!L243=0,0,C.Largest_LIFE_DATA!L243/Eco!W28),IF($C$2="Constant Exchange rate",IF(C.Largest_LIFE_DATA!L243=0,0,C.Largest_LIFE_DATA!L243/Eco!W64))))</f>
        <v>434.13173652694616</v>
      </c>
      <c r="O244" s="127">
        <f>IF($C$2="National Currency",IF(C.Largest_LIFE_DATA!M243=0,0,C.Largest_LIFE_DATA!M243),IF($C$2="Current Exchange rate",IF(C.Largest_LIFE_DATA!M243=0,0,C.Largest_LIFE_DATA!M243/Eco!X28),IF($C$2="Constant Exchange rate",IF(C.Largest_LIFE_DATA!M243=0,0,C.Largest_LIFE_DATA!M243/Eco!X64))))</f>
        <v>434.13173652694616</v>
      </c>
      <c r="P244" s="110">
        <f>IF($C$2="National Currency",IF(C.Largest_LIFE_DATA!N243=0,0,C.Largest_LIFE_DATA!N243),IF($C$2="Current Exchange rate",IF(C.Largest_LIFE_DATA!N243=0,0,C.Largest_LIFE_DATA!N243/Eco!Y28),IF($C$2="Constant Exchange rate",IF(C.Largest_LIFE_DATA!N243=0,0,C.Largest_LIFE_DATA!N243/Eco!Y64))))</f>
        <v>0</v>
      </c>
      <c r="Q244" s="22">
        <f t="shared" si="12"/>
        <v>4.6947344563960719E-3</v>
      </c>
      <c r="R244" s="22">
        <f t="shared" si="13"/>
        <v>0</v>
      </c>
      <c r="S244" s="22" t="str">
        <f t="shared" si="14"/>
        <v>-</v>
      </c>
    </row>
    <row r="245" spans="3:19" x14ac:dyDescent="0.25">
      <c r="C245" s="187"/>
      <c r="D245" s="188"/>
      <c r="E245" s="43" t="s">
        <v>17</v>
      </c>
      <c r="F245" s="133">
        <f>IF($C$2="National Currency",IF(C.Largest_LIFE_DATA!D244=0,0,C.Largest_LIFE_DATA!D244),IF($C$2="Current Exchange rate",IF(C.Largest_LIFE_DATA!D244=0,0,C.Largest_LIFE_DATA!D244/Eco!O29),IF($C$2="Constant Exchange rate",IF(C.Largest_LIFE_DATA!D244=0,0,C.Largest_LIFE_DATA!D244/Eco!O65))))</f>
        <v>0</v>
      </c>
      <c r="G245" s="54">
        <f>IF($C$2="National Currency",IF(C.Largest_LIFE_DATA!E244=0,0,C.Largest_LIFE_DATA!E244),IF($C$2="Current Exchange rate",IF(C.Largest_LIFE_DATA!E244=0,0,C.Largest_LIFE_DATA!E244/Eco!P29),IF($C$2="Constant Exchange rate",IF(C.Largest_LIFE_DATA!E244=0,0,C.Largest_LIFE_DATA!E244/Eco!P65))))</f>
        <v>0</v>
      </c>
      <c r="H245" s="54">
        <f>IF($C$2="National Currency",IF(C.Largest_LIFE_DATA!F244=0,0,C.Largest_LIFE_DATA!F244),IF($C$2="Current Exchange rate",IF(C.Largest_LIFE_DATA!F244=0,0,C.Largest_LIFE_DATA!F244/Eco!Q29),IF($C$2="Constant Exchange rate",IF(C.Largest_LIFE_DATA!F244=0,0,C.Largest_LIFE_DATA!F244/Eco!Q65))))</f>
        <v>0</v>
      </c>
      <c r="I245" s="54">
        <f>IF($C$2="National Currency",IF(C.Largest_LIFE_DATA!G244=0,0,C.Largest_LIFE_DATA!G244),IF($C$2="Current Exchange rate",IF(C.Largest_LIFE_DATA!G244=0,0,C.Largest_LIFE_DATA!G244/Eco!R29),IF($C$2="Constant Exchange rate",IF(C.Largest_LIFE_DATA!G244=0,0,C.Largest_LIFE_DATA!G244/Eco!R65))))</f>
        <v>0</v>
      </c>
      <c r="J245" s="54">
        <f>IF($C$2="National Currency",IF(C.Largest_LIFE_DATA!H244=0,0,C.Largest_LIFE_DATA!H244),IF($C$2="Current Exchange rate",IF(C.Largest_LIFE_DATA!H244=0,0,C.Largest_LIFE_DATA!H244/Eco!S29),IF($C$2="Constant Exchange rate",IF(C.Largest_LIFE_DATA!H244=0,0,C.Largest_LIFE_DATA!H244/Eco!S65))))</f>
        <v>157</v>
      </c>
      <c r="K245" s="54">
        <f>IF($C$2="National Currency",IF(C.Largest_LIFE_DATA!I244=0,0,C.Largest_LIFE_DATA!I244),IF($C$2="Current Exchange rate",IF(C.Largest_LIFE_DATA!I244=0,0,C.Largest_LIFE_DATA!I244/Eco!T29),IF($C$2="Constant Exchange rate",IF(C.Largest_LIFE_DATA!I244=0,0,C.Largest_LIFE_DATA!I244/Eco!T65))))</f>
        <v>177</v>
      </c>
      <c r="L245" s="54">
        <f>IF($C$2="National Currency",IF(C.Largest_LIFE_DATA!J244=0,0,C.Largest_LIFE_DATA!J244),IF($C$2="Current Exchange rate",IF(C.Largest_LIFE_DATA!J244=0,0,C.Largest_LIFE_DATA!J244/Eco!U29),IF($C$2="Constant Exchange rate",IF(C.Largest_LIFE_DATA!J244=0,0,C.Largest_LIFE_DATA!J244/Eco!U65))))</f>
        <v>165</v>
      </c>
      <c r="M245" s="54">
        <f>IF($C$2="National Currency",IF(C.Largest_LIFE_DATA!K244=0,0,C.Largest_LIFE_DATA!K244),IF($C$2="Current Exchange rate",IF(C.Largest_LIFE_DATA!K244=0,0,C.Largest_LIFE_DATA!K244/Eco!V29),IF($C$2="Constant Exchange rate",IF(C.Largest_LIFE_DATA!K244=0,0,C.Largest_LIFE_DATA!K244/Eco!V65))))</f>
        <v>130</v>
      </c>
      <c r="N245" s="54">
        <f>IF($C$2="National Currency",IF(C.Largest_LIFE_DATA!L244=0,0,C.Largest_LIFE_DATA!L244),IF($C$2="Current Exchange rate",IF(C.Largest_LIFE_DATA!L244=0,0,C.Largest_LIFE_DATA!L244/Eco!W29),IF($C$2="Constant Exchange rate",IF(C.Largest_LIFE_DATA!L244=0,0,C.Largest_LIFE_DATA!L244/Eco!W65))))</f>
        <v>154</v>
      </c>
      <c r="O245" s="127">
        <f>IF($C$2="National Currency",IF(C.Largest_LIFE_DATA!M244=0,0,C.Largest_LIFE_DATA!M244),IF($C$2="Current Exchange rate",IF(C.Largest_LIFE_DATA!M244=0,0,C.Largest_LIFE_DATA!M244/Eco!X29),IF($C$2="Constant Exchange rate",IF(C.Largest_LIFE_DATA!M244=0,0,C.Largest_LIFE_DATA!M244/Eco!X65))))</f>
        <v>154</v>
      </c>
      <c r="P245" s="110">
        <f>IF($C$2="National Currency",IF(C.Largest_LIFE_DATA!N244=0,0,C.Largest_LIFE_DATA!N244),IF($C$2="Current Exchange rate",IF(C.Largest_LIFE_DATA!N244=0,0,C.Largest_LIFE_DATA!N244/Eco!Y29),IF($C$2="Constant Exchange rate",IF(C.Largest_LIFE_DATA!N244=0,0,C.Largest_LIFE_DATA!N244/Eco!Y65))))</f>
        <v>0</v>
      </c>
      <c r="Q245" s="22">
        <f t="shared" si="12"/>
        <v>1.6653680103392299E-3</v>
      </c>
      <c r="R245" s="22">
        <f t="shared" si="13"/>
        <v>0</v>
      </c>
      <c r="S245" s="22" t="str">
        <f t="shared" si="14"/>
        <v>-</v>
      </c>
    </row>
    <row r="246" spans="3:19" x14ac:dyDescent="0.25">
      <c r="C246" s="187"/>
      <c r="D246" s="188"/>
      <c r="E246" s="43" t="s">
        <v>18</v>
      </c>
      <c r="F246" s="133">
        <f>IF($C$2="National Currency",IF(C.Largest_LIFE_DATA!D245=0,0,C.Largest_LIFE_DATA!D245),IF($C$2="Current Exchange rate",IF(C.Largest_LIFE_DATA!D245=0,0,C.Largest_LIFE_DATA!D245/Eco!O30),IF($C$2="Constant Exchange rate",IF(C.Largest_LIFE_DATA!D245=0,0,C.Largest_LIFE_DATA!D245/Eco!O66))))</f>
        <v>3.1730221969265795</v>
      </c>
      <c r="G246" s="54">
        <f>IF($C$2="National Currency",IF(C.Largest_LIFE_DATA!E245=0,0,C.Largest_LIFE_DATA!E245),IF($C$2="Current Exchange rate",IF(C.Largest_LIFE_DATA!E245=0,0,C.Largest_LIFE_DATA!E245/Eco!P30),IF($C$2="Constant Exchange rate",IF(C.Largest_LIFE_DATA!E245=0,0,C.Largest_LIFE_DATA!E245/Eco!P66))))</f>
        <v>4.8377916903813318</v>
      </c>
      <c r="H246" s="54">
        <f>IF($C$2="National Currency",IF(C.Largest_LIFE_DATA!F245=0,0,C.Largest_LIFE_DATA!F245),IF($C$2="Current Exchange rate",IF(C.Largest_LIFE_DATA!F245=0,0,C.Largest_LIFE_DATA!F245/Eco!Q30),IF($C$2="Constant Exchange rate",IF(C.Largest_LIFE_DATA!F245=0,0,C.Largest_LIFE_DATA!F245/Eco!Q66))))</f>
        <v>8.537279453614115</v>
      </c>
      <c r="I246" s="54">
        <f>IF($C$2="National Currency",IF(C.Largest_LIFE_DATA!G245=0,0,C.Largest_LIFE_DATA!G245),IF($C$2="Current Exchange rate",IF(C.Largest_LIFE_DATA!G245=0,0,C.Largest_LIFE_DATA!G245/Eco!R30),IF($C$2="Constant Exchange rate",IF(C.Largest_LIFE_DATA!G245=0,0,C.Largest_LIFE_DATA!G245/Eco!R66))))</f>
        <v>19.920318725099602</v>
      </c>
      <c r="J246" s="54">
        <f>IF($C$2="National Currency",IF(C.Largest_LIFE_DATA!H245=0,0,C.Largest_LIFE_DATA!H245),IF($C$2="Current Exchange rate",IF(C.Largest_LIFE_DATA!H245=0,0,C.Largest_LIFE_DATA!H245/Eco!S30),IF($C$2="Constant Exchange rate",IF(C.Largest_LIFE_DATA!H245=0,0,C.Largest_LIFE_DATA!H245/Eco!S66))))</f>
        <v>21.627774615822425</v>
      </c>
      <c r="K246" s="54">
        <f>IF($C$2="National Currency",IF(C.Largest_LIFE_DATA!I245=0,0,C.Largest_LIFE_DATA!I245),IF($C$2="Current Exchange rate",IF(C.Largest_LIFE_DATA!I245=0,0,C.Largest_LIFE_DATA!I245/Eco!T30),IF($C$2="Constant Exchange rate",IF(C.Largest_LIFE_DATA!I245=0,0,C.Largest_LIFE_DATA!I245/Eco!T66))))</f>
        <v>15.651678998292544</v>
      </c>
      <c r="L246" s="54">
        <f>IF($C$2="National Currency",IF(C.Largest_LIFE_DATA!J245=0,0,C.Largest_LIFE_DATA!J245),IF($C$2="Current Exchange rate",IF(C.Largest_LIFE_DATA!J245=0,0,C.Largest_LIFE_DATA!J245/Eco!U30),IF($C$2="Constant Exchange rate",IF(C.Largest_LIFE_DATA!J245=0,0,C.Largest_LIFE_DATA!J245/Eco!U66))))</f>
        <v>15.08252703471827</v>
      </c>
      <c r="M246" s="54">
        <f>IF($C$2="National Currency",IF(C.Largest_LIFE_DATA!K245=0,0,C.Largest_LIFE_DATA!K245),IF($C$2="Current Exchange rate",IF(C.Largest_LIFE_DATA!K245=0,0,C.Largest_LIFE_DATA!K245/Eco!V30),IF($C$2="Constant Exchange rate",IF(C.Largest_LIFE_DATA!K245=0,0,C.Largest_LIFE_DATA!K245/Eco!V66))))</f>
        <v>0</v>
      </c>
      <c r="N246" s="54">
        <f>IF($C$2="National Currency",IF(C.Largest_LIFE_DATA!L245=0,0,C.Largest_LIFE_DATA!L245),IF($C$2="Current Exchange rate",IF(C.Largest_LIFE_DATA!L245=0,0,C.Largest_LIFE_DATA!L245/Eco!W30),IF($C$2="Constant Exchange rate",IF(C.Largest_LIFE_DATA!L245=0,0,C.Largest_LIFE_DATA!L245/Eco!W66))))</f>
        <v>0</v>
      </c>
      <c r="O246" s="54">
        <f>IF($C$2="National Currency",IF(C.Largest_LIFE_DATA!M245=0,0,C.Largest_LIFE_DATA!M245),IF($C$2="Current Exchange rate",IF(C.Largest_LIFE_DATA!M245=0,0,C.Largest_LIFE_DATA!M245/Eco!X30),IF($C$2="Constant Exchange rate",IF(C.Largest_LIFE_DATA!M245=0,0,C.Largest_LIFE_DATA!M245/Eco!X66))))</f>
        <v>0</v>
      </c>
      <c r="P246" s="110">
        <f>IF($C$2="National Currency",IF(C.Largest_LIFE_DATA!N245=0,0,C.Largest_LIFE_DATA!N245),IF($C$2="Current Exchange rate",IF(C.Largest_LIFE_DATA!N245=0,0,C.Largest_LIFE_DATA!N245/Eco!Y30),IF($C$2="Constant Exchange rate",IF(C.Largest_LIFE_DATA!N245=0,0,C.Largest_LIFE_DATA!N245/Eco!Y66))))</f>
        <v>0</v>
      </c>
      <c r="Q246" s="22">
        <f t="shared" si="12"/>
        <v>0</v>
      </c>
      <c r="R246" s="22" t="str">
        <f t="shared" si="13"/>
        <v>-</v>
      </c>
      <c r="S246" s="22" t="str">
        <f t="shared" si="14"/>
        <v>-</v>
      </c>
    </row>
    <row r="247" spans="3:19" x14ac:dyDescent="0.25">
      <c r="C247" s="187"/>
      <c r="D247" s="188"/>
      <c r="E247" s="43" t="s">
        <v>19</v>
      </c>
      <c r="F247" s="133">
        <f>IF($C$2="National Currency",IF(C.Largest_LIFE_DATA!D246=0,0,C.Largest_LIFE_DATA!D246),IF($C$2="Current Exchange rate",IF(C.Largest_LIFE_DATA!D246=0,0,C.Largest_LIFE_DATA!D246/Eco!O31),IF($C$2="Constant Exchange rate",IF(C.Largest_LIFE_DATA!D246=0,0,C.Largest_LIFE_DATA!D246/Eco!O67))))</f>
        <v>0</v>
      </c>
      <c r="G247" s="54">
        <f>IF($C$2="National Currency",IF(C.Largest_LIFE_DATA!E246=0,0,C.Largest_LIFE_DATA!E246),IF($C$2="Current Exchange rate",IF(C.Largest_LIFE_DATA!E246=0,0,C.Largest_LIFE_DATA!E246/Eco!P31),IF($C$2="Constant Exchange rate",IF(C.Largest_LIFE_DATA!E246=0,0,C.Largest_LIFE_DATA!E246/Eco!P67))))</f>
        <v>0</v>
      </c>
      <c r="H247" s="54">
        <f>IF($C$2="National Currency",IF(C.Largest_LIFE_DATA!F246=0,0,C.Largest_LIFE_DATA!F246),IF($C$2="Current Exchange rate",IF(C.Largest_LIFE_DATA!F246=0,0,C.Largest_LIFE_DATA!F246/Eco!Q31),IF($C$2="Constant Exchange rate",IF(C.Largest_LIFE_DATA!F246=0,0,C.Largest_LIFE_DATA!F246/Eco!Q67))))</f>
        <v>0</v>
      </c>
      <c r="I247" s="54">
        <f>IF($C$2="National Currency",IF(C.Largest_LIFE_DATA!G246=0,0,C.Largest_LIFE_DATA!G246),IF($C$2="Current Exchange rate",IF(C.Largest_LIFE_DATA!G246=0,0,C.Largest_LIFE_DATA!G246/Eco!R31),IF($C$2="Constant Exchange rate",IF(C.Largest_LIFE_DATA!G246=0,0,C.Largest_LIFE_DATA!G246/Eco!R67))))</f>
        <v>0</v>
      </c>
      <c r="J247" s="54">
        <f>IF($C$2="National Currency",IF(C.Largest_LIFE_DATA!H246=0,0,C.Largest_LIFE_DATA!H246),IF($C$2="Current Exchange rate",IF(C.Largest_LIFE_DATA!H246=0,0,C.Largest_LIFE_DATA!H246/Eco!S31),IF($C$2="Constant Exchange rate",IF(C.Largest_LIFE_DATA!H246=0,0,C.Largest_LIFE_DATA!H246/Eco!S67))))</f>
        <v>0</v>
      </c>
      <c r="K247" s="54">
        <f>IF($C$2="National Currency",IF(C.Largest_LIFE_DATA!I246=0,0,C.Largest_LIFE_DATA!I246),IF($C$2="Current Exchange rate",IF(C.Largest_LIFE_DATA!I246=0,0,C.Largest_LIFE_DATA!I246/Eco!T31),IF($C$2="Constant Exchange rate",IF(C.Largest_LIFE_DATA!I246=0,0,C.Largest_LIFE_DATA!I246/Eco!T67))))</f>
        <v>0</v>
      </c>
      <c r="L247" s="54">
        <f>IF($C$2="National Currency",IF(C.Largest_LIFE_DATA!J246=0,0,C.Largest_LIFE_DATA!J246),IF($C$2="Current Exchange rate",IF(C.Largest_LIFE_DATA!J246=0,0,C.Largest_LIFE_DATA!J246/Eco!U31),IF($C$2="Constant Exchange rate",IF(C.Largest_LIFE_DATA!J246=0,0,C.Largest_LIFE_DATA!J246/Eco!U67))))</f>
        <v>0</v>
      </c>
      <c r="M247" s="54">
        <f>IF($C$2="National Currency",IF(C.Largest_LIFE_DATA!K246=0,0,C.Largest_LIFE_DATA!K246),IF($C$2="Current Exchange rate",IF(C.Largest_LIFE_DATA!K246=0,0,C.Largest_LIFE_DATA!K246/Eco!V31),IF($C$2="Constant Exchange rate",IF(C.Largest_LIFE_DATA!K246=0,0,C.Largest_LIFE_DATA!K246/Eco!V67))))</f>
        <v>0</v>
      </c>
      <c r="N247" s="54">
        <f>IF($C$2="National Currency",IF(C.Largest_LIFE_DATA!L246=0,0,C.Largest_LIFE_DATA!L246),IF($C$2="Current Exchange rate",IF(C.Largest_LIFE_DATA!L246=0,0,C.Largest_LIFE_DATA!L246/Eco!W31),IF($C$2="Constant Exchange rate",IF(C.Largest_LIFE_DATA!L246=0,0,C.Largest_LIFE_DATA!L246/Eco!W67))))</f>
        <v>0</v>
      </c>
      <c r="O247" s="54">
        <f>IF($C$2="National Currency",IF(C.Largest_LIFE_DATA!M246=0,0,C.Largest_LIFE_DATA!M246),IF($C$2="Current Exchange rate",IF(C.Largest_LIFE_DATA!M246=0,0,C.Largest_LIFE_DATA!M246/Eco!X31),IF($C$2="Constant Exchange rate",IF(C.Largest_LIFE_DATA!M246=0,0,C.Largest_LIFE_DATA!M246/Eco!X67))))</f>
        <v>0</v>
      </c>
      <c r="P247" s="110">
        <f>IF($C$2="National Currency",IF(C.Largest_LIFE_DATA!N246=0,0,C.Largest_LIFE_DATA!N246),IF($C$2="Current Exchange rate",IF(C.Largest_LIFE_DATA!N246=0,0,C.Largest_LIFE_DATA!N246/Eco!Y31),IF($C$2="Constant Exchange rate",IF(C.Largest_LIFE_DATA!N246=0,0,C.Largest_LIFE_DATA!N246/Eco!Y67))))</f>
        <v>0</v>
      </c>
      <c r="Q247" s="22">
        <f t="shared" si="12"/>
        <v>0</v>
      </c>
      <c r="R247" s="22" t="str">
        <f t="shared" si="13"/>
        <v>-</v>
      </c>
      <c r="S247" s="22" t="str">
        <f t="shared" si="14"/>
        <v>-</v>
      </c>
    </row>
    <row r="248" spans="3:19" x14ac:dyDescent="0.25">
      <c r="C248" s="187"/>
      <c r="D248" s="188"/>
      <c r="E248" s="43" t="s">
        <v>20</v>
      </c>
      <c r="F248" s="133">
        <f>IF($C$2="National Currency",IF(C.Largest_LIFE_DATA!D247=0,0,C.Largest_LIFE_DATA!D247),IF($C$2="Current Exchange rate",IF(C.Largest_LIFE_DATA!D247=0,0,C.Largest_LIFE_DATA!D247/Eco!O32),IF($C$2="Constant Exchange rate",IF(C.Largest_LIFE_DATA!D247=0,0,C.Largest_LIFE_DATA!D247/Eco!O68))))</f>
        <v>4166</v>
      </c>
      <c r="G248" s="54">
        <f>IF($C$2="National Currency",IF(C.Largest_LIFE_DATA!E247=0,0,C.Largest_LIFE_DATA!E247),IF($C$2="Current Exchange rate",IF(C.Largest_LIFE_DATA!E247=0,0,C.Largest_LIFE_DATA!E247/Eco!P32),IF($C$2="Constant Exchange rate",IF(C.Largest_LIFE_DATA!E247=0,0,C.Largest_LIFE_DATA!E247/Eco!P68))))</f>
        <v>3942</v>
      </c>
      <c r="H248" s="54">
        <f>IF($C$2="National Currency",IF(C.Largest_LIFE_DATA!F247=0,0,C.Largest_LIFE_DATA!F247),IF($C$2="Current Exchange rate",IF(C.Largest_LIFE_DATA!F247=0,0,C.Largest_LIFE_DATA!F247/Eco!Q32),IF($C$2="Constant Exchange rate",IF(C.Largest_LIFE_DATA!F247=0,0,C.Largest_LIFE_DATA!F247/Eco!Q68))))</f>
        <v>3867</v>
      </c>
      <c r="I248" s="54">
        <f>IF($C$2="National Currency",IF(C.Largest_LIFE_DATA!G247=0,0,C.Largest_LIFE_DATA!G247),IF($C$2="Current Exchange rate",IF(C.Largest_LIFE_DATA!G247=0,0,C.Largest_LIFE_DATA!G247/Eco!R32),IF($C$2="Constant Exchange rate",IF(C.Largest_LIFE_DATA!G247=0,0,C.Largest_LIFE_DATA!G247/Eco!R68))))</f>
        <v>4377</v>
      </c>
      <c r="J248" s="54">
        <f>IF($C$2="National Currency",IF(C.Largest_LIFE_DATA!H247=0,0,C.Largest_LIFE_DATA!H247),IF($C$2="Current Exchange rate",IF(C.Largest_LIFE_DATA!H247=0,0,C.Largest_LIFE_DATA!H247/Eco!S32),IF($C$2="Constant Exchange rate",IF(C.Largest_LIFE_DATA!H247=0,0,C.Largest_LIFE_DATA!H247/Eco!S68))))</f>
        <v>3728</v>
      </c>
      <c r="K248" s="54">
        <f>IF($C$2="National Currency",IF(C.Largest_LIFE_DATA!I247=0,0,C.Largest_LIFE_DATA!I247),IF($C$2="Current Exchange rate",IF(C.Largest_LIFE_DATA!I247=0,0,C.Largest_LIFE_DATA!I247/Eco!T32),IF($C$2="Constant Exchange rate",IF(C.Largest_LIFE_DATA!I247=0,0,C.Largest_LIFE_DATA!I247/Eco!T68))))</f>
        <v>4340</v>
      </c>
      <c r="L248" s="54">
        <f>IF($C$2="National Currency",IF(C.Largest_LIFE_DATA!J247=0,0,C.Largest_LIFE_DATA!J247),IF($C$2="Current Exchange rate",IF(C.Largest_LIFE_DATA!J247=0,0,C.Largest_LIFE_DATA!J247/Eco!U32),IF($C$2="Constant Exchange rate",IF(C.Largest_LIFE_DATA!J247=0,0,C.Largest_LIFE_DATA!J247/Eco!U68))))</f>
        <v>3268</v>
      </c>
      <c r="M248" s="127">
        <f>IF($C$2="National Currency",IF(C.Largest_LIFE_DATA!K247=0,0,C.Largest_LIFE_DATA!K247),IF($C$2="Current Exchange rate",IF(C.Largest_LIFE_DATA!K247=0,0,C.Largest_LIFE_DATA!K247/Eco!V32),IF($C$2="Constant Exchange rate",IF(C.Largest_LIFE_DATA!K247=0,0,C.Largest_LIFE_DATA!K247/Eco!V68))))</f>
        <v>3327.333333333333</v>
      </c>
      <c r="N248" s="127">
        <f>IF($C$2="National Currency",IF(C.Largest_LIFE_DATA!L247=0,0,C.Largest_LIFE_DATA!L247),IF($C$2="Current Exchange rate",IF(C.Largest_LIFE_DATA!L247=0,0,C.Largest_LIFE_DATA!L247/Eco!W32),IF($C$2="Constant Exchange rate",IF(C.Largest_LIFE_DATA!L247=0,0,C.Largest_LIFE_DATA!L247/Eco!W68))))</f>
        <v>3386.6666666666661</v>
      </c>
      <c r="O248" s="54">
        <f>IF($C$2="National Currency",IF(C.Largest_LIFE_DATA!M247=0,0,C.Largest_LIFE_DATA!M247),IF($C$2="Current Exchange rate",IF(C.Largest_LIFE_DATA!M247=0,0,C.Largest_LIFE_DATA!M247/Eco!X32),IF($C$2="Constant Exchange rate",IF(C.Largest_LIFE_DATA!M247=0,0,C.Largest_LIFE_DATA!M247/Eco!X68))))</f>
        <v>3446</v>
      </c>
      <c r="P248" s="110">
        <f>IF($C$2="National Currency",IF(C.Largest_LIFE_DATA!N247=0,0,C.Largest_LIFE_DATA!N247),IF($C$2="Current Exchange rate",IF(C.Largest_LIFE_DATA!N247=0,0,C.Largest_LIFE_DATA!N247/Eco!Y32),IF($C$2="Constant Exchange rate",IF(C.Largest_LIFE_DATA!N247=0,0,C.Largest_LIFE_DATA!N247/Eco!Y68))))</f>
        <v>3268.971</v>
      </c>
      <c r="Q248" s="22">
        <f t="shared" si="12"/>
        <v>3.7265312750837574E-2</v>
      </c>
      <c r="R248" s="22">
        <f t="shared" si="13"/>
        <v>1.7519685039370181E-2</v>
      </c>
      <c r="S248" s="22">
        <f t="shared" si="14"/>
        <v>-0.17282765242438791</v>
      </c>
    </row>
    <row r="249" spans="3:19" x14ac:dyDescent="0.25">
      <c r="C249" s="187"/>
      <c r="D249" s="188"/>
      <c r="E249" s="43" t="s">
        <v>21</v>
      </c>
      <c r="F249" s="133">
        <f>IF($C$2="National Currency",IF(C.Largest_LIFE_DATA!D248=0,0,C.Largest_LIFE_DATA!D248),IF($C$2="Current Exchange rate",IF(C.Largest_LIFE_DATA!D248=0,0,C.Largest_LIFE_DATA!D248/Eco!O33),IF($C$2="Constant Exchange rate",IF(C.Largest_LIFE_DATA!D248=0,0,C.Largest_LIFE_DATA!D248/Eco!O69))))</f>
        <v>1516.2574651625746</v>
      </c>
      <c r="G249" s="54">
        <f>IF($C$2="National Currency",IF(C.Largest_LIFE_DATA!E248=0,0,C.Largest_LIFE_DATA!E248),IF($C$2="Current Exchange rate",IF(C.Largest_LIFE_DATA!E248=0,0,C.Largest_LIFE_DATA!E248/Eco!P33),IF($C$2="Constant Exchange rate",IF(C.Largest_LIFE_DATA!E248=0,0,C.Largest_LIFE_DATA!E248/Eco!P69))))</f>
        <v>1759.1240875912408</v>
      </c>
      <c r="H249" s="54">
        <f>IF($C$2="National Currency",IF(C.Largest_LIFE_DATA!F248=0,0,C.Largest_LIFE_DATA!F248),IF($C$2="Current Exchange rate",IF(C.Largest_LIFE_DATA!F248=0,0,C.Largest_LIFE_DATA!F248/Eco!Q33),IF($C$2="Constant Exchange rate",IF(C.Largest_LIFE_DATA!F248=0,0,C.Largest_LIFE_DATA!F248/Eco!Q69))))</f>
        <v>1691.4399469143996</v>
      </c>
      <c r="I249" s="54">
        <f>IF($C$2="National Currency",IF(C.Largest_LIFE_DATA!G248=0,0,C.Largest_LIFE_DATA!G248),IF($C$2="Current Exchange rate",IF(C.Largest_LIFE_DATA!G248=0,0,C.Largest_LIFE_DATA!G248/Eco!R33),IF($C$2="Constant Exchange rate",IF(C.Largest_LIFE_DATA!G248=0,0,C.Largest_LIFE_DATA!G248/Eco!R69))))</f>
        <v>2027.7593452775934</v>
      </c>
      <c r="J249" s="54">
        <f>IF($C$2="National Currency",IF(C.Largest_LIFE_DATA!H248=0,0,C.Largest_LIFE_DATA!H248),IF($C$2="Current Exchange rate",IF(C.Largest_LIFE_DATA!H248=0,0,C.Largest_LIFE_DATA!H248/Eco!S33),IF($C$2="Constant Exchange rate",IF(C.Largest_LIFE_DATA!H248=0,0,C.Largest_LIFE_DATA!H248/Eco!S69))))</f>
        <v>1861.4244636142446</v>
      </c>
      <c r="K249" s="54">
        <f>IF($C$2="National Currency",IF(C.Largest_LIFE_DATA!I248=0,0,C.Largest_LIFE_DATA!I248),IF($C$2="Current Exchange rate",IF(C.Largest_LIFE_DATA!I248=0,0,C.Largest_LIFE_DATA!I248/Eco!T33),IF($C$2="Constant Exchange rate",IF(C.Largest_LIFE_DATA!I248=0,0,C.Largest_LIFE_DATA!I248/Eco!T69))))</f>
        <v>1796.83698296837</v>
      </c>
      <c r="L249" s="54">
        <f>IF($C$2="National Currency",IF(C.Largest_LIFE_DATA!J248=0,0,C.Largest_LIFE_DATA!J248),IF($C$2="Current Exchange rate",IF(C.Largest_LIFE_DATA!J248=0,0,C.Largest_LIFE_DATA!J248/Eco!U33),IF($C$2="Constant Exchange rate",IF(C.Largest_LIFE_DATA!J248=0,0,C.Largest_LIFE_DATA!J248/Eco!U69))))</f>
        <v>1785.9986728599868</v>
      </c>
      <c r="M249" s="54">
        <f>IF($C$2="National Currency",IF(C.Largest_LIFE_DATA!K248=0,0,C.Largest_LIFE_DATA!K248),IF($C$2="Current Exchange rate",IF(C.Largest_LIFE_DATA!K248=0,0,C.Largest_LIFE_DATA!K248/Eco!V33),IF($C$2="Constant Exchange rate",IF(C.Largest_LIFE_DATA!K248=0,0,C.Largest_LIFE_DATA!K248/Eco!V69))))</f>
        <v>2008.8476000884759</v>
      </c>
      <c r="N249" s="54">
        <f>IF($C$2="National Currency",IF(C.Largest_LIFE_DATA!L248=0,0,C.Largest_LIFE_DATA!L248),IF($C$2="Current Exchange rate",IF(C.Largest_LIFE_DATA!L248=0,0,C.Largest_LIFE_DATA!L248/Eco!W33),IF($C$2="Constant Exchange rate",IF(C.Largest_LIFE_DATA!L248=0,0,C.Largest_LIFE_DATA!L248/Eco!W69))))</f>
        <v>2067.6841406768413</v>
      </c>
      <c r="O249" s="54">
        <f>IF($C$2="National Currency",IF(C.Largest_LIFE_DATA!M248=0,0,C.Largest_LIFE_DATA!M248),IF($C$2="Current Exchange rate",IF(C.Largest_LIFE_DATA!M248=0,0,C.Largest_LIFE_DATA!M248/Eco!X33),IF($C$2="Constant Exchange rate",IF(C.Largest_LIFE_DATA!M248=0,0,C.Largest_LIFE_DATA!M248/Eco!X69))))</f>
        <v>2179.7168767971689</v>
      </c>
      <c r="P249" s="110">
        <f>IF($C$2="National Currency",IF(C.Largest_LIFE_DATA!N248=0,0,C.Largest_LIFE_DATA!N248),IF($C$2="Current Exchange rate",IF(C.Largest_LIFE_DATA!N248=0,0,C.Largest_LIFE_DATA!N248/Eco!Y33),IF($C$2="Constant Exchange rate",IF(C.Largest_LIFE_DATA!N248=0,0,C.Largest_LIFE_DATA!N248/Eco!Y69))))</f>
        <v>2209.7987170979873</v>
      </c>
      <c r="Q249" s="22">
        <f t="shared" si="12"/>
        <v>2.3571628300094426E-2</v>
      </c>
      <c r="R249" s="22">
        <f t="shared" si="13"/>
        <v>5.4182712879760508E-2</v>
      </c>
      <c r="S249" s="22">
        <f t="shared" si="14"/>
        <v>0.43756382202771715</v>
      </c>
    </row>
    <row r="250" spans="3:19" x14ac:dyDescent="0.25">
      <c r="C250" s="187"/>
      <c r="D250" s="188"/>
      <c r="E250" s="43" t="s">
        <v>22</v>
      </c>
      <c r="F250" s="133">
        <f>IF($C$2="National Currency",IF(C.Largest_LIFE_DATA!D249=0,0,C.Largest_LIFE_DATA!D249),IF($C$2="Current Exchange rate",IF(C.Largest_LIFE_DATA!D249=0,0,C.Largest_LIFE_DATA!D249/Eco!O34),IF($C$2="Constant Exchange rate",IF(C.Largest_LIFE_DATA!D249=0,0,C.Largest_LIFE_DATA!D249/Eco!O70))))</f>
        <v>411.63530843396046</v>
      </c>
      <c r="G250" s="54">
        <f>IF($C$2="National Currency",IF(C.Largest_LIFE_DATA!E249=0,0,C.Largest_LIFE_DATA!E249),IF($C$2="Current Exchange rate",IF(C.Largest_LIFE_DATA!E249=0,0,C.Largest_LIFE_DATA!E249/Eco!P34),IF($C$2="Constant Exchange rate",IF(C.Largest_LIFE_DATA!E249=0,0,C.Largest_LIFE_DATA!E249/Eco!P70))))</f>
        <v>443.92960778807452</v>
      </c>
      <c r="H250" s="54">
        <f>IF($C$2="National Currency",IF(C.Largest_LIFE_DATA!F249=0,0,C.Largest_LIFE_DATA!F249),IF($C$2="Current Exchange rate",IF(C.Largest_LIFE_DATA!F249=0,0,C.Largest_LIFE_DATA!F249/Eco!Q34),IF($C$2="Constant Exchange rate",IF(C.Largest_LIFE_DATA!F249=0,0,C.Largest_LIFE_DATA!F249/Eco!Q70))))</f>
        <v>573.80885519048957</v>
      </c>
      <c r="I250" s="54">
        <f>IF($C$2="National Currency",IF(C.Largest_LIFE_DATA!G249=0,0,C.Largest_LIFE_DATA!G249),IF($C$2="Current Exchange rate",IF(C.Largest_LIFE_DATA!G249=0,0,C.Largest_LIFE_DATA!G249/Eco!R34),IF($C$2="Constant Exchange rate",IF(C.Largest_LIFE_DATA!G249=0,0,C.Largest_LIFE_DATA!G249/Eco!R70))))</f>
        <v>734.57830197510066</v>
      </c>
      <c r="J250" s="54">
        <f>IF($C$2="National Currency",IF(C.Largest_LIFE_DATA!H249=0,0,C.Largest_LIFE_DATA!H249),IF($C$2="Current Exchange rate",IF(C.Largest_LIFE_DATA!H249=0,0,C.Largest_LIFE_DATA!H249/Eco!S34),IF($C$2="Constant Exchange rate",IF(C.Largest_LIFE_DATA!H249=0,0,C.Largest_LIFE_DATA!H249/Eco!S70))))</f>
        <v>934.66254797341571</v>
      </c>
      <c r="K250" s="54">
        <f>IF($C$2="National Currency",IF(C.Largest_LIFE_DATA!I249=0,0,C.Largest_LIFE_DATA!I249),IF($C$2="Current Exchange rate",IF(C.Largest_LIFE_DATA!I249=0,0,C.Largest_LIFE_DATA!I249/Eco!T34),IF($C$2="Constant Exchange rate",IF(C.Largest_LIFE_DATA!I249=0,0,C.Largest_LIFE_DATA!I249/Eco!T70))))</f>
        <v>630.20687072919588</v>
      </c>
      <c r="L250" s="54">
        <f>IF($C$2="National Currency",IF(C.Largest_LIFE_DATA!J249=0,0,C.Largest_LIFE_DATA!J249),IF($C$2="Current Exchange rate",IF(C.Largest_LIFE_DATA!J249=0,0,C.Largest_LIFE_DATA!J249/Eco!U34),IF($C$2="Constant Exchange rate",IF(C.Largest_LIFE_DATA!J249=0,0,C.Largest_LIFE_DATA!J249/Eco!U70))))</f>
        <v>916.40924833848169</v>
      </c>
      <c r="M250" s="54">
        <f>IF($C$2="National Currency",IF(C.Largest_LIFE_DATA!K249=0,0,C.Largest_LIFE_DATA!K249),IF($C$2="Current Exchange rate",IF(C.Largest_LIFE_DATA!K249=0,0,C.Largest_LIFE_DATA!K249/Eco!V34),IF($C$2="Constant Exchange rate",IF(C.Largest_LIFE_DATA!K249=0,0,C.Largest_LIFE_DATA!K249/Eco!V70))))</f>
        <v>747.44921838434891</v>
      </c>
      <c r="N250" s="54">
        <f>IF($C$2="National Currency",IF(C.Largest_LIFE_DATA!L249=0,0,C.Largest_LIFE_DATA!L249),IF($C$2="Current Exchange rate",IF(C.Largest_LIFE_DATA!L249=0,0,C.Largest_LIFE_DATA!L249/Eco!W34),IF($C$2="Constant Exchange rate",IF(C.Largest_LIFE_DATA!L249=0,0,C.Largest_LIFE_DATA!L249/Eco!W70))))</f>
        <v>1034.58766264158</v>
      </c>
      <c r="O250" s="127">
        <f>IF($C$2="National Currency",IF(C.Largest_LIFE_DATA!M249=0,0,C.Largest_LIFE_DATA!M249),IF($C$2="Current Exchange rate",IF(C.Largest_LIFE_DATA!M249=0,0,C.Largest_LIFE_DATA!M249/Eco!X34),IF($C$2="Constant Exchange rate",IF(C.Largest_LIFE_DATA!M249=0,0,C.Largest_LIFE_DATA!M249/Eco!X70))))</f>
        <v>1034.58766264158</v>
      </c>
      <c r="P250" s="110">
        <f>IF($C$2="National Currency",IF(C.Largest_LIFE_DATA!N249=0,0,C.Largest_LIFE_DATA!N249),IF($C$2="Current Exchange rate",IF(C.Largest_LIFE_DATA!N249=0,0,C.Largest_LIFE_DATA!N249/Eco!Y34),IF($C$2="Constant Exchange rate",IF(C.Largest_LIFE_DATA!N249=0,0,C.Largest_LIFE_DATA!N249/Eco!Y70))))</f>
        <v>0</v>
      </c>
      <c r="Q250" s="22">
        <f t="shared" si="12"/>
        <v>1.1188111670486509E-2</v>
      </c>
      <c r="R250" s="22">
        <f t="shared" si="13"/>
        <v>0</v>
      </c>
      <c r="S250" s="22">
        <f t="shared" si="14"/>
        <v>1.5133598635588403</v>
      </c>
    </row>
    <row r="251" spans="3:19" x14ac:dyDescent="0.25">
      <c r="C251" s="187"/>
      <c r="D251" s="188"/>
      <c r="E251" s="43" t="s">
        <v>23</v>
      </c>
      <c r="F251" s="133">
        <f>IF($C$2="National Currency",IF(C.Largest_LIFE_DATA!D250=0,0,C.Largest_LIFE_DATA!D250),IF($C$2="Current Exchange rate",IF(C.Largest_LIFE_DATA!D250=0,0,C.Largest_LIFE_DATA!D250/Eco!O35),IF($C$2="Constant Exchange rate",IF(C.Largest_LIFE_DATA!D250=0,0,C.Largest_LIFE_DATA!D250/Eco!O71))))</f>
        <v>1218.7270000000001</v>
      </c>
      <c r="G251" s="54">
        <f>IF($C$2="National Currency",IF(C.Largest_LIFE_DATA!E250=0,0,C.Largest_LIFE_DATA!E250),IF($C$2="Current Exchange rate",IF(C.Largest_LIFE_DATA!E250=0,0,C.Largest_LIFE_DATA!E250/Eco!P35),IF($C$2="Constant Exchange rate",IF(C.Largest_LIFE_DATA!E250=0,0,C.Largest_LIFE_DATA!E250/Eco!P71))))</f>
        <v>1997.4277280613444</v>
      </c>
      <c r="H251" s="54">
        <f>IF($C$2="National Currency",IF(C.Largest_LIFE_DATA!F250=0,0,C.Largest_LIFE_DATA!F250),IF($C$2="Current Exchange rate",IF(C.Largest_LIFE_DATA!F250=0,0,C.Largest_LIFE_DATA!F250/Eco!Q35),IF($C$2="Constant Exchange rate",IF(C.Largest_LIFE_DATA!F250=0,0,C.Largest_LIFE_DATA!F250/Eco!Q71))))</f>
        <v>1458.36274</v>
      </c>
      <c r="I251" s="54">
        <f>IF($C$2="National Currency",IF(C.Largest_LIFE_DATA!G250=0,0,C.Largest_LIFE_DATA!G250),IF($C$2="Current Exchange rate",IF(C.Largest_LIFE_DATA!G250=0,0,C.Largest_LIFE_DATA!G250/Eco!R35),IF($C$2="Constant Exchange rate",IF(C.Largest_LIFE_DATA!G250=0,0,C.Largest_LIFE_DATA!G250/Eco!R71))))</f>
        <v>1740.3947753400003</v>
      </c>
      <c r="J251" s="54">
        <f>IF($C$2="National Currency",IF(C.Largest_LIFE_DATA!H250=0,0,C.Largest_LIFE_DATA!H250),IF($C$2="Current Exchange rate",IF(C.Largest_LIFE_DATA!H250=0,0,C.Largest_LIFE_DATA!H250/Eco!S35),IF($C$2="Constant Exchange rate",IF(C.Largest_LIFE_DATA!H250=0,0,C.Largest_LIFE_DATA!H250/Eco!S71))))</f>
        <v>2254.6459133899998</v>
      </c>
      <c r="K251" s="54">
        <f>IF($C$2="National Currency",IF(C.Largest_LIFE_DATA!I250=0,0,C.Largest_LIFE_DATA!I250),IF($C$2="Current Exchange rate",IF(C.Largest_LIFE_DATA!I250=0,0,C.Largest_LIFE_DATA!I250/Eco!T35),IF($C$2="Constant Exchange rate",IF(C.Largest_LIFE_DATA!I250=0,0,C.Largest_LIFE_DATA!I250/Eco!T71))))</f>
        <v>1383.73016373</v>
      </c>
      <c r="L251" s="54">
        <f>IF($C$2="National Currency",IF(C.Largest_LIFE_DATA!J250=0,0,C.Largest_LIFE_DATA!J250),IF($C$2="Current Exchange rate",IF(C.Largest_LIFE_DATA!J250=0,0,C.Largest_LIFE_DATA!J250/Eco!U35),IF($C$2="Constant Exchange rate",IF(C.Largest_LIFE_DATA!J250=0,0,C.Largest_LIFE_DATA!J250/Eco!U71))))</f>
        <v>1723.5009353299999</v>
      </c>
      <c r="M251" s="54">
        <f>IF($C$2="National Currency",IF(C.Largest_LIFE_DATA!K250=0,0,C.Largest_LIFE_DATA!K250),IF($C$2="Current Exchange rate",IF(C.Largest_LIFE_DATA!K250=0,0,C.Largest_LIFE_DATA!K250/Eco!V35),IF($C$2="Constant Exchange rate",IF(C.Largest_LIFE_DATA!K250=0,0,C.Largest_LIFE_DATA!K250/Eco!V71))))</f>
        <v>1127.8465938499999</v>
      </c>
      <c r="N251" s="54">
        <f>IF($C$2="National Currency",IF(C.Largest_LIFE_DATA!L250=0,0,C.Largest_LIFE_DATA!L250),IF($C$2="Current Exchange rate",IF(C.Largest_LIFE_DATA!L250=0,0,C.Largest_LIFE_DATA!L250/Eco!W35),IF($C$2="Constant Exchange rate",IF(C.Largest_LIFE_DATA!L250=0,0,C.Largest_LIFE_DATA!L250/Eco!W71))))</f>
        <v>1537.1332836399997</v>
      </c>
      <c r="O251" s="54">
        <f>IF($C$2="National Currency",IF(C.Largest_LIFE_DATA!M250=0,0,C.Largest_LIFE_DATA!M250),IF($C$2="Current Exchange rate",IF(C.Largest_LIFE_DATA!M250=0,0,C.Largest_LIFE_DATA!M250/Eco!X35),IF($C$2="Constant Exchange rate",IF(C.Largest_LIFE_DATA!M250=0,0,C.Largest_LIFE_DATA!M250/Eco!X71))))</f>
        <v>2108.3838410900003</v>
      </c>
      <c r="P251" s="110">
        <f>IF($C$2="National Currency",IF(C.Largest_LIFE_DATA!N250=0,0,C.Largest_LIFE_DATA!N250),IF($C$2="Current Exchange rate",IF(C.Largest_LIFE_DATA!N250=0,0,C.Largest_LIFE_DATA!N250/Eco!Y35),IF($C$2="Constant Exchange rate",IF(C.Largest_LIFE_DATA!N250=0,0,C.Largest_LIFE_DATA!N250/Eco!Y71))))</f>
        <v>2201.91074927</v>
      </c>
      <c r="Q251" s="22">
        <f t="shared" si="12"/>
        <v>2.280022728874959E-2</v>
      </c>
      <c r="R251" s="22">
        <f t="shared" si="13"/>
        <v>0.3716337181231637</v>
      </c>
      <c r="S251" s="22">
        <f t="shared" si="14"/>
        <v>0.72998862016678068</v>
      </c>
    </row>
    <row r="252" spans="3:19" x14ac:dyDescent="0.25">
      <c r="C252" s="187"/>
      <c r="D252" s="188"/>
      <c r="E252" s="43" t="s">
        <v>31</v>
      </c>
      <c r="F252" s="133">
        <f>IF($C$2="National Currency",IF(C.Largest_LIFE_DATA!D251=0,0,C.Largest_LIFE_DATA!D251),IF($C$2="Current Exchange rate",IF(C.Largest_LIFE_DATA!D251=0,0,C.Largest_LIFE_DATA!D251/Eco!O36),IF($C$2="Constant Exchange rate",IF(C.Largest_LIFE_DATA!D251=0,0,C.Largest_LIFE_DATA!D251/Eco!O72))))</f>
        <v>19.85389471758722</v>
      </c>
      <c r="G252" s="127">
        <f>IF($C$2="National Currency",IF(C.Largest_LIFE_DATA!E251=0,0,C.Largest_LIFE_DATA!E251),IF($C$2="Current Exchange rate",IF(C.Largest_LIFE_DATA!E251=0,0,C.Largest_LIFE_DATA!E251/Eco!P36),IF($C$2="Constant Exchange rate",IF(C.Largest_LIFE_DATA!E251=0,0,C.Largest_LIFE_DATA!E251/Eco!P72))))</f>
        <v>30.829677752743823</v>
      </c>
      <c r="H252" s="127">
        <f>IF($C$2="National Currency",IF(C.Largest_LIFE_DATA!F251=0,0,C.Largest_LIFE_DATA!F251),IF($C$2="Current Exchange rate",IF(C.Largest_LIFE_DATA!F251=0,0,C.Largest_LIFE_DATA!F251/Eco!Q36),IF($C$2="Constant Exchange rate",IF(C.Largest_LIFE_DATA!F251=0,0,C.Largest_LIFE_DATA!F251/Eco!Q72))))</f>
        <v>41.805460787900422</v>
      </c>
      <c r="I252" s="127">
        <f>IF($C$2="National Currency",IF(C.Largest_LIFE_DATA!G251=0,0,C.Largest_LIFE_DATA!G251),IF($C$2="Current Exchange rate",IF(C.Largest_LIFE_DATA!G251=0,0,C.Largest_LIFE_DATA!G251/Eco!R36),IF($C$2="Constant Exchange rate",IF(C.Largest_LIFE_DATA!G251=0,0,C.Largest_LIFE_DATA!G251/Eco!R72))))</f>
        <v>52.781243823057018</v>
      </c>
      <c r="J252" s="54">
        <f>IF($C$2="National Currency",IF(C.Largest_LIFE_DATA!H251=0,0,C.Largest_LIFE_DATA!H251),IF($C$2="Current Exchange rate",IF(C.Largest_LIFE_DATA!H251=0,0,C.Largest_LIFE_DATA!H251/Eco!S36),IF($C$2="Constant Exchange rate",IF(C.Largest_LIFE_DATA!H251=0,0,C.Largest_LIFE_DATA!H251/Eco!S72))))</f>
        <v>63.757026858213614</v>
      </c>
      <c r="K252" s="54">
        <f>IF($C$2="National Currency",IF(C.Largest_LIFE_DATA!I251=0,0,C.Largest_LIFE_DATA!I251),IF($C$2="Current Exchange rate",IF(C.Largest_LIFE_DATA!I251=0,0,C.Largest_LIFE_DATA!I251/Eco!T36),IF($C$2="Constant Exchange rate",IF(C.Largest_LIFE_DATA!I251=0,0,C.Largest_LIFE_DATA!I251/Eco!T72))))</f>
        <v>76.737753189970547</v>
      </c>
      <c r="L252" s="54">
        <f>IF($C$2="National Currency",IF(C.Largest_LIFE_DATA!J251=0,0,C.Largest_LIFE_DATA!J251),IF($C$2="Current Exchange rate",IF(C.Largest_LIFE_DATA!J251=0,0,C.Largest_LIFE_DATA!J251/Eco!U36),IF($C$2="Constant Exchange rate",IF(C.Largest_LIFE_DATA!J251=0,0,C.Largest_LIFE_DATA!J251/Eco!U72))))</f>
        <v>87.512269117515842</v>
      </c>
      <c r="M252" s="127">
        <f>IF($C$2="National Currency",IF(C.Largest_LIFE_DATA!K251=0,0,C.Largest_LIFE_DATA!K251),IF($C$2="Current Exchange rate",IF(C.Largest_LIFE_DATA!K251=0,0,C.Largest_LIFE_DATA!K251/Eco!V36),IF($C$2="Constant Exchange rate",IF(C.Largest_LIFE_DATA!K251=0,0,C.Largest_LIFE_DATA!K251/Eco!V72))))</f>
        <v>46.387302578745427</v>
      </c>
      <c r="N252" s="54">
        <f>IF($C$2="National Currency",IF(C.Largest_LIFE_DATA!L251=0,0,C.Largest_LIFE_DATA!L251),IF($C$2="Current Exchange rate",IF(C.Largest_LIFE_DATA!L251=0,0,C.Largest_LIFE_DATA!L251/Eco!W36),IF($C$2="Constant Exchange rate",IF(C.Largest_LIFE_DATA!L251=0,0,C.Largest_LIFE_DATA!L251/Eco!W72))))</f>
        <v>5.2623360399750156</v>
      </c>
      <c r="O252" s="127">
        <f>IF($C$2="National Currency",IF(C.Largest_LIFE_DATA!M251=0,0,C.Largest_LIFE_DATA!M251),IF($C$2="Current Exchange rate",IF(C.Largest_LIFE_DATA!M251=0,0,C.Largest_LIFE_DATA!M251/Eco!X36),IF($C$2="Constant Exchange rate",IF(C.Largest_LIFE_DATA!M251=0,0,C.Largest_LIFE_DATA!M251/Eco!X72))))</f>
        <v>5.2623360399750156</v>
      </c>
      <c r="P252" s="110">
        <f>IF($C$2="National Currency",IF(C.Largest_LIFE_DATA!N251=0,0,C.Largest_LIFE_DATA!N251),IF($C$2="Current Exchange rate",IF(C.Largest_LIFE_DATA!N251=0,0,C.Largest_LIFE_DATA!N251/Eco!Y36),IF($C$2="Constant Exchange rate",IF(C.Largest_LIFE_DATA!N251=0,0,C.Largest_LIFE_DATA!N251/Eco!Y72))))</f>
        <v>0</v>
      </c>
      <c r="Q252" s="22">
        <f t="shared" si="12"/>
        <v>5.6907312341750739E-5</v>
      </c>
      <c r="R252" s="22">
        <f t="shared" si="13"/>
        <v>0</v>
      </c>
      <c r="S252" s="22">
        <f t="shared" si="14"/>
        <v>-0.73494691521087452</v>
      </c>
    </row>
    <row r="253" spans="3:19" x14ac:dyDescent="0.25">
      <c r="C253" s="187"/>
      <c r="D253" s="188"/>
      <c r="E253" s="43" t="s">
        <v>24</v>
      </c>
      <c r="F253" s="133">
        <f>IF($C$2="National Currency",IF(C.Largest_LIFE_DATA!D252=0,0,C.Largest_LIFE_DATA!D252),IF($C$2="Current Exchange rate",IF(C.Largest_LIFE_DATA!D252=0,0,C.Largest_LIFE_DATA!D252/Eco!O37),IF($C$2="Constant Exchange rate",IF(C.Largest_LIFE_DATA!D252=0,0,C.Largest_LIFE_DATA!D252/Eco!O73))))</f>
        <v>2005.6424997338443</v>
      </c>
      <c r="G253" s="54">
        <f>IF($C$2="National Currency",IF(C.Largest_LIFE_DATA!E252=0,0,C.Largest_LIFE_DATA!E252),IF($C$2="Current Exchange rate",IF(C.Largest_LIFE_DATA!E252=0,0,C.Largest_LIFE_DATA!E252/Eco!P37),IF($C$2="Constant Exchange rate",IF(C.Largest_LIFE_DATA!E252=0,0,C.Largest_LIFE_DATA!E252/Eco!P73))))</f>
        <v>2298.2007878207173</v>
      </c>
      <c r="H253" s="54">
        <f>IF($C$2="National Currency",IF(C.Largest_LIFE_DATA!F252=0,0,C.Largest_LIFE_DATA!F252),IF($C$2="Current Exchange rate",IF(C.Largest_LIFE_DATA!F252=0,0,C.Largest_LIFE_DATA!F252/Eco!Q37),IF($C$2="Constant Exchange rate",IF(C.Largest_LIFE_DATA!F252=0,0,C.Largest_LIFE_DATA!F252/Eco!Q73))))</f>
        <v>2236.1332907484293</v>
      </c>
      <c r="I253" s="54">
        <f>IF($C$2="National Currency",IF(C.Largest_LIFE_DATA!G252=0,0,C.Largest_LIFE_DATA!G252),IF($C$2="Current Exchange rate",IF(C.Largest_LIFE_DATA!G252=0,0,C.Largest_LIFE_DATA!G252/Eco!R37),IF($C$2="Constant Exchange rate",IF(C.Largest_LIFE_DATA!G252=0,0,C.Largest_LIFE_DATA!G252/Eco!R73))))</f>
        <v>2527.9463430213987</v>
      </c>
      <c r="J253" s="54">
        <f>IF($C$2="National Currency",IF(C.Largest_LIFE_DATA!H252=0,0,C.Largest_LIFE_DATA!H252),IF($C$2="Current Exchange rate",IF(C.Largest_LIFE_DATA!H252=0,0,C.Largest_LIFE_DATA!H252/Eco!S37),IF($C$2="Constant Exchange rate",IF(C.Largest_LIFE_DATA!H252=0,0,C.Largest_LIFE_DATA!H252/Eco!S73))))</f>
        <v>2076.3334397955923</v>
      </c>
      <c r="K253" s="54">
        <f>IF($C$2="National Currency",IF(C.Largest_LIFE_DATA!I252=0,0,C.Largest_LIFE_DATA!I252),IF($C$2="Current Exchange rate",IF(C.Largest_LIFE_DATA!I252=0,0,C.Largest_LIFE_DATA!I252/Eco!T37),IF($C$2="Constant Exchange rate",IF(C.Largest_LIFE_DATA!I252=0,0,C.Largest_LIFE_DATA!I252/Eco!T73))))</f>
        <v>2189.5028212498669</v>
      </c>
      <c r="L253" s="54">
        <f>IF($C$2="National Currency",IF(C.Largest_LIFE_DATA!J252=0,0,C.Largest_LIFE_DATA!J252),IF($C$2="Current Exchange rate",IF(C.Largest_LIFE_DATA!J252=0,0,C.Largest_LIFE_DATA!J252/Eco!U37),IF($C$2="Constant Exchange rate",IF(C.Largest_LIFE_DATA!J252=0,0,C.Largest_LIFE_DATA!J252/Eco!U73))))</f>
        <v>2634.8344511870541</v>
      </c>
      <c r="M253" s="54">
        <f>IF($C$2="National Currency",IF(C.Largest_LIFE_DATA!K252=0,0,C.Largest_LIFE_DATA!K252),IF($C$2="Current Exchange rate",IF(C.Largest_LIFE_DATA!K252=0,0,C.Largest_LIFE_DATA!K252/Eco!V37),IF($C$2="Constant Exchange rate",IF(C.Largest_LIFE_DATA!K252=0,0,C.Largest_LIFE_DATA!K252/Eco!V73))))</f>
        <v>2692.430533375918</v>
      </c>
      <c r="N253" s="54">
        <f>IF($C$2="National Currency",IF(C.Largest_LIFE_DATA!L252=0,0,C.Largest_LIFE_DATA!L252),IF($C$2="Current Exchange rate",IF(C.Largest_LIFE_DATA!L252=0,0,C.Largest_LIFE_DATA!L252/Eco!W37),IF($C$2="Constant Exchange rate",IF(C.Largest_LIFE_DATA!L252=0,0,C.Largest_LIFE_DATA!L252/Eco!W73))))</f>
        <v>2880.9751942936227</v>
      </c>
      <c r="O253" s="54">
        <f>IF($C$2="National Currency",IF(C.Largest_LIFE_DATA!M252=0,0,C.Largest_LIFE_DATA!M252),IF($C$2="Current Exchange rate",IF(C.Largest_LIFE_DATA!M252=0,0,C.Largest_LIFE_DATA!M252/Eco!X37),IF($C$2="Constant Exchange rate",IF(C.Largest_LIFE_DATA!M252=0,0,C.Largest_LIFE_DATA!M252/Eco!X73))))</f>
        <v>2974.6619823272649</v>
      </c>
      <c r="P253" s="110">
        <f>IF($C$2="National Currency",IF(C.Largest_LIFE_DATA!N252=0,0,C.Largest_LIFE_DATA!N252),IF($C$2="Current Exchange rate",IF(C.Largest_LIFE_DATA!N252=0,0,C.Largest_LIFE_DATA!N252/Eco!Y37),IF($C$2="Constant Exchange rate",IF(C.Largest_LIFE_DATA!N252=0,0,C.Largest_LIFE_DATA!N252/Eco!Y73))))</f>
        <v>0</v>
      </c>
      <c r="Q253" s="22">
        <f t="shared" si="12"/>
        <v>3.2168226668442247E-2</v>
      </c>
      <c r="R253" s="22">
        <f t="shared" si="13"/>
        <v>3.2519123461808519E-2</v>
      </c>
      <c r="S253" s="22">
        <f t="shared" si="14"/>
        <v>0.48314666383566007</v>
      </c>
    </row>
    <row r="254" spans="3:19" x14ac:dyDescent="0.25">
      <c r="C254" s="187"/>
      <c r="D254" s="188"/>
      <c r="E254" s="43" t="s">
        <v>25</v>
      </c>
      <c r="F254" s="133">
        <f>IF($C$2="National Currency",IF(C.Largest_LIFE_DATA!D253=0,0,C.Largest_LIFE_DATA!D253),IF($C$2="Current Exchange rate",IF(C.Largest_LIFE_DATA!D253=0,0,C.Largest_LIFE_DATA!D253/Eco!O38),IF($C$2="Constant Exchange rate",IF(C.Largest_LIFE_DATA!D253=0,0,C.Largest_LIFE_DATA!D253/Eco!O74))))</f>
        <v>111.01652478718077</v>
      </c>
      <c r="G254" s="54">
        <f>IF($C$2="National Currency",IF(C.Largest_LIFE_DATA!E253=0,0,C.Largest_LIFE_DATA!E253),IF($C$2="Current Exchange rate",IF(C.Largest_LIFE_DATA!E253=0,0,C.Largest_LIFE_DATA!E253/Eco!P38),IF($C$2="Constant Exchange rate",IF(C.Largest_LIFE_DATA!E253=0,0,C.Largest_LIFE_DATA!E253/Eco!P74))))</f>
        <v>104.79469203805709</v>
      </c>
      <c r="H254" s="54">
        <f>IF($C$2="National Currency",IF(C.Largest_LIFE_DATA!F253=0,0,C.Largest_LIFE_DATA!F253),IF($C$2="Current Exchange rate",IF(C.Largest_LIFE_DATA!F253=0,0,C.Largest_LIFE_DATA!F253/Eco!Q38),IF($C$2="Constant Exchange rate",IF(C.Largest_LIFE_DATA!F253=0,0,C.Largest_LIFE_DATA!F253/Eco!Q74))))</f>
        <v>111.42547154064431</v>
      </c>
      <c r="I254" s="54">
        <f>IF($C$2="National Currency",IF(C.Largest_LIFE_DATA!G253=0,0,C.Largest_LIFE_DATA!G253),IF($C$2="Current Exchange rate",IF(C.Largest_LIFE_DATA!G253=0,0,C.Largest_LIFE_DATA!G253/Eco!R38),IF($C$2="Constant Exchange rate",IF(C.Largest_LIFE_DATA!G253=0,0,C.Largest_LIFE_DATA!G253/Eco!R74))))</f>
        <v>118</v>
      </c>
      <c r="J254" s="54">
        <f>IF($C$2="National Currency",IF(C.Largest_LIFE_DATA!H253=0,0,C.Largest_LIFE_DATA!H253),IF($C$2="Current Exchange rate",IF(C.Largest_LIFE_DATA!H253=0,0,C.Largest_LIFE_DATA!H253/Eco!S38),IF($C$2="Constant Exchange rate",IF(C.Largest_LIFE_DATA!H253=0,0,C.Largest_LIFE_DATA!H253/Eco!S74))))</f>
        <v>132</v>
      </c>
      <c r="K254" s="54">
        <f>IF($C$2="National Currency",IF(C.Largest_LIFE_DATA!I253=0,0,C.Largest_LIFE_DATA!I253),IF($C$2="Current Exchange rate",IF(C.Largest_LIFE_DATA!I253=0,0,C.Largest_LIFE_DATA!I253/Eco!T38),IF($C$2="Constant Exchange rate",IF(C.Largest_LIFE_DATA!I253=0,0,C.Largest_LIFE_DATA!I253/Eco!T74))))</f>
        <v>139</v>
      </c>
      <c r="L254" s="54">
        <f>IF($C$2="National Currency",IF(C.Largest_LIFE_DATA!J253=0,0,C.Largest_LIFE_DATA!J253),IF($C$2="Current Exchange rate",IF(C.Largest_LIFE_DATA!J253=0,0,C.Largest_LIFE_DATA!J253/Eco!U38),IF($C$2="Constant Exchange rate",IF(C.Largest_LIFE_DATA!J253=0,0,C.Largest_LIFE_DATA!J253/Eco!U74))))</f>
        <v>148</v>
      </c>
      <c r="M254" s="54">
        <f>IF($C$2="National Currency",IF(C.Largest_LIFE_DATA!K253=0,0,C.Largest_LIFE_DATA!K253),IF($C$2="Current Exchange rate",IF(C.Largest_LIFE_DATA!K253=0,0,C.Largest_LIFE_DATA!K253/Eco!V38),IF($C$2="Constant Exchange rate",IF(C.Largest_LIFE_DATA!K253=0,0,C.Largest_LIFE_DATA!K253/Eco!V74))))</f>
        <v>101</v>
      </c>
      <c r="N254" s="54">
        <f>IF($C$2="National Currency",IF(C.Largest_LIFE_DATA!L253=0,0,C.Largest_LIFE_DATA!L253),IF($C$2="Current Exchange rate",IF(C.Largest_LIFE_DATA!L253=0,0,C.Largest_LIFE_DATA!L253/Eco!W38),IF($C$2="Constant Exchange rate",IF(C.Largest_LIFE_DATA!L253=0,0,C.Largest_LIFE_DATA!L253/Eco!W74))))</f>
        <v>112</v>
      </c>
      <c r="O254" s="54">
        <f>IF($C$2="National Currency",IF(C.Largest_LIFE_DATA!M253=0,0,C.Largest_LIFE_DATA!M253),IF($C$2="Current Exchange rate",IF(C.Largest_LIFE_DATA!M253=0,0,C.Largest_LIFE_DATA!M253/Eco!X38),IF($C$2="Constant Exchange rate",IF(C.Largest_LIFE_DATA!M253=0,0,C.Largest_LIFE_DATA!M253/Eco!X74))))</f>
        <v>82.8</v>
      </c>
      <c r="P254" s="110">
        <f>IF($C$2="National Currency",IF(C.Largest_LIFE_DATA!N253=0,0,C.Largest_LIFE_DATA!N253),IF($C$2="Current Exchange rate",IF(C.Largest_LIFE_DATA!N253=0,0,C.Largest_LIFE_DATA!N253/Eco!Y38),IF($C$2="Constant Exchange rate",IF(C.Largest_LIFE_DATA!N253=0,0,C.Largest_LIFE_DATA!N253/Eco!Y74))))</f>
        <v>0</v>
      </c>
      <c r="Q254" s="22">
        <f t="shared" si="12"/>
        <v>8.9540565750706642E-4</v>
      </c>
      <c r="R254" s="22">
        <f t="shared" si="13"/>
        <v>-0.26071428571428579</v>
      </c>
      <c r="S254" s="22">
        <f t="shared" si="14"/>
        <v>-0.25416508795669823</v>
      </c>
    </row>
    <row r="255" spans="3:19" x14ac:dyDescent="0.25">
      <c r="C255" s="187"/>
      <c r="D255" s="188"/>
      <c r="E255" s="43" t="s">
        <v>26</v>
      </c>
      <c r="F255" s="133">
        <f>IF($C$2="National Currency",IF(C.Largest_LIFE_DATA!D254=0,0,C.Largest_LIFE_DATA!D254),IF($C$2="Current Exchange rate",IF(C.Largest_LIFE_DATA!D254=0,0,C.Largest_LIFE_DATA!D254/Eco!O39),IF($C$2="Constant Exchange rate",IF(C.Largest_LIFE_DATA!D254=0,0,C.Largest_LIFE_DATA!D254/Eco!O75))))</f>
        <v>105.92179512713271</v>
      </c>
      <c r="G255" s="54">
        <f>IF($C$2="National Currency",IF(C.Largest_LIFE_DATA!E254=0,0,C.Largest_LIFE_DATA!E254),IF($C$2="Current Exchange rate",IF(C.Largest_LIFE_DATA!E254=0,0,C.Largest_LIFE_DATA!E254/Eco!P39),IF($C$2="Constant Exchange rate",IF(C.Largest_LIFE_DATA!E254=0,0,C.Largest_LIFE_DATA!E254/Eco!P75))))</f>
        <v>112.19544579433047</v>
      </c>
      <c r="H255" s="54">
        <f>IF($C$2="National Currency",IF(C.Largest_LIFE_DATA!F254=0,0,C.Largest_LIFE_DATA!F254),IF($C$2="Current Exchange rate",IF(C.Largest_LIFE_DATA!F254=0,0,C.Largest_LIFE_DATA!F254/Eco!Q39),IF($C$2="Constant Exchange rate",IF(C.Largest_LIFE_DATA!F254=0,0,C.Largest_LIFE_DATA!F254/Eco!Q75))))</f>
        <v>135.66354643829249</v>
      </c>
      <c r="I255" s="54">
        <f>IF($C$2="National Currency",IF(C.Largest_LIFE_DATA!G254=0,0,C.Largest_LIFE_DATA!G254),IF($C$2="Current Exchange rate",IF(C.Largest_LIFE_DATA!G254=0,0,C.Largest_LIFE_DATA!G254/Eco!R39),IF($C$2="Constant Exchange rate",IF(C.Largest_LIFE_DATA!G254=0,0,C.Largest_LIFE_DATA!G254/Eco!R75))))</f>
        <v>155.84544911372237</v>
      </c>
      <c r="J255" s="54">
        <f>IF($C$2="National Currency",IF(C.Largest_LIFE_DATA!H254=0,0,C.Largest_LIFE_DATA!H254),IF($C$2="Current Exchange rate",IF(C.Largest_LIFE_DATA!H254=0,0,C.Largest_LIFE_DATA!H254/Eco!S39),IF($C$2="Constant Exchange rate",IF(C.Largest_LIFE_DATA!H254=0,0,C.Largest_LIFE_DATA!H254/Eco!S75))))</f>
        <v>182.99807475270529</v>
      </c>
      <c r="K255" s="54">
        <f>IF($C$2="National Currency",IF(C.Largest_LIFE_DATA!I254=0,0,C.Largest_LIFE_DATA!I254),IF($C$2="Current Exchange rate",IF(C.Largest_LIFE_DATA!I254=0,0,C.Largest_LIFE_DATA!I254/Eco!T39),IF($C$2="Constant Exchange rate",IF(C.Largest_LIFE_DATA!I254=0,0,C.Largest_LIFE_DATA!I254/Eco!T75))))</f>
        <v>192</v>
      </c>
      <c r="L255" s="54">
        <f>IF($C$2="National Currency",IF(C.Largest_LIFE_DATA!J254=0,0,C.Largest_LIFE_DATA!J254),IF($C$2="Current Exchange rate",IF(C.Largest_LIFE_DATA!J254=0,0,C.Largest_LIFE_DATA!J254/Eco!U39),IF($C$2="Constant Exchange rate",IF(C.Largest_LIFE_DATA!J254=0,0,C.Largest_LIFE_DATA!J254/Eco!U75))))</f>
        <v>223</v>
      </c>
      <c r="M255" s="54">
        <f>IF($C$2="National Currency",IF(C.Largest_LIFE_DATA!K254=0,0,C.Largest_LIFE_DATA!K254),IF($C$2="Current Exchange rate",IF(C.Largest_LIFE_DATA!K254=0,0,C.Largest_LIFE_DATA!K254/Eco!V39),IF($C$2="Constant Exchange rate",IF(C.Largest_LIFE_DATA!K254=0,0,C.Largest_LIFE_DATA!K254/Eco!V75))))</f>
        <v>233</v>
      </c>
      <c r="N255" s="54">
        <f>IF($C$2="National Currency",IF(C.Largest_LIFE_DATA!L254=0,0,C.Largest_LIFE_DATA!L254),IF($C$2="Current Exchange rate",IF(C.Largest_LIFE_DATA!L254=0,0,C.Largest_LIFE_DATA!L254/Eco!W39),IF($C$2="Constant Exchange rate",IF(C.Largest_LIFE_DATA!L254=0,0,C.Largest_LIFE_DATA!L254/Eco!W75))))</f>
        <v>241</v>
      </c>
      <c r="O255" s="127">
        <f>IF($C$2="National Currency",IF(C.Largest_LIFE_DATA!M254=0,0,C.Largest_LIFE_DATA!M254),IF($C$2="Current Exchange rate",IF(C.Largest_LIFE_DATA!M254=0,0,C.Largest_LIFE_DATA!M254/Eco!X39),IF($C$2="Constant Exchange rate",IF(C.Largest_LIFE_DATA!M254=0,0,C.Largest_LIFE_DATA!M254/Eco!X75))))</f>
        <v>241</v>
      </c>
      <c r="P255" s="110">
        <f>IF($C$2="National Currency",IF(C.Largest_LIFE_DATA!N254=0,0,C.Largest_LIFE_DATA!N254),IF($C$2="Current Exchange rate",IF(C.Largest_LIFE_DATA!N254=0,0,C.Largest_LIFE_DATA!N254/Eco!Y39),IF($C$2="Constant Exchange rate",IF(C.Largest_LIFE_DATA!N254=0,0,C.Largest_LIFE_DATA!N254/Eco!Y75))))</f>
        <v>0</v>
      </c>
      <c r="Q255" s="22">
        <f t="shared" si="12"/>
        <v>2.6061927954010027E-3</v>
      </c>
      <c r="R255" s="22">
        <f t="shared" si="13"/>
        <v>0</v>
      </c>
      <c r="S255" s="22">
        <f t="shared" si="14"/>
        <v>1.2752635537449075</v>
      </c>
    </row>
    <row r="256" spans="3:19" x14ac:dyDescent="0.25">
      <c r="C256" s="187"/>
      <c r="D256" s="188"/>
      <c r="E256" s="43" t="s">
        <v>27</v>
      </c>
      <c r="F256" s="133">
        <f>IF($C$2="National Currency",IF(C.Largest_LIFE_DATA!D255=0,0,C.Largest_LIFE_DATA!D255),IF($C$2="Current Exchange rate",IF(C.Largest_LIFE_DATA!D255=0,0,C.Largest_LIFE_DATA!D255/Eco!O40),IF($C$2="Constant Exchange rate",IF(C.Largest_LIFE_DATA!D255=0,0,C.Largest_LIFE_DATA!D255/Eco!O76))))</f>
        <v>62.043432203389834</v>
      </c>
      <c r="G256" s="54">
        <f>IF($C$2="National Currency",IF(C.Largest_LIFE_DATA!E255=0,0,C.Largest_LIFE_DATA!E255),IF($C$2="Current Exchange rate",IF(C.Largest_LIFE_DATA!E255=0,0,C.Largest_LIFE_DATA!E255/Eco!P40),IF($C$2="Constant Exchange rate",IF(C.Largest_LIFE_DATA!E255=0,0,C.Largest_LIFE_DATA!E255/Eco!P76))))</f>
        <v>55.473870056497177</v>
      </c>
      <c r="H256" s="54">
        <f>IF($C$2="National Currency",IF(C.Largest_LIFE_DATA!F255=0,0,C.Largest_LIFE_DATA!F255),IF($C$2="Current Exchange rate",IF(C.Largest_LIFE_DATA!F255=0,0,C.Largest_LIFE_DATA!F255/Eco!Q40),IF($C$2="Constant Exchange rate",IF(C.Largest_LIFE_DATA!F255=0,0,C.Largest_LIFE_DATA!F255/Eco!Q76))))</f>
        <v>64.884180790960457</v>
      </c>
      <c r="I256" s="54">
        <f>IF($C$2="National Currency",IF(C.Largest_LIFE_DATA!G255=0,0,C.Largest_LIFE_DATA!G255),IF($C$2="Current Exchange rate",IF(C.Largest_LIFE_DATA!G255=0,0,C.Largest_LIFE_DATA!G255/Eco!R40),IF($C$2="Constant Exchange rate",IF(C.Largest_LIFE_DATA!G255=0,0,C.Largest_LIFE_DATA!G255/Eco!R76))))</f>
        <v>75.91984463276836</v>
      </c>
      <c r="J256" s="54">
        <f>IF($C$2="National Currency",IF(C.Largest_LIFE_DATA!H255=0,0,C.Largest_LIFE_DATA!H255),IF($C$2="Current Exchange rate",IF(C.Largest_LIFE_DATA!H255=0,0,C.Largest_LIFE_DATA!H255/Eco!S40),IF($C$2="Constant Exchange rate",IF(C.Largest_LIFE_DATA!H255=0,0,C.Largest_LIFE_DATA!H255/Eco!S76))))</f>
        <v>104.30614406779661</v>
      </c>
      <c r="K256" s="54">
        <f>IF($C$2="National Currency",IF(C.Largest_LIFE_DATA!I255=0,0,C.Largest_LIFE_DATA!I255),IF($C$2="Current Exchange rate",IF(C.Largest_LIFE_DATA!I255=0,0,C.Largest_LIFE_DATA!I255/Eco!T40),IF($C$2="Constant Exchange rate",IF(C.Largest_LIFE_DATA!I255=0,0,C.Largest_LIFE_DATA!I255/Eco!T76))))</f>
        <v>125.28848870056498</v>
      </c>
      <c r="L256" s="54">
        <f>IF($C$2="National Currency",IF(C.Largest_LIFE_DATA!J255=0,0,C.Largest_LIFE_DATA!J255),IF($C$2="Current Exchange rate",IF(C.Largest_LIFE_DATA!J255=0,0,C.Largest_LIFE_DATA!J255/Eco!U40),IF($C$2="Constant Exchange rate",IF(C.Largest_LIFE_DATA!J255=0,0,C.Largest_LIFE_DATA!J255/Eco!U76))))</f>
        <v>126.18361581920904</v>
      </c>
      <c r="M256" s="54">
        <f>IF($C$2="National Currency",IF(C.Largest_LIFE_DATA!K255=0,0,C.Largest_LIFE_DATA!K255),IF($C$2="Current Exchange rate",IF(C.Largest_LIFE_DATA!K255=0,0,C.Largest_LIFE_DATA!K255/Eco!V40),IF($C$2="Constant Exchange rate",IF(C.Largest_LIFE_DATA!K255=0,0,C.Largest_LIFE_DATA!K255/Eco!V76))))</f>
        <v>122.52930790960453</v>
      </c>
      <c r="N256" s="54">
        <f>IF($C$2="National Currency",IF(C.Largest_LIFE_DATA!L255=0,0,C.Largest_LIFE_DATA!L255),IF($C$2="Current Exchange rate",IF(C.Largest_LIFE_DATA!L255=0,0,C.Largest_LIFE_DATA!L255/Eco!W40),IF($C$2="Constant Exchange rate",IF(C.Largest_LIFE_DATA!L255=0,0,C.Largest_LIFE_DATA!L255/Eco!W76))))</f>
        <v>129.61052259887006</v>
      </c>
      <c r="O256" s="54">
        <f>IF($C$2="National Currency",IF(C.Largest_LIFE_DATA!M255=0,0,C.Largest_LIFE_DATA!M255),IF($C$2="Current Exchange rate",IF(C.Largest_LIFE_DATA!M255=0,0,C.Largest_LIFE_DATA!M255/Eco!X40),IF($C$2="Constant Exchange rate",IF(C.Largest_LIFE_DATA!M255=0,0,C.Largest_LIFE_DATA!M255/Eco!X76))))</f>
        <v>139.12429378531075</v>
      </c>
      <c r="P256" s="110">
        <f>IF($C$2="National Currency",IF(C.Largest_LIFE_DATA!N255=0,0,C.Largest_LIFE_DATA!N255),IF($C$2="Current Exchange rate",IF(C.Largest_LIFE_DATA!N255=0,0,C.Largest_LIFE_DATA!N255/Eco!Y40),IF($C$2="Constant Exchange rate",IF(C.Largest_LIFE_DATA!N255=0,0,C.Largest_LIFE_DATA!N255/Eco!Y76))))</f>
        <v>0</v>
      </c>
      <c r="Q256" s="22">
        <f t="shared" si="12"/>
        <v>1.5045009631889186E-3</v>
      </c>
      <c r="R256" s="22">
        <f t="shared" si="13"/>
        <v>7.340276850734373E-2</v>
      </c>
      <c r="S256" s="22">
        <f t="shared" si="14"/>
        <v>1.242369399056384</v>
      </c>
    </row>
    <row r="257" spans="3:19" x14ac:dyDescent="0.25">
      <c r="C257" s="187"/>
      <c r="D257" s="188"/>
      <c r="E257" s="43" t="s">
        <v>61</v>
      </c>
      <c r="F257" s="135">
        <f>IF($C$2="National Currency",IF(C.Largest_LIFE_DATA!D256=0,0,C.Largest_LIFE_DATA!D256),IF($C$2="Current Exchange rate",IF(C.Largest_LIFE_DATA!D256=0,0,C.Largest_LIFE_DATA!D256/Eco!O41),IF($C$2="Constant Exchange rate",IF(C.Largest_LIFE_DATA!D256=0,0,C.Largest_LIFE_DATA!D256/Eco!O77))))</f>
        <v>10228.527410450635</v>
      </c>
      <c r="G257" s="56">
        <f>IF($C$2="National Currency",IF(C.Largest_LIFE_DATA!E256=0,0,C.Largest_LIFE_DATA!E256),IF($C$2="Current Exchange rate",IF(C.Largest_LIFE_DATA!E256=0,0,C.Largest_LIFE_DATA!E256/Eco!P41),IF($C$2="Constant Exchange rate",IF(C.Largest_LIFE_DATA!E256=0,0,C.Largest_LIFE_DATA!E256/Eco!P77))))</f>
        <v>10603.415072538195</v>
      </c>
      <c r="H257" s="56">
        <f>IF($C$2="National Currency",IF(C.Largest_LIFE_DATA!F256=0,0,C.Largest_LIFE_DATA!F256),IF($C$2="Current Exchange rate",IF(C.Largest_LIFE_DATA!F256=0,0,C.Largest_LIFE_DATA!F256/Eco!Q41),IF($C$2="Constant Exchange rate",IF(C.Largest_LIFE_DATA!F256=0,0,C.Largest_LIFE_DATA!F256/Eco!Q77))))</f>
        <v>13232.764154576967</v>
      </c>
      <c r="I257" s="56">
        <f>IF($C$2="National Currency",IF(C.Largest_LIFE_DATA!G256=0,0,C.Largest_LIFE_DATA!G256),IF($C$2="Current Exchange rate",IF(C.Largest_LIFE_DATA!G256=0,0,C.Largest_LIFE_DATA!G256/Eco!R41),IF($C$2="Constant Exchange rate",IF(C.Largest_LIFE_DATA!G256=0,0,C.Largest_LIFE_DATA!G256/Eco!R77))))</f>
        <v>15017.130568750803</v>
      </c>
      <c r="J257" s="56">
        <f>IF($C$2="National Currency",IF(C.Largest_LIFE_DATA!H256=0,0,C.Largest_LIFE_DATA!H256),IF($C$2="Current Exchange rate",IF(C.Largest_LIFE_DATA!H256=0,0,C.Largest_LIFE_DATA!H256/Eco!S41),IF($C$2="Constant Exchange rate",IF(C.Largest_LIFE_DATA!H256=0,0,C.Largest_LIFE_DATA!H256/Eco!S77))))</f>
        <v>11990.32353318783</v>
      </c>
      <c r="K257" s="56">
        <f>IF($C$2="National Currency",IF(C.Largest_LIFE_DATA!I256=0,0,C.Largest_LIFE_DATA!I256),IF($C$2="Current Exchange rate",IF(C.Largest_LIFE_DATA!I256=0,0,C.Largest_LIFE_DATA!I256/Eco!T41),IF($C$2="Constant Exchange rate",IF(C.Largest_LIFE_DATA!I256=0,0,C.Largest_LIFE_DATA!I256/Eco!T77))))</f>
        <v>12208.2423931185</v>
      </c>
      <c r="L257" s="56">
        <f>IF($C$2="National Currency",IF(C.Largest_LIFE_DATA!J256=0,0,C.Largest_LIFE_DATA!J256),IF($C$2="Current Exchange rate",IF(C.Largest_LIFE_DATA!J256=0,0,C.Largest_LIFE_DATA!J256/Eco!U41),IF($C$2="Constant Exchange rate",IF(C.Largest_LIFE_DATA!J256=0,0,C.Largest_LIFE_DATA!J256/Eco!U77))))</f>
        <v>11506.524585954552</v>
      </c>
      <c r="M257" s="56">
        <f>IF($C$2="National Currency",IF(C.Largest_LIFE_DATA!K256=0,0,C.Largest_LIFE_DATA!K256),IF($C$2="Current Exchange rate",IF(C.Largest_LIFE_DATA!K256=0,0,C.Largest_LIFE_DATA!K256/Eco!V41),IF($C$2="Constant Exchange rate",IF(C.Largest_LIFE_DATA!K256=0,0,C.Largest_LIFE_DATA!K256/Eco!V77))))</f>
        <v>12423.931185004492</v>
      </c>
      <c r="N257" s="56">
        <f>IF($C$2="National Currency",IF(C.Largest_LIFE_DATA!L256=0,0,C.Largest_LIFE_DATA!L256),IF($C$2="Current Exchange rate",IF(C.Largest_LIFE_DATA!L256=0,0,C.Largest_LIFE_DATA!L256/Eco!W41),IF($C$2="Constant Exchange rate",IF(C.Largest_LIFE_DATA!L256=0,0,C.Largest_LIFE_DATA!L256/Eco!W77))))</f>
        <v>12005.179098728977</v>
      </c>
      <c r="O257" s="176">
        <f>IF($C$2="National Currency",IF(C.Largest_LIFE_DATA!M256=0,0,C.Largest_LIFE_DATA!M256),IF($C$2="Current Exchange rate",IF(C.Largest_LIFE_DATA!M256=0,0,C.Largest_LIFE_DATA!M256/Eco!X41),IF($C$2="Constant Exchange rate",IF(C.Largest_LIFE_DATA!M256=0,0,C.Largest_LIFE_DATA!M256/Eco!X77))))</f>
        <v>12005.179098728977</v>
      </c>
      <c r="P257" s="163">
        <f>IF($C$2="National Currency",IF(C.Largest_LIFE_DATA!N256=0,0,C.Largest_LIFE_DATA!N256),IF($C$2="Current Exchange rate",IF(C.Largest_LIFE_DATA!N256=0,0,C.Largest_LIFE_DATA!N256/Eco!Y41),IF($C$2="Constant Exchange rate",IF(C.Largest_LIFE_DATA!N256=0,0,C.Largest_LIFE_DATA!N256/Eco!Y77))))</f>
        <v>0</v>
      </c>
      <c r="Q257" s="22">
        <f t="shared" si="12"/>
        <v>0.12982494304815834</v>
      </c>
      <c r="R257" s="22">
        <f t="shared" si="13"/>
        <v>0</v>
      </c>
      <c r="S257" s="22">
        <f t="shared" si="14"/>
        <v>0.17369574494791018</v>
      </c>
    </row>
    <row r="258" spans="3:19" ht="15.75" thickBot="1" x14ac:dyDescent="0.3">
      <c r="C258" s="189"/>
      <c r="D258" s="190"/>
      <c r="E258" s="29" t="s">
        <v>67</v>
      </c>
      <c r="F258" s="77">
        <f t="shared" ref="F258:O258" si="15">SUM(F226:F257)</f>
        <v>63372.407949947403</v>
      </c>
      <c r="G258" s="77">
        <f t="shared" si="15"/>
        <v>71436.970098392863</v>
      </c>
      <c r="H258" s="77">
        <f t="shared" si="15"/>
        <v>76295.755509368755</v>
      </c>
      <c r="I258" s="77">
        <f t="shared" si="15"/>
        <v>86349.378907578823</v>
      </c>
      <c r="J258" s="77">
        <f t="shared" si="15"/>
        <v>77081.208063858852</v>
      </c>
      <c r="K258" s="77">
        <f t="shared" si="15"/>
        <v>83646.305495339649</v>
      </c>
      <c r="L258" s="77">
        <f t="shared" si="15"/>
        <v>89746.277871050945</v>
      </c>
      <c r="M258" s="77">
        <f t="shared" si="15"/>
        <v>85024.484967861354</v>
      </c>
      <c r="N258" s="77">
        <f t="shared" si="15"/>
        <v>86791.130444172653</v>
      </c>
      <c r="O258" s="77">
        <f t="shared" si="15"/>
        <v>92472.053650550617</v>
      </c>
      <c r="P258" s="77" t="s">
        <v>128</v>
      </c>
      <c r="Q258" s="22">
        <f t="shared" si="12"/>
        <v>1</v>
      </c>
    </row>
    <row r="259" spans="3:19" ht="16.5" thickTop="1" thickBot="1" x14ac:dyDescent="0.3">
      <c r="C259" s="191"/>
      <c r="D259" s="192"/>
      <c r="E259" s="25" t="s">
        <v>68</v>
      </c>
      <c r="F259" s="77">
        <v>63369.23828125</v>
      </c>
      <c r="G259" s="77">
        <v>71432.1328125</v>
      </c>
      <c r="H259" s="77">
        <v>76287.2109375</v>
      </c>
      <c r="I259" s="77">
        <v>77496.453125</v>
      </c>
      <c r="J259" s="77">
        <v>67747.578125</v>
      </c>
      <c r="K259" s="77">
        <v>72487.3125</v>
      </c>
      <c r="L259" s="77">
        <v>77117.34375</v>
      </c>
      <c r="M259" s="77">
        <v>73724.2109375</v>
      </c>
      <c r="N259" s="77">
        <v>74648.9921875</v>
      </c>
      <c r="O259" s="77">
        <v>79589.9140625</v>
      </c>
      <c r="P259" s="77" t="s">
        <v>128</v>
      </c>
      <c r="Q259" s="22">
        <f t="shared" si="12"/>
        <v>0.86069153782685659</v>
      </c>
      <c r="R259" s="22">
        <f t="shared" si="13"/>
        <v>6.6188728477266201E-2</v>
      </c>
      <c r="S259" s="22">
        <f t="shared" si="14"/>
        <v>0.25597081835287661</v>
      </c>
    </row>
    <row r="260" spans="3:19" ht="15.75" thickTop="1" x14ac:dyDescent="0.25">
      <c r="D260" s="108"/>
      <c r="E260" s="25" t="s">
        <v>70</v>
      </c>
      <c r="F260" s="92"/>
      <c r="G260" s="92">
        <f t="shared" ref="G260:O260" si="16">G259/F259-1</f>
        <v>0.12723672794463248</v>
      </c>
      <c r="H260" s="92">
        <f t="shared" si="16"/>
        <v>6.7967704922712313E-2</v>
      </c>
      <c r="I260" s="92">
        <f t="shared" si="16"/>
        <v>1.5851178364492791E-2</v>
      </c>
      <c r="J260" s="92">
        <f t="shared" si="16"/>
        <v>-0.12579769275730968</v>
      </c>
      <c r="K260" s="92">
        <f t="shared" si="16"/>
        <v>6.9961679903225216E-2</v>
      </c>
      <c r="L260" s="92">
        <f t="shared" si="16"/>
        <v>6.3873677893631298E-2</v>
      </c>
      <c r="M260" s="92">
        <f t="shared" si="16"/>
        <v>-4.3999606930185564E-2</v>
      </c>
      <c r="N260" s="92">
        <f t="shared" si="16"/>
        <v>1.2543793120878499E-2</v>
      </c>
      <c r="O260" s="93">
        <f t="shared" si="16"/>
        <v>6.6188728477266201E-2</v>
      </c>
      <c r="P260" s="93"/>
    </row>
    <row r="261" spans="3:19" x14ac:dyDescent="0.25">
      <c r="C261" s="6"/>
      <c r="D261" s="6"/>
      <c r="E261" s="6"/>
      <c r="F261" s="10"/>
      <c r="G261" s="10"/>
      <c r="H261" s="10"/>
      <c r="I261" s="10"/>
      <c r="J261" s="10"/>
      <c r="K261" s="10"/>
      <c r="L261" s="10"/>
      <c r="M261" s="10"/>
      <c r="N261" s="10"/>
      <c r="O261" s="10"/>
      <c r="P261" s="10"/>
    </row>
    <row r="262" spans="3:19" x14ac:dyDescent="0.25">
      <c r="C262" s="6"/>
      <c r="D262" s="6"/>
      <c r="E262" s="6"/>
      <c r="F262" s="10"/>
      <c r="G262" s="10"/>
      <c r="H262" s="10"/>
      <c r="I262" s="10"/>
      <c r="J262" s="10"/>
      <c r="K262" s="10"/>
      <c r="L262" s="10"/>
      <c r="M262" s="10"/>
      <c r="N262" s="10"/>
      <c r="O262" s="10"/>
      <c r="P262" s="10"/>
    </row>
    <row r="263" spans="3:19" ht="18.75" x14ac:dyDescent="0.25">
      <c r="C263" s="185" t="s">
        <v>622</v>
      </c>
      <c r="D263" s="186"/>
      <c r="E263" s="201" t="s">
        <v>156</v>
      </c>
      <c r="F263" s="202"/>
      <c r="G263" s="202"/>
      <c r="H263" s="202"/>
      <c r="I263" s="202"/>
      <c r="J263" s="202"/>
      <c r="K263" s="202"/>
      <c r="L263" s="202"/>
      <c r="M263" s="202"/>
      <c r="N263" s="202"/>
      <c r="O263" s="202"/>
      <c r="P263" s="203"/>
    </row>
    <row r="264" spans="3:19" x14ac:dyDescent="0.25">
      <c r="C264" s="193" t="s">
        <v>143</v>
      </c>
      <c r="D264" s="194" t="s">
        <v>143</v>
      </c>
      <c r="E264" s="14">
        <v>8</v>
      </c>
      <c r="F264" s="18">
        <v>2004</v>
      </c>
      <c r="G264" s="18">
        <f t="shared" ref="G264:O264" si="17">F264+1</f>
        <v>2005</v>
      </c>
      <c r="H264" s="18">
        <f t="shared" si="17"/>
        <v>2006</v>
      </c>
      <c r="I264" s="18">
        <f t="shared" si="17"/>
        <v>2007</v>
      </c>
      <c r="J264" s="18">
        <f t="shared" si="17"/>
        <v>2008</v>
      </c>
      <c r="K264" s="18">
        <f t="shared" si="17"/>
        <v>2009</v>
      </c>
      <c r="L264" s="18">
        <f t="shared" si="17"/>
        <v>2010</v>
      </c>
      <c r="M264" s="18">
        <f t="shared" si="17"/>
        <v>2011</v>
      </c>
      <c r="N264" s="18">
        <f t="shared" si="17"/>
        <v>2012</v>
      </c>
      <c r="O264" s="18">
        <f t="shared" si="17"/>
        <v>2013</v>
      </c>
      <c r="P264" s="147">
        <v>2014</v>
      </c>
      <c r="Q264" s="20" t="s">
        <v>136</v>
      </c>
      <c r="R264" s="21" t="s">
        <v>71</v>
      </c>
      <c r="S264" s="20" t="s">
        <v>165</v>
      </c>
    </row>
    <row r="265" spans="3:19" x14ac:dyDescent="0.25">
      <c r="C265" s="187"/>
      <c r="D265" s="188"/>
      <c r="E265" s="43" t="s">
        <v>0</v>
      </c>
      <c r="F265" s="132">
        <f>IF($C$2="National Currency",IF(C.Largest_LIFE_DATA!D263=0,0,C.Largest_LIFE_DATA!D263),IF($C$2="Current Exchange rate",IF(C.Largest_LIFE_DATA!D263=0,0,C.Largest_LIFE_DATA!D263/Eco!O10),IF($C$2="Constant Exchange rate",IF(C.Largest_LIFE_DATA!D263=0,0,C.Largest_LIFE_DATA!D263/Eco!O46))))</f>
        <v>563</v>
      </c>
      <c r="G265" s="53">
        <f>IF($C$2="National Currency",IF(C.Largest_LIFE_DATA!E263=0,0,C.Largest_LIFE_DATA!E263),IF($C$2="Current Exchange rate",IF(C.Largest_LIFE_DATA!E263=0,0,C.Largest_LIFE_DATA!E263/Eco!P10),IF($C$2="Constant Exchange rate",IF(C.Largest_LIFE_DATA!E263=0,0,C.Largest_LIFE_DATA!E263/Eco!P46))))</f>
        <v>630</v>
      </c>
      <c r="H265" s="53">
        <f>IF($C$2="National Currency",IF(C.Largest_LIFE_DATA!F263=0,0,C.Largest_LIFE_DATA!F263),IF($C$2="Current Exchange rate",IF(C.Largest_LIFE_DATA!F263=0,0,C.Largest_LIFE_DATA!F263/Eco!Q10),IF($C$2="Constant Exchange rate",IF(C.Largest_LIFE_DATA!F263=0,0,C.Largest_LIFE_DATA!F263/Eco!Q46))))</f>
        <v>687</v>
      </c>
      <c r="I265" s="53">
        <f>IF($C$2="National Currency",IF(C.Largest_LIFE_DATA!G263=0,0,C.Largest_LIFE_DATA!G263),IF($C$2="Current Exchange rate",IF(C.Largest_LIFE_DATA!G263=0,0,C.Largest_LIFE_DATA!G263/Eco!R10),IF($C$2="Constant Exchange rate",IF(C.Largest_LIFE_DATA!G263=0,0,C.Largest_LIFE_DATA!G263/Eco!R46))))</f>
        <v>674</v>
      </c>
      <c r="J265" s="53">
        <f>IF($C$2="National Currency",IF(C.Largest_LIFE_DATA!H263=0,0,C.Largest_LIFE_DATA!H263),IF($C$2="Current Exchange rate",IF(C.Largest_LIFE_DATA!H263=0,0,C.Largest_LIFE_DATA!H263/Eco!S10),IF($C$2="Constant Exchange rate",IF(C.Largest_LIFE_DATA!H263=0,0,C.Largest_LIFE_DATA!H263/Eco!S46))))</f>
        <v>929</v>
      </c>
      <c r="K265" s="53">
        <f>IF($C$2="National Currency",IF(C.Largest_LIFE_DATA!I263=0,0,C.Largest_LIFE_DATA!I263),IF($C$2="Current Exchange rate",IF(C.Largest_LIFE_DATA!I263=0,0,C.Largest_LIFE_DATA!I263/Eco!T10),IF($C$2="Constant Exchange rate",IF(C.Largest_LIFE_DATA!I263=0,0,C.Largest_LIFE_DATA!I263/Eco!T46))))</f>
        <v>905</v>
      </c>
      <c r="L265" s="53">
        <f>IF($C$2="National Currency",IF(C.Largest_LIFE_DATA!J263=0,0,C.Largest_LIFE_DATA!J263),IF($C$2="Current Exchange rate",IF(C.Largest_LIFE_DATA!J263=0,0,C.Largest_LIFE_DATA!J263/Eco!U10),IF($C$2="Constant Exchange rate",IF(C.Largest_LIFE_DATA!J263=0,0,C.Largest_LIFE_DATA!J263/Eco!U46))))</f>
        <v>937</v>
      </c>
      <c r="M265" s="53">
        <f>IF($C$2="National Currency",IF(C.Largest_LIFE_DATA!K263=0,0,C.Largest_LIFE_DATA!K263),IF($C$2="Current Exchange rate",IF(C.Largest_LIFE_DATA!K263=0,0,C.Largest_LIFE_DATA!K263/Eco!V10),IF($C$2="Constant Exchange rate",IF(C.Largest_LIFE_DATA!K263=0,0,C.Largest_LIFE_DATA!K263/Eco!V46))))</f>
        <v>948</v>
      </c>
      <c r="N265" s="53">
        <f>IF($C$2="National Currency",IF(C.Largest_LIFE_DATA!L263=0,0,C.Largest_LIFE_DATA!L263),IF($C$2="Current Exchange rate",IF(C.Largest_LIFE_DATA!L263=0,0,C.Largest_LIFE_DATA!L263/Eco!W10),IF($C$2="Constant Exchange rate",IF(C.Largest_LIFE_DATA!L263=0,0,C.Largest_LIFE_DATA!L263/Eco!W46))))</f>
        <v>891</v>
      </c>
      <c r="O265" s="53">
        <f>IF($C$2="National Currency",IF(C.Largest_LIFE_DATA!M263=0,0,C.Largest_LIFE_DATA!M263),IF($C$2="Current Exchange rate",IF(C.Largest_LIFE_DATA!M263=0,0,C.Largest_LIFE_DATA!M263/Eco!X10),IF($C$2="Constant Exchange rate",IF(C.Largest_LIFE_DATA!M263=0,0,C.Largest_LIFE_DATA!M263/Eco!X46))))</f>
        <v>896</v>
      </c>
      <c r="P265" s="109">
        <f>IF($C$2="National Currency",IF(C.Largest_LIFE_DATA!N263=0,0,C.Largest_LIFE_DATA!N263),IF($C$2="Current Exchange rate",IF(C.Largest_LIFE_DATA!N263=0,0,C.Largest_LIFE_DATA!N263/Eco!Y10),IF($C$2="Constant Exchange rate",IF(C.Largest_LIFE_DATA!N263=0,0,C.Largest_LIFE_DATA!N263/Eco!Y46))))</f>
        <v>0</v>
      </c>
      <c r="Q265" s="22">
        <f>O265/$O$297</f>
        <v>1.355527330490932E-2</v>
      </c>
      <c r="R265" s="22">
        <f>IF(OR(O265=0, N265=0),"-",O265/N265-1)</f>
        <v>5.6116722783390305E-3</v>
      </c>
      <c r="S265" s="22">
        <f>IF(OR(O265=0, F265=0),"-",O265/F265-1)</f>
        <v>0.59147424511545288</v>
      </c>
    </row>
    <row r="266" spans="3:19" x14ac:dyDescent="0.25">
      <c r="C266" s="187"/>
      <c r="D266" s="188"/>
      <c r="E266" s="43" t="s">
        <v>1</v>
      </c>
      <c r="F266" s="133">
        <f>IF($C$2="National Currency",IF(C.Largest_LIFE_DATA!D264=0,0,C.Largest_LIFE_DATA!D264),IF($C$2="Current Exchange rate",IF(C.Largest_LIFE_DATA!D264=0,0,C.Largest_LIFE_DATA!D264/Eco!O11),IF($C$2="Constant Exchange rate",IF(C.Largest_LIFE_DATA!D264=0,0,C.Largest_LIFE_DATA!D264/Eco!O47))))</f>
        <v>2986</v>
      </c>
      <c r="G266" s="54">
        <f>IF($C$2="National Currency",IF(C.Largest_LIFE_DATA!E264=0,0,C.Largest_LIFE_DATA!E264),IF($C$2="Current Exchange rate",IF(C.Largest_LIFE_DATA!E264=0,0,C.Largest_LIFE_DATA!E264/Eco!P11),IF($C$2="Constant Exchange rate",IF(C.Largest_LIFE_DATA!E264=0,0,C.Largest_LIFE_DATA!E264/Eco!P47))))</f>
        <v>3931</v>
      </c>
      <c r="H266" s="54">
        <f>IF($C$2="National Currency",IF(C.Largest_LIFE_DATA!F264=0,0,C.Largest_LIFE_DATA!F264),IF($C$2="Current Exchange rate",IF(C.Largest_LIFE_DATA!F264=0,0,C.Largest_LIFE_DATA!F264/Eco!Q11),IF($C$2="Constant Exchange rate",IF(C.Largest_LIFE_DATA!F264=0,0,C.Largest_LIFE_DATA!F264/Eco!Q47))))</f>
        <v>2896</v>
      </c>
      <c r="I266" s="54">
        <f>IF($C$2="National Currency",IF(C.Largest_LIFE_DATA!G264=0,0,C.Largest_LIFE_DATA!G264),IF($C$2="Current Exchange rate",IF(C.Largest_LIFE_DATA!G264=0,0,C.Largest_LIFE_DATA!G264/Eco!R11),IF($C$2="Constant Exchange rate",IF(C.Largest_LIFE_DATA!G264=0,0,C.Largest_LIFE_DATA!G264/Eco!R47))))</f>
        <v>2742</v>
      </c>
      <c r="J266" s="54">
        <f>IF($C$2="National Currency",IF(C.Largest_LIFE_DATA!H264=0,0,C.Largest_LIFE_DATA!H264),IF($C$2="Current Exchange rate",IF(C.Largest_LIFE_DATA!H264=0,0,C.Largest_LIFE_DATA!H264/Eco!S11),IF($C$2="Constant Exchange rate",IF(C.Largest_LIFE_DATA!H264=0,0,C.Largest_LIFE_DATA!H264/Eco!S47))))</f>
        <v>2555</v>
      </c>
      <c r="K266" s="54">
        <f>IF($C$2="National Currency",IF(C.Largest_LIFE_DATA!I264=0,0,C.Largest_LIFE_DATA!I264),IF($C$2="Current Exchange rate",IF(C.Largest_LIFE_DATA!I264=0,0,C.Largest_LIFE_DATA!I264/Eco!T11),IF($C$2="Constant Exchange rate",IF(C.Largest_LIFE_DATA!I264=0,0,C.Largest_LIFE_DATA!I264/Eco!T47))))</f>
        <v>2513</v>
      </c>
      <c r="L266" s="54">
        <f>IF($C$2="National Currency",IF(C.Largest_LIFE_DATA!J264=0,0,C.Largest_LIFE_DATA!J264),IF($C$2="Current Exchange rate",IF(C.Largest_LIFE_DATA!J264=0,0,C.Largest_LIFE_DATA!J264/Eco!U11),IF($C$2="Constant Exchange rate",IF(C.Largest_LIFE_DATA!J264=0,0,C.Largest_LIFE_DATA!J264/Eco!U47))))</f>
        <v>2501</v>
      </c>
      <c r="M266" s="54">
        <f>IF($C$2="National Currency",IF(C.Largest_LIFE_DATA!K264=0,0,C.Largest_LIFE_DATA!K264),IF($C$2="Current Exchange rate",IF(C.Largest_LIFE_DATA!K264=0,0,C.Largest_LIFE_DATA!K264/Eco!V11),IF($C$2="Constant Exchange rate",IF(C.Largest_LIFE_DATA!K264=0,0,C.Largest_LIFE_DATA!K264/Eco!V47))))</f>
        <v>2139</v>
      </c>
      <c r="N266" s="54">
        <f>IF($C$2="National Currency",IF(C.Largest_LIFE_DATA!L264=0,0,C.Largest_LIFE_DATA!L264),IF($C$2="Current Exchange rate",IF(C.Largest_LIFE_DATA!L264=0,0,C.Largest_LIFE_DATA!L264/Eco!W11),IF($C$2="Constant Exchange rate",IF(C.Largest_LIFE_DATA!L264=0,0,C.Largest_LIFE_DATA!L264/Eco!W47))))</f>
        <v>2085</v>
      </c>
      <c r="O266" s="54">
        <f>IF($C$2="National Currency",IF(C.Largest_LIFE_DATA!M264=0,0,C.Largest_LIFE_DATA!M264),IF($C$2="Current Exchange rate",IF(C.Largest_LIFE_DATA!M264=0,0,C.Largest_LIFE_DATA!M264/Eco!X11),IF($C$2="Constant Exchange rate",IF(C.Largest_LIFE_DATA!M264=0,0,C.Largest_LIFE_DATA!M264/Eco!X47))))</f>
        <v>1485</v>
      </c>
      <c r="P266" s="110">
        <f>IF($C$2="National Currency",IF(C.Largest_LIFE_DATA!N264=0,0,C.Largest_LIFE_DATA!N264),IF($C$2="Current Exchange rate",IF(C.Largest_LIFE_DATA!N264=0,0,C.Largest_LIFE_DATA!N264/Eco!Y11),IF($C$2="Constant Exchange rate",IF(C.Largest_LIFE_DATA!N264=0,0,C.Largest_LIFE_DATA!N264/Eco!Y47))))</f>
        <v>1598.570361</v>
      </c>
      <c r="Q266" s="22">
        <f t="shared" ref="Q266:Q298" si="18">O266/$O$297</f>
        <v>2.2466050064498144E-2</v>
      </c>
      <c r="R266" s="22">
        <f t="shared" ref="R266:R298" si="19">IF(OR(O266=0, N266=0),"-",O266/N266-1)</f>
        <v>-0.28776978417266186</v>
      </c>
      <c r="S266" s="22">
        <f t="shared" ref="S266:S298" si="20">IF(OR(O266=0, F266=0),"-",O266/F266-1)</f>
        <v>-0.50267916945746816</v>
      </c>
    </row>
    <row r="267" spans="3:19" x14ac:dyDescent="0.25">
      <c r="C267" s="187"/>
      <c r="D267" s="188"/>
      <c r="E267" s="43" t="s">
        <v>30</v>
      </c>
      <c r="F267" s="54">
        <f>IF($C$2="National Currency",IF(C.Largest_LIFE_DATA!D265=0,0,C.Largest_LIFE_DATA!D265),IF($C$2="Current Exchange rate",IF(C.Largest_LIFE_DATA!D265=0,0,C.Largest_LIFE_DATA!D265/Eco!O12),IF($C$2="Constant Exchange rate",IF(C.Largest_LIFE_DATA!D265=0,0,C.Largest_LIFE_DATA!D265/Eco!O48))))</f>
        <v>5.7618365886082419</v>
      </c>
      <c r="G267" s="54">
        <f>IF($C$2="National Currency",IF(C.Largest_LIFE_DATA!E265=0,0,C.Largest_LIFE_DATA!E265),IF($C$2="Current Exchange rate",IF(C.Largest_LIFE_DATA!E265=0,0,C.Largest_LIFE_DATA!E265/Eco!P12),IF($C$2="Constant Exchange rate",IF(C.Largest_LIFE_DATA!E265=0,0,C.Largest_LIFE_DATA!E265/Eco!P48))))</f>
        <v>7.7896512935883013</v>
      </c>
      <c r="H267" s="127">
        <f>IF($C$2="National Currency",IF(C.Largest_LIFE_DATA!F265=0,0,C.Largest_LIFE_DATA!F265),IF($C$2="Current Exchange rate",IF(C.Largest_LIFE_DATA!F265=0,0,C.Largest_LIFE_DATA!F265/Eco!Q12),IF($C$2="Constant Exchange rate",IF(C.Largest_LIFE_DATA!F265=0,0,C.Largest_LIFE_DATA!F265/Eco!Q48))))</f>
        <v>11.739441660701504</v>
      </c>
      <c r="I267" s="54">
        <f>IF($C$2="National Currency",IF(C.Largest_LIFE_DATA!G265=0,0,C.Largest_LIFE_DATA!G265),IF($C$2="Current Exchange rate",IF(C.Largest_LIFE_DATA!G265=0,0,C.Largest_LIFE_DATA!G265/Eco!R12),IF($C$2="Constant Exchange rate",IF(C.Largest_LIFE_DATA!G265=0,0,C.Largest_LIFE_DATA!G265/Eco!R48))))</f>
        <v>15.689232027814704</v>
      </c>
      <c r="J267" s="54">
        <f>IF($C$2="National Currency",IF(C.Largest_LIFE_DATA!H265=0,0,C.Largest_LIFE_DATA!H265),IF($C$2="Current Exchange rate",IF(C.Largest_LIFE_DATA!H265=0,0,C.Largest_LIFE_DATA!H265/Eco!S12),IF($C$2="Constant Exchange rate",IF(C.Largest_LIFE_DATA!H265=0,0,C.Largest_LIFE_DATA!H265/Eco!S48))))</f>
        <v>19.318948767767665</v>
      </c>
      <c r="K267" s="54">
        <f>IF($C$2="National Currency",IF(C.Largest_LIFE_DATA!I265=0,0,C.Largest_LIFE_DATA!I265),IF($C$2="Current Exchange rate",IF(C.Largest_LIFE_DATA!I265=0,0,C.Largest_LIFE_DATA!I265/Eco!T12),IF($C$2="Constant Exchange rate",IF(C.Largest_LIFE_DATA!I265=0,0,C.Largest_LIFE_DATA!I265/Eco!T48))))</f>
        <v>12.79578689027508</v>
      </c>
      <c r="L267" s="54">
        <f>IF($C$2="National Currency",IF(C.Largest_LIFE_DATA!J265=0,0,C.Largest_LIFE_DATA!J265),IF($C$2="Current Exchange rate",IF(C.Largest_LIFE_DATA!J265=0,0,C.Largest_LIFE_DATA!J265/Eco!U12),IF($C$2="Constant Exchange rate",IF(C.Largest_LIFE_DATA!J265=0,0,C.Largest_LIFE_DATA!J265/Eco!U48))))</f>
        <v>13.559157378055016</v>
      </c>
      <c r="M267" s="54">
        <f>IF($C$2="National Currency",IF(C.Largest_LIFE_DATA!K265=0,0,C.Largest_LIFE_DATA!K265),IF($C$2="Current Exchange rate",IF(C.Largest_LIFE_DATA!K265=0,0,C.Largest_LIFE_DATA!K265/Eco!V12),IF($C$2="Constant Exchange rate",IF(C.Largest_LIFE_DATA!K265=0,0,C.Largest_LIFE_DATA!K265/Eco!V48))))</f>
        <v>14.647203190510277</v>
      </c>
      <c r="N267" s="54">
        <f>IF($C$2="National Currency",IF(C.Largest_LIFE_DATA!L265=0,0,C.Largest_LIFE_DATA!L265),IF($C$2="Current Exchange rate",IF(C.Largest_LIFE_DATA!L265=0,0,C.Largest_LIFE_DATA!L265/Eco!W12),IF($C$2="Constant Exchange rate",IF(C.Largest_LIFE_DATA!L265=0,0,C.Largest_LIFE_DATA!L265/Eco!W48))))</f>
        <v>18.918089784231515</v>
      </c>
      <c r="O267" s="127">
        <f>IF($C$2="National Currency",IF(C.Largest_LIFE_DATA!M265=0,0,C.Largest_LIFE_DATA!M265),IF($C$2="Current Exchange rate",IF(C.Largest_LIFE_DATA!M265=0,0,C.Largest_LIFE_DATA!M265/Eco!X12),IF($C$2="Constant Exchange rate",IF(C.Largest_LIFE_DATA!M265=0,0,C.Largest_LIFE_DATA!M265/Eco!X48))))</f>
        <v>18.918089784231515</v>
      </c>
      <c r="P267" s="110">
        <f>IF($C$2="National Currency",IF(C.Largest_LIFE_DATA!N265=0,0,C.Largest_LIFE_DATA!N265),IF($C$2="Current Exchange rate",IF(C.Largest_LIFE_DATA!N265=0,0,C.Largest_LIFE_DATA!N265/Eco!Y12),IF($C$2="Constant Exchange rate",IF(C.Largest_LIFE_DATA!N265=0,0,C.Largest_LIFE_DATA!N265/Eco!Y48))))</f>
        <v>0</v>
      </c>
      <c r="Q267" s="22">
        <f t="shared" si="18"/>
        <v>2.8620522034829369E-4</v>
      </c>
      <c r="R267" s="22">
        <f t="shared" si="19"/>
        <v>0</v>
      </c>
      <c r="S267" s="22">
        <f t="shared" si="20"/>
        <v>2.2833436862188305</v>
      </c>
    </row>
    <row r="268" spans="3:19" x14ac:dyDescent="0.25">
      <c r="C268" s="187"/>
      <c r="D268" s="188"/>
      <c r="E268" s="43" t="s">
        <v>2</v>
      </c>
      <c r="F268" s="133">
        <f>IF($C$2="National Currency",IF(C.Largest_LIFE_DATA!D266=0,0,C.Largest_LIFE_DATA!D266),IF($C$2="Current Exchange rate",IF(C.Largest_LIFE_DATA!D266=0,0,C.Largest_LIFE_DATA!D266/Eco!O13),IF($C$2="Constant Exchange rate",IF(C.Largest_LIFE_DATA!D266=0,0,C.Largest_LIFE_DATA!D266/Eco!O49))))</f>
        <v>2280.6886227544915</v>
      </c>
      <c r="G268" s="54">
        <f>IF($C$2="National Currency",IF(C.Largest_LIFE_DATA!E266=0,0,C.Largest_LIFE_DATA!E266),IF($C$2="Current Exchange rate",IF(C.Largest_LIFE_DATA!E266=0,0,C.Largest_LIFE_DATA!E266/Eco!P13),IF($C$2="Constant Exchange rate",IF(C.Largest_LIFE_DATA!E266=0,0,C.Largest_LIFE_DATA!E266/Eco!P49))))</f>
        <v>2208.2751164337992</v>
      </c>
      <c r="H268" s="54">
        <f>IF($C$2="National Currency",IF(C.Largest_LIFE_DATA!F266=0,0,C.Largest_LIFE_DATA!F266),IF($C$2="Current Exchange rate",IF(C.Largest_LIFE_DATA!F266=0,0,C.Largest_LIFE_DATA!F266/Eco!Q13),IF($C$2="Constant Exchange rate",IF(C.Largest_LIFE_DATA!F266=0,0,C.Largest_LIFE_DATA!F266/Eco!Q49))))</f>
        <v>2099.9085163007317</v>
      </c>
      <c r="I268" s="54">
        <f>IF($C$2="National Currency",IF(C.Largest_LIFE_DATA!G266=0,0,C.Largest_LIFE_DATA!G266),IF($C$2="Current Exchange rate",IF(C.Largest_LIFE_DATA!G266=0,0,C.Largest_LIFE_DATA!G266/Eco!R13),IF($C$2="Constant Exchange rate",IF(C.Largest_LIFE_DATA!G266=0,0,C.Largest_LIFE_DATA!G266/Eco!R49))))</f>
        <v>2099.5924817032605</v>
      </c>
      <c r="J268" s="54">
        <f>IF($C$2="National Currency",IF(C.Largest_LIFE_DATA!H266=0,0,C.Largest_LIFE_DATA!H266),IF($C$2="Current Exchange rate",IF(C.Largest_LIFE_DATA!H266=0,0,C.Largest_LIFE_DATA!H266/Eco!S13),IF($C$2="Constant Exchange rate",IF(C.Largest_LIFE_DATA!H266=0,0,C.Largest_LIFE_DATA!H266/Eco!S49))))</f>
        <v>2135.0465735196276</v>
      </c>
      <c r="K268" s="54">
        <f>IF($C$2="National Currency",IF(C.Largest_LIFE_DATA!I266=0,0,C.Largest_LIFE_DATA!I266),IF($C$2="Current Exchange rate",IF(C.Largest_LIFE_DATA!I266=0,0,C.Largest_LIFE_DATA!I266/Eco!T13),IF($C$2="Constant Exchange rate",IF(C.Largest_LIFE_DATA!I266=0,0,C.Largest_LIFE_DATA!I266/Eco!T49))))</f>
        <v>2247.754491017964</v>
      </c>
      <c r="L268" s="54">
        <f>IF($C$2="National Currency",IF(C.Largest_LIFE_DATA!J266=0,0,C.Largest_LIFE_DATA!J266),IF($C$2="Current Exchange rate",IF(C.Largest_LIFE_DATA!J266=0,0,C.Largest_LIFE_DATA!J266/Eco!U13),IF($C$2="Constant Exchange rate",IF(C.Largest_LIFE_DATA!J266=0,0,C.Largest_LIFE_DATA!J266/Eco!U49))))</f>
        <v>2349.1101131071196</v>
      </c>
      <c r="M268" s="54">
        <f>IF($C$2="National Currency",IF(C.Largest_LIFE_DATA!K266=0,0,C.Largest_LIFE_DATA!K266),IF($C$2="Current Exchange rate",IF(C.Largest_LIFE_DATA!K266=0,0,C.Largest_LIFE_DATA!K266/Eco!V13),IF($C$2="Constant Exchange rate",IF(C.Largest_LIFE_DATA!K266=0,0,C.Largest_LIFE_DATA!K266/Eco!V49))))</f>
        <v>2732.4434464404526</v>
      </c>
      <c r="N268" s="54">
        <f>IF($C$2="National Currency",IF(C.Largest_LIFE_DATA!L266=0,0,C.Largest_LIFE_DATA!L266),IF($C$2="Current Exchange rate",IF(C.Largest_LIFE_DATA!L266=0,0,C.Largest_LIFE_DATA!L266/Eco!W13),IF($C$2="Constant Exchange rate",IF(C.Largest_LIFE_DATA!L266=0,0,C.Largest_LIFE_DATA!L266/Eco!W49))))</f>
        <v>2646.7398536260812</v>
      </c>
      <c r="O268" s="54">
        <f>IF($C$2="National Currency",IF(C.Largest_LIFE_DATA!M266=0,0,C.Largest_LIFE_DATA!M266),IF($C$2="Current Exchange rate",IF(C.Largest_LIFE_DATA!M266=0,0,C.Largest_LIFE_DATA!M266/Eco!X13),IF($C$2="Constant Exchange rate",IF(C.Largest_LIFE_DATA!M266=0,0,C.Largest_LIFE_DATA!M266/Eco!X49))))</f>
        <v>2972.4301397205591</v>
      </c>
      <c r="P268" s="110">
        <f>IF($C$2="National Currency",IF(C.Largest_LIFE_DATA!N266=0,0,C.Largest_LIFE_DATA!N266),IF($C$2="Current Exchange rate",IF(C.Largest_LIFE_DATA!N266=0,0,C.Largest_LIFE_DATA!N266/Eco!Y13),IF($C$2="Constant Exchange rate",IF(C.Largest_LIFE_DATA!N266=0,0,C.Largest_LIFE_DATA!N266/Eco!Y49))))</f>
        <v>2884.1959888556225</v>
      </c>
      <c r="Q268" s="22">
        <f t="shared" si="18"/>
        <v>4.496886487015845E-2</v>
      </c>
      <c r="R268" s="22">
        <f t="shared" si="19"/>
        <v>0.12305338042508263</v>
      </c>
      <c r="S268" s="22">
        <f t="shared" si="20"/>
        <v>0.30330379608357938</v>
      </c>
    </row>
    <row r="269" spans="3:19" x14ac:dyDescent="0.25">
      <c r="C269" s="187"/>
      <c r="D269" s="188"/>
      <c r="E269" s="43" t="s">
        <v>3</v>
      </c>
      <c r="F269" s="133">
        <f>IF($C$2="National Currency",IF(C.Largest_LIFE_DATA!D267=0,0,C.Largest_LIFE_DATA!D267),IF($C$2="Current Exchange rate",IF(C.Largest_LIFE_DATA!D267=0,0,C.Largest_LIFE_DATA!D267/Eco!O14),IF($C$2="Constant Exchange rate",IF(C.Largest_LIFE_DATA!D267=0,0,C.Largest_LIFE_DATA!D267/Eco!O50))))</f>
        <v>49.720641755087399</v>
      </c>
      <c r="G269" s="54">
        <f>IF($C$2="National Currency",IF(C.Largest_LIFE_DATA!E267=0,0,C.Largest_LIFE_DATA!E267),IF($C$2="Current Exchange rate",IF(C.Largest_LIFE_DATA!E267=0,0,C.Largest_LIFE_DATA!E267/Eco!P14),IF($C$2="Constant Exchange rate",IF(C.Largest_LIFE_DATA!E267=0,0,C.Largest_LIFE_DATA!E267/Eco!P50))))</f>
        <v>47.670306012609565</v>
      </c>
      <c r="H269" s="54">
        <f>IF($C$2="National Currency",IF(C.Largest_LIFE_DATA!F267=0,0,C.Largest_LIFE_DATA!F267),IF($C$2="Current Exchange rate",IF(C.Largest_LIFE_DATA!F267=0,0,C.Largest_LIFE_DATA!F267/Eco!Q14),IF($C$2="Constant Exchange rate",IF(C.Largest_LIFE_DATA!F267=0,0,C.Largest_LIFE_DATA!F267/Eco!Q50))))</f>
        <v>50.916670938199466</v>
      </c>
      <c r="I269" s="54">
        <f>IF($C$2="National Currency",IF(C.Largest_LIFE_DATA!G267=0,0,C.Largest_LIFE_DATA!G267),IF($C$2="Current Exchange rate",IF(C.Largest_LIFE_DATA!G267=0,0,C.Largest_LIFE_DATA!G267/Eco!R14),IF($C$2="Constant Exchange rate",IF(C.Largest_LIFE_DATA!G267=0,0,C.Largest_LIFE_DATA!G267/Eco!R50))))</f>
        <v>55.871648982520895</v>
      </c>
      <c r="J269" s="54">
        <f>IF($C$2="National Currency",IF(C.Largest_LIFE_DATA!H267=0,0,C.Largest_LIFE_DATA!H267),IF($C$2="Current Exchange rate",IF(C.Largest_LIFE_DATA!H267=0,0,C.Largest_LIFE_DATA!H267/Eco!S14),IF($C$2="Constant Exchange rate",IF(C.Largest_LIFE_DATA!H267=0,0,C.Largest_LIFE_DATA!H267/Eco!S50))))</f>
        <v>54</v>
      </c>
      <c r="K269" s="54">
        <f>IF($C$2="National Currency",IF(C.Largest_LIFE_DATA!I267=0,0,C.Largest_LIFE_DATA!I267),IF($C$2="Current Exchange rate",IF(C.Largest_LIFE_DATA!I267=0,0,C.Largest_LIFE_DATA!I267/Eco!T14),IF($C$2="Constant Exchange rate",IF(C.Largest_LIFE_DATA!I267=0,0,C.Largest_LIFE_DATA!I267/Eco!T50))))</f>
        <v>54</v>
      </c>
      <c r="L269" s="54">
        <f>IF($C$2="National Currency",IF(C.Largest_LIFE_DATA!J267=0,0,C.Largest_LIFE_DATA!J267),IF($C$2="Current Exchange rate",IF(C.Largest_LIFE_DATA!J267=0,0,C.Largest_LIFE_DATA!J267/Eco!U14),IF($C$2="Constant Exchange rate",IF(C.Largest_LIFE_DATA!J267=0,0,C.Largest_LIFE_DATA!J267/Eco!U50))))</f>
        <v>54</v>
      </c>
      <c r="M269" s="54">
        <f>IF($C$2="National Currency",IF(C.Largest_LIFE_DATA!K267=0,0,C.Largest_LIFE_DATA!K267),IF($C$2="Current Exchange rate",IF(C.Largest_LIFE_DATA!K267=0,0,C.Largest_LIFE_DATA!K267/Eco!V14),IF($C$2="Constant Exchange rate",IF(C.Largest_LIFE_DATA!K267=0,0,C.Largest_LIFE_DATA!K267/Eco!V50))))</f>
        <v>54</v>
      </c>
      <c r="N269" s="54">
        <f>IF($C$2="National Currency",IF(C.Largest_LIFE_DATA!L267=0,0,C.Largest_LIFE_DATA!L267),IF($C$2="Current Exchange rate",IF(C.Largest_LIFE_DATA!L267=0,0,C.Largest_LIFE_DATA!L267/Eco!W14),IF($C$2="Constant Exchange rate",IF(C.Largest_LIFE_DATA!L267=0,0,C.Largest_LIFE_DATA!L267/Eco!W50))))</f>
        <v>51</v>
      </c>
      <c r="O269" s="127">
        <f>IF($C$2="National Currency",IF(C.Largest_LIFE_DATA!M267=0,0,C.Largest_LIFE_DATA!M267),IF($C$2="Current Exchange rate",IF(C.Largest_LIFE_DATA!M267=0,0,C.Largest_LIFE_DATA!M267/Eco!X14),IF($C$2="Constant Exchange rate",IF(C.Largest_LIFE_DATA!M267=0,0,C.Largest_LIFE_DATA!M267/Eco!X50))))</f>
        <v>51</v>
      </c>
      <c r="P269" s="110">
        <f>IF($C$2="National Currency",IF(C.Largest_LIFE_DATA!N267=0,0,C.Largest_LIFE_DATA!N267),IF($C$2="Current Exchange rate",IF(C.Largest_LIFE_DATA!N267=0,0,C.Largest_LIFE_DATA!N267/Eco!Y14),IF($C$2="Constant Exchange rate",IF(C.Largest_LIFE_DATA!N267=0,0,C.Largest_LIFE_DATA!N267/Eco!Y50))))</f>
        <v>0</v>
      </c>
      <c r="Q269" s="22">
        <f t="shared" si="18"/>
        <v>7.7156131534640094E-4</v>
      </c>
      <c r="R269" s="22">
        <f t="shared" si="19"/>
        <v>0</v>
      </c>
      <c r="S269" s="22">
        <f t="shared" si="20"/>
        <v>2.5730927835051487E-2</v>
      </c>
    </row>
    <row r="270" spans="3:19" x14ac:dyDescent="0.25">
      <c r="C270" s="187"/>
      <c r="D270" s="188"/>
      <c r="E270" s="43" t="s">
        <v>4</v>
      </c>
      <c r="F270" s="133">
        <f>IF($C$2="National Currency",IF(C.Largest_LIFE_DATA!D268=0,0,C.Largest_LIFE_DATA!D268),IF($C$2="Current Exchange rate",IF(C.Largest_LIFE_DATA!D268=0,0,C.Largest_LIFE_DATA!D268/Eco!O15),IF($C$2="Constant Exchange rate",IF(C.Largest_LIFE_DATA!D268=0,0,C.Largest_LIFE_DATA!D268/Eco!O51))))</f>
        <v>191.99567333693889</v>
      </c>
      <c r="G270" s="54">
        <f>IF($C$2="National Currency",IF(C.Largest_LIFE_DATA!E268=0,0,C.Largest_LIFE_DATA!E268),IF($C$2="Current Exchange rate",IF(C.Largest_LIFE_DATA!E268=0,0,C.Largest_LIFE_DATA!E268/Eco!P15),IF($C$2="Constant Exchange rate",IF(C.Largest_LIFE_DATA!E268=0,0,C.Largest_LIFE_DATA!E268/Eco!P51))))</f>
        <v>201.87488732648279</v>
      </c>
      <c r="H270" s="54">
        <f>IF($C$2="National Currency",IF(C.Largest_LIFE_DATA!F268=0,0,C.Largest_LIFE_DATA!F268),IF($C$2="Current Exchange rate",IF(C.Largest_LIFE_DATA!F268=0,0,C.Largest_LIFE_DATA!F268/Eco!Q15),IF($C$2="Constant Exchange rate",IF(C.Largest_LIFE_DATA!F268=0,0,C.Largest_LIFE_DATA!F268/Eco!Q51))))</f>
        <v>214.13376599963945</v>
      </c>
      <c r="I270" s="54">
        <f>IF($C$2="National Currency",IF(C.Largest_LIFE_DATA!G268=0,0,C.Largest_LIFE_DATA!G268),IF($C$2="Current Exchange rate",IF(C.Largest_LIFE_DATA!G268=0,0,C.Largest_LIFE_DATA!G268/Eco!R15),IF($C$2="Constant Exchange rate",IF(C.Largest_LIFE_DATA!G268=0,0,C.Largest_LIFE_DATA!G268/Eco!R51))))</f>
        <v>248.81918153957093</v>
      </c>
      <c r="J270" s="54">
        <f>IF($C$2="National Currency",IF(C.Largest_LIFE_DATA!H268=0,0,C.Largest_LIFE_DATA!H268),IF($C$2="Current Exchange rate",IF(C.Largest_LIFE_DATA!H268=0,0,C.Largest_LIFE_DATA!H268/Eco!S15),IF($C$2="Constant Exchange rate",IF(C.Largest_LIFE_DATA!H268=0,0,C.Largest_LIFE_DATA!H268/Eco!S51))))</f>
        <v>267.24355507481522</v>
      </c>
      <c r="K270" s="54">
        <f>IF($C$2="National Currency",IF(C.Largest_LIFE_DATA!I268=0,0,C.Largest_LIFE_DATA!I268),IF($C$2="Current Exchange rate",IF(C.Largest_LIFE_DATA!I268=0,0,C.Largest_LIFE_DATA!I268/Eco!T15),IF($C$2="Constant Exchange rate",IF(C.Largest_LIFE_DATA!I268=0,0,C.Largest_LIFE_DATA!I268/Eco!T51))))</f>
        <v>247.19668289165315</v>
      </c>
      <c r="L270" s="54">
        <f>IF($C$2="National Currency",IF(C.Largest_LIFE_DATA!J268=0,0,C.Largest_LIFE_DATA!J268),IF($C$2="Current Exchange rate",IF(C.Largest_LIFE_DATA!J268=0,0,C.Largest_LIFE_DATA!J268/Eco!U15),IF($C$2="Constant Exchange rate",IF(C.Largest_LIFE_DATA!J268=0,0,C.Largest_LIFE_DATA!J268/Eco!U51))))</f>
        <v>307.19307733910222</v>
      </c>
      <c r="M270" s="54">
        <f>IF($C$2="National Currency",IF(C.Largest_LIFE_DATA!K268=0,0,C.Largest_LIFE_DATA!K268),IF($C$2="Current Exchange rate",IF(C.Largest_LIFE_DATA!K268=0,0,C.Largest_LIFE_DATA!K268/Eco!V15),IF($C$2="Constant Exchange rate",IF(C.Largest_LIFE_DATA!K268=0,0,C.Largest_LIFE_DATA!K268/Eco!V51))))</f>
        <v>315.88245898683977</v>
      </c>
      <c r="N270" s="54">
        <f>IF($C$2="National Currency",IF(C.Largest_LIFE_DATA!L268=0,0,C.Largest_LIFE_DATA!L268),IF($C$2="Current Exchange rate",IF(C.Largest_LIFE_DATA!L268=0,0,C.Largest_LIFE_DATA!L268/Eco!W15),IF($C$2="Constant Exchange rate",IF(C.Largest_LIFE_DATA!L268=0,0,C.Largest_LIFE_DATA!L268/Eco!W51))))</f>
        <v>334.88372093023258</v>
      </c>
      <c r="O270" s="54">
        <f>IF($C$2="National Currency",IF(C.Largest_LIFE_DATA!M268=0,0,C.Largest_LIFE_DATA!M268),IF($C$2="Current Exchange rate",IF(C.Largest_LIFE_DATA!M268=0,0,C.Largest_LIFE_DATA!M268/Eco!X15),IF($C$2="Constant Exchange rate",IF(C.Largest_LIFE_DATA!M268=0,0,C.Largest_LIFE_DATA!M268/Eco!X51))))</f>
        <v>290.03064719668288</v>
      </c>
      <c r="P270" s="110">
        <f>IF($C$2="National Currency",IF(C.Largest_LIFE_DATA!N268=0,0,C.Largest_LIFE_DATA!N268),IF($C$2="Current Exchange rate",IF(C.Largest_LIFE_DATA!N268=0,0,C.Largest_LIFE_DATA!N268/Eco!Y15),IF($C$2="Constant Exchange rate",IF(C.Largest_LIFE_DATA!N268=0,0,C.Largest_LIFE_DATA!N268/Eco!Y51))))</f>
        <v>355.25509284297817</v>
      </c>
      <c r="Q270" s="22">
        <f t="shared" si="18"/>
        <v>4.3877730910164827E-3</v>
      </c>
      <c r="R270" s="22">
        <f t="shared" si="19"/>
        <v>-0.1339362618432387</v>
      </c>
      <c r="S270" s="22">
        <f t="shared" si="20"/>
        <v>0.51061032863849753</v>
      </c>
    </row>
    <row r="271" spans="3:19" x14ac:dyDescent="0.25">
      <c r="C271" s="187"/>
      <c r="D271" s="188"/>
      <c r="E271" s="43" t="s">
        <v>5</v>
      </c>
      <c r="F271" s="133">
        <f>IF($C$2="National Currency",IF(C.Largest_LIFE_DATA!D269=0,0,C.Largest_LIFE_DATA!D269),IF($C$2="Current Exchange rate",IF(C.Largest_LIFE_DATA!D269=0,0,C.Largest_LIFE_DATA!D269/Eco!O16),IF($C$2="Constant Exchange rate",IF(C.Largest_LIFE_DATA!D269=0,0,C.Largest_LIFE_DATA!D269/Eco!O52))))</f>
        <v>0</v>
      </c>
      <c r="G271" s="54">
        <f>IF($C$2="National Currency",IF(C.Largest_LIFE_DATA!E269=0,0,C.Largest_LIFE_DATA!E269),IF($C$2="Current Exchange rate",IF(C.Largest_LIFE_DATA!E269=0,0,C.Largest_LIFE_DATA!E269/Eco!P16),IF($C$2="Constant Exchange rate",IF(C.Largest_LIFE_DATA!E269=0,0,C.Largest_LIFE_DATA!E269/Eco!P52))))</f>
        <v>0</v>
      </c>
      <c r="H271" s="54">
        <f>IF($C$2="National Currency",IF(C.Largest_LIFE_DATA!F269=0,0,C.Largest_LIFE_DATA!F269),IF($C$2="Current Exchange rate",IF(C.Largest_LIFE_DATA!F269=0,0,C.Largest_LIFE_DATA!F269/Eco!Q16),IF($C$2="Constant Exchange rate",IF(C.Largest_LIFE_DATA!F269=0,0,C.Largest_LIFE_DATA!F269/Eco!Q52))))</f>
        <v>0</v>
      </c>
      <c r="I271" s="54">
        <f>IF($C$2="National Currency",IF(C.Largest_LIFE_DATA!G269=0,0,C.Largest_LIFE_DATA!G269),IF($C$2="Current Exchange rate",IF(C.Largest_LIFE_DATA!G269=0,0,C.Largest_LIFE_DATA!G269/Eco!R16),IF($C$2="Constant Exchange rate",IF(C.Largest_LIFE_DATA!G269=0,0,C.Largest_LIFE_DATA!G269/Eco!R52))))</f>
        <v>5917</v>
      </c>
      <c r="J271" s="54">
        <f>IF($C$2="National Currency",IF(C.Largest_LIFE_DATA!H269=0,0,C.Largest_LIFE_DATA!H269),IF($C$2="Current Exchange rate",IF(C.Largest_LIFE_DATA!H269=0,0,C.Largest_LIFE_DATA!H269/Eco!S16),IF($C$2="Constant Exchange rate",IF(C.Largest_LIFE_DATA!H269=0,0,C.Largest_LIFE_DATA!H269/Eco!S52))))</f>
        <v>5697</v>
      </c>
      <c r="K271" s="54">
        <f>IF($C$2="National Currency",IF(C.Largest_LIFE_DATA!I269=0,0,C.Largest_LIFE_DATA!I269),IF($C$2="Current Exchange rate",IF(C.Largest_LIFE_DATA!I269=0,0,C.Largest_LIFE_DATA!I269/Eco!T16),IF($C$2="Constant Exchange rate",IF(C.Largest_LIFE_DATA!I269=0,0,C.Largest_LIFE_DATA!I269/Eco!T52))))</f>
        <v>5747</v>
      </c>
      <c r="L271" s="54">
        <f>IF($C$2="National Currency",IF(C.Largest_LIFE_DATA!J269=0,0,C.Largest_LIFE_DATA!J269),IF($C$2="Current Exchange rate",IF(C.Largest_LIFE_DATA!J269=0,0,C.Largest_LIFE_DATA!J269/Eco!U16),IF($C$2="Constant Exchange rate",IF(C.Largest_LIFE_DATA!J269=0,0,C.Largest_LIFE_DATA!J269/Eco!U52))))</f>
        <v>5905</v>
      </c>
      <c r="M271" s="54">
        <f>IF($C$2="National Currency",IF(C.Largest_LIFE_DATA!K269=0,0,C.Largest_LIFE_DATA!K269),IF($C$2="Current Exchange rate",IF(C.Largest_LIFE_DATA!K269=0,0,C.Largest_LIFE_DATA!K269/Eco!V16),IF($C$2="Constant Exchange rate",IF(C.Largest_LIFE_DATA!K269=0,0,C.Largest_LIFE_DATA!K269/Eco!V52))))</f>
        <v>5831</v>
      </c>
      <c r="N271" s="54">
        <f>IF($C$2="National Currency",IF(C.Largest_LIFE_DATA!L269=0,0,C.Largest_LIFE_DATA!L269),IF($C$2="Current Exchange rate",IF(C.Largest_LIFE_DATA!L269=0,0,C.Largest_LIFE_DATA!L269/Eco!W16),IF($C$2="Constant Exchange rate",IF(C.Largest_LIFE_DATA!L269=0,0,C.Largest_LIFE_DATA!L269/Eco!W52))))</f>
        <v>5496</v>
      </c>
      <c r="O271" s="54">
        <f>IF($C$2="National Currency",IF(C.Largest_LIFE_DATA!M269=0,0,C.Largest_LIFE_DATA!M269),IF($C$2="Current Exchange rate",IF(C.Largest_LIFE_DATA!M269=0,0,C.Largest_LIFE_DATA!M269/Eco!X16),IF($C$2="Constant Exchange rate",IF(C.Largest_LIFE_DATA!M269=0,0,C.Largest_LIFE_DATA!M269/Eco!X52))))</f>
        <v>5260</v>
      </c>
      <c r="P271" s="110">
        <f>IF($C$2="National Currency",IF(C.Largest_LIFE_DATA!N269=0,0,C.Largest_LIFE_DATA!N269),IF($C$2="Current Exchange rate",IF(C.Largest_LIFE_DATA!N269=0,0,C.Largest_LIFE_DATA!N269/Eco!Y16),IF($C$2="Constant Exchange rate",IF(C.Largest_LIFE_DATA!N269=0,0,C.Largest_LIFE_DATA!N269/Eco!Y52))))</f>
        <v>5584</v>
      </c>
      <c r="Q271" s="22">
        <f t="shared" si="18"/>
        <v>7.9576716053373908E-2</v>
      </c>
      <c r="R271" s="22">
        <f t="shared" si="19"/>
        <v>-4.2940320232896623E-2</v>
      </c>
      <c r="S271" s="22" t="str">
        <f t="shared" si="20"/>
        <v>-</v>
      </c>
    </row>
    <row r="272" spans="3:19" x14ac:dyDescent="0.25">
      <c r="C272" s="187"/>
      <c r="D272" s="188"/>
      <c r="E272" s="43" t="s">
        <v>6</v>
      </c>
      <c r="F272" s="133">
        <f>IF($C$2="National Currency",IF(C.Largest_LIFE_DATA!D270=0,0,C.Largest_LIFE_DATA!D270),IF($C$2="Current Exchange rate",IF(C.Largest_LIFE_DATA!D270=0,0,C.Largest_LIFE_DATA!D270/Eco!O17),IF($C$2="Constant Exchange rate",IF(C.Largest_LIFE_DATA!D270=0,0,C.Largest_LIFE_DATA!D270/Eco!O53))))</f>
        <v>806.4147851664809</v>
      </c>
      <c r="G272" s="54">
        <f>IF($C$2="National Currency",IF(C.Largest_LIFE_DATA!E270=0,0,C.Largest_LIFE_DATA!E270),IF($C$2="Current Exchange rate",IF(C.Largest_LIFE_DATA!E270=0,0,C.Largest_LIFE_DATA!E270/Eco!P17),IF($C$2="Constant Exchange rate",IF(C.Largest_LIFE_DATA!E270=0,0,C.Largest_LIFE_DATA!E270/Eco!P53))))</f>
        <v>976.32063180798627</v>
      </c>
      <c r="H272" s="54">
        <f>IF($C$2="National Currency",IF(C.Largest_LIFE_DATA!F270=0,0,C.Largest_LIFE_DATA!F270),IF($C$2="Current Exchange rate",IF(C.Largest_LIFE_DATA!F270=0,0,C.Largest_LIFE_DATA!F270/Eco!Q17),IF($C$2="Constant Exchange rate",IF(C.Largest_LIFE_DATA!F270=0,0,C.Largest_LIFE_DATA!F270/Eco!Q53))))</f>
        <v>1123.3932816676293</v>
      </c>
      <c r="I272" s="54">
        <f>IF($C$2="National Currency",IF(C.Largest_LIFE_DATA!G270=0,0,C.Largest_LIFE_DATA!G270),IF($C$2="Current Exchange rate",IF(C.Largest_LIFE_DATA!G270=0,0,C.Largest_LIFE_DATA!G270/Eco!R17),IF($C$2="Constant Exchange rate",IF(C.Largest_LIFE_DATA!G270=0,0,C.Largest_LIFE_DATA!G270/Eco!R53))))</f>
        <v>1285.1060400521135</v>
      </c>
      <c r="J272" s="54">
        <f>IF($C$2="National Currency",IF(C.Largest_LIFE_DATA!H270=0,0,C.Largest_LIFE_DATA!H270),IF($C$2="Current Exchange rate",IF(C.Largest_LIFE_DATA!H270=0,0,C.Largest_LIFE_DATA!H270/Eco!S17),IF($C$2="Constant Exchange rate",IF(C.Largest_LIFE_DATA!H270=0,0,C.Largest_LIFE_DATA!H270/Eco!S53))))</f>
        <v>1543.2554766094047</v>
      </c>
      <c r="K272" s="54">
        <f>IF($C$2="National Currency",IF(C.Largest_LIFE_DATA!I270=0,0,C.Largest_LIFE_DATA!I270),IF($C$2="Current Exchange rate",IF(C.Largest_LIFE_DATA!I270=0,0,C.Largest_LIFE_DATA!I270/Eco!T17),IF($C$2="Constant Exchange rate",IF(C.Largest_LIFE_DATA!I270=0,0,C.Largest_LIFE_DATA!I270/Eco!T53))))</f>
        <v>1384.6821484695042</v>
      </c>
      <c r="L272" s="54">
        <f>IF($C$2="National Currency",IF(C.Largest_LIFE_DATA!J270=0,0,C.Largest_LIFE_DATA!J270),IF($C$2="Current Exchange rate",IF(C.Largest_LIFE_DATA!J270=0,0,C.Largest_LIFE_DATA!J270/Eco!U17),IF($C$2="Constant Exchange rate",IF(C.Largest_LIFE_DATA!J270=0,0,C.Largest_LIFE_DATA!J270/Eco!U53))))</f>
        <v>1392.6466361328626</v>
      </c>
      <c r="M272" s="54">
        <f>IF($C$2="National Currency",IF(C.Largest_LIFE_DATA!K270=0,0,C.Largest_LIFE_DATA!K270),IF($C$2="Current Exchange rate",IF(C.Largest_LIFE_DATA!K270=0,0,C.Largest_LIFE_DATA!K270/Eco!V17),IF($C$2="Constant Exchange rate",IF(C.Largest_LIFE_DATA!K270=0,0,C.Largest_LIFE_DATA!K270/Eco!V53))))</f>
        <v>1890.7230064604516</v>
      </c>
      <c r="N272" s="54">
        <f>IF($C$2="National Currency",IF(C.Largest_LIFE_DATA!L270=0,0,C.Largest_LIFE_DATA!L270),IF($C$2="Current Exchange rate",IF(C.Largest_LIFE_DATA!L270=0,0,C.Largest_LIFE_DATA!L270/Eco!W17),IF($C$2="Constant Exchange rate",IF(C.Largest_LIFE_DATA!L270=0,0,C.Largest_LIFE_DATA!L270/Eco!W53))))</f>
        <v>1874.8740816353943</v>
      </c>
      <c r="O272" s="127">
        <f>IF($C$2="National Currency",IF(C.Largest_LIFE_DATA!M270=0,0,C.Largest_LIFE_DATA!M270),IF($C$2="Current Exchange rate",IF(C.Largest_LIFE_DATA!M270=0,0,C.Largest_LIFE_DATA!M270/Eco!X17),IF($C$2="Constant Exchange rate",IF(C.Largest_LIFE_DATA!M270=0,0,C.Largest_LIFE_DATA!M270/Eco!X53))))</f>
        <v>1776.1493156756612</v>
      </c>
      <c r="P272" s="110">
        <f>IF($C$2="National Currency",IF(C.Largest_LIFE_DATA!N270=0,0,C.Largest_LIFE_DATA!N270),IF($C$2="Current Exchange rate",IF(C.Largest_LIFE_DATA!N270=0,0,C.Largest_LIFE_DATA!N270/Eco!Y17),IF($C$2="Constant Exchange rate",IF(C.Largest_LIFE_DATA!N270=0,0,C.Largest_LIFE_DATA!N270/Eco!Y53))))</f>
        <v>1677.4245497159284</v>
      </c>
      <c r="Q272" s="22">
        <f t="shared" si="18"/>
        <v>2.6870747103025942E-2</v>
      </c>
      <c r="R272" s="22">
        <f t="shared" si="19"/>
        <v>-5.2656744752489493E-2</v>
      </c>
      <c r="S272" s="22">
        <f t="shared" si="20"/>
        <v>1.2025257328447703</v>
      </c>
    </row>
    <row r="273" spans="3:19" x14ac:dyDescent="0.25">
      <c r="C273" s="187"/>
      <c r="D273" s="188"/>
      <c r="E273" s="43" t="s">
        <v>7</v>
      </c>
      <c r="F273" s="133">
        <f>IF($C$2="National Currency",IF(C.Largest_LIFE_DATA!D271=0,0,C.Largest_LIFE_DATA!D271),IF($C$2="Current Exchange rate",IF(C.Largest_LIFE_DATA!D271=0,0,C.Largest_LIFE_DATA!D271/Eco!O18),IF($C$2="Constant Exchange rate",IF(C.Largest_LIFE_DATA!D271=0,0,C.Largest_LIFE_DATA!D271/Eco!O54))))</f>
        <v>5.3621873122595334</v>
      </c>
      <c r="G273" s="54">
        <f>IF($C$2="National Currency",IF(C.Largest_LIFE_DATA!E271=0,0,C.Largest_LIFE_DATA!E271),IF($C$2="Current Exchange rate",IF(C.Largest_LIFE_DATA!E271=0,0,C.Largest_LIFE_DATA!E271/Eco!P18),IF($C$2="Constant Exchange rate",IF(C.Largest_LIFE_DATA!E271=0,0,C.Largest_LIFE_DATA!E271/Eco!P54))))</f>
        <v>10.455945700663403</v>
      </c>
      <c r="H273" s="54">
        <f>IF($C$2="National Currency",IF(C.Largest_LIFE_DATA!F271=0,0,C.Largest_LIFE_DATA!F271),IF($C$2="Current Exchange rate",IF(C.Largest_LIFE_DATA!F271=0,0,C.Largest_LIFE_DATA!F271/Eco!Q18),IF($C$2="Constant Exchange rate",IF(C.Largest_LIFE_DATA!F271=0,0,C.Largest_LIFE_DATA!F271/Eco!Q54))))</f>
        <v>14.444032569376095</v>
      </c>
      <c r="I273" s="54">
        <f>IF($C$2="National Currency",IF(C.Largest_LIFE_DATA!G271=0,0,C.Largest_LIFE_DATA!G271),IF($C$2="Current Exchange rate",IF(C.Largest_LIFE_DATA!G271=0,0,C.Largest_LIFE_DATA!G271/Eco!R18),IF($C$2="Constant Exchange rate",IF(C.Largest_LIFE_DATA!G271=0,0,C.Largest_LIFE_DATA!G271/Eco!R54))))</f>
        <v>36.090907928879119</v>
      </c>
      <c r="J273" s="54">
        <f>IF($C$2="National Currency",IF(C.Largest_LIFE_DATA!H271=0,0,C.Largest_LIFE_DATA!H271),IF($C$2="Current Exchange rate",IF(C.Largest_LIFE_DATA!H271=0,0,C.Largest_LIFE_DATA!H271/Eco!S18),IF($C$2="Constant Exchange rate",IF(C.Largest_LIFE_DATA!H271=0,0,C.Largest_LIFE_DATA!H271/Eco!S54))))</f>
        <v>27.545920519473881</v>
      </c>
      <c r="K273" s="54">
        <f>IF($C$2="National Currency",IF(C.Largest_LIFE_DATA!I271=0,0,C.Largest_LIFE_DATA!I271),IF($C$2="Current Exchange rate",IF(C.Largest_LIFE_DATA!I271=0,0,C.Largest_LIFE_DATA!I271/Eco!T18),IF($C$2="Constant Exchange rate",IF(C.Largest_LIFE_DATA!I271=0,0,C.Largest_LIFE_DATA!I271/Eco!T54))))</f>
        <v>17.077192489103062</v>
      </c>
      <c r="L273" s="54">
        <f>IF($C$2="National Currency",IF(C.Largest_LIFE_DATA!J271=0,0,C.Largest_LIFE_DATA!J271),IF($C$2="Current Exchange rate",IF(C.Largest_LIFE_DATA!J271=0,0,C.Largest_LIFE_DATA!J271/Eco!U18),IF($C$2="Constant Exchange rate",IF(C.Largest_LIFE_DATA!J271=0,0,C.Largest_LIFE_DATA!J271/Eco!U54))))</f>
        <v>17.274232101542829</v>
      </c>
      <c r="M273" s="54">
        <f>IF($C$2="National Currency",IF(C.Largest_LIFE_DATA!K271=0,0,C.Largest_LIFE_DATA!K271),IF($C$2="Current Exchange rate",IF(C.Largest_LIFE_DATA!K271=0,0,C.Largest_LIFE_DATA!K271/Eco!V18),IF($C$2="Constant Exchange rate",IF(C.Largest_LIFE_DATA!K271=0,0,C.Largest_LIFE_DATA!K271/Eco!V54))))</f>
        <v>11.14</v>
      </c>
      <c r="N273" s="54">
        <f>IF($C$2="National Currency",IF(C.Largest_LIFE_DATA!L271=0,0,C.Largest_LIFE_DATA!L271),IF($C$2="Current Exchange rate",IF(C.Largest_LIFE_DATA!L271=0,0,C.Largest_LIFE_DATA!L271/Eco!W18),IF($C$2="Constant Exchange rate",IF(C.Largest_LIFE_DATA!L271=0,0,C.Largest_LIFE_DATA!L271/Eco!W54))))</f>
        <v>9.77</v>
      </c>
      <c r="O273" s="54">
        <f>IF($C$2="National Currency",IF(C.Largest_LIFE_DATA!M271=0,0,C.Largest_LIFE_DATA!M271),IF($C$2="Current Exchange rate",IF(C.Largest_LIFE_DATA!M271=0,0,C.Largest_LIFE_DATA!M271/Eco!X18),IF($C$2="Constant Exchange rate",IF(C.Largest_LIFE_DATA!M271=0,0,C.Largest_LIFE_DATA!M271/Eco!X54))))</f>
        <v>13</v>
      </c>
      <c r="P273" s="110">
        <f>IF($C$2="National Currency",IF(C.Largest_LIFE_DATA!N271=0,0,C.Largest_LIFE_DATA!N271),IF($C$2="Current Exchange rate",IF(C.Largest_LIFE_DATA!N271=0,0,C.Largest_LIFE_DATA!N271/Eco!Y18),IF($C$2="Constant Exchange rate",IF(C.Largest_LIFE_DATA!N271=0,0,C.Largest_LIFE_DATA!N271/Eco!Y54))))</f>
        <v>0</v>
      </c>
      <c r="Q273" s="22">
        <f t="shared" si="18"/>
        <v>1.9667249214712181E-4</v>
      </c>
      <c r="R273" s="22">
        <f t="shared" si="19"/>
        <v>0.33060388945752317</v>
      </c>
      <c r="S273" s="22">
        <f t="shared" si="20"/>
        <v>1.4243837902264596</v>
      </c>
    </row>
    <row r="274" spans="3:19" x14ac:dyDescent="0.25">
      <c r="C274" s="187"/>
      <c r="D274" s="188"/>
      <c r="E274" s="43" t="s">
        <v>8</v>
      </c>
      <c r="F274" s="133">
        <f>IF($C$2="National Currency",IF(C.Largest_LIFE_DATA!D272=0,0,C.Largest_LIFE_DATA!D272),IF($C$2="Current Exchange rate",IF(C.Largest_LIFE_DATA!D272=0,0,C.Largest_LIFE_DATA!D272/Eco!O19),IF($C$2="Constant Exchange rate",IF(C.Largest_LIFE_DATA!D272=0,0,C.Largest_LIFE_DATA!D272/Eco!O55))))</f>
        <v>1792</v>
      </c>
      <c r="G274" s="54">
        <f>IF($C$2="National Currency",IF(C.Largest_LIFE_DATA!E272=0,0,C.Largest_LIFE_DATA!E272),IF($C$2="Current Exchange rate",IF(C.Largest_LIFE_DATA!E272=0,0,C.Largest_LIFE_DATA!E272/Eco!P19),IF($C$2="Constant Exchange rate",IF(C.Largest_LIFE_DATA!E272=0,0,C.Largest_LIFE_DATA!E272/Eco!P55))))</f>
        <v>1821</v>
      </c>
      <c r="H274" s="54">
        <f>IF($C$2="National Currency",IF(C.Largest_LIFE_DATA!F272=0,0,C.Largest_LIFE_DATA!F272),IF($C$2="Current Exchange rate",IF(C.Largest_LIFE_DATA!F272=0,0,C.Largest_LIFE_DATA!F272/Eco!Q19),IF($C$2="Constant Exchange rate",IF(C.Largest_LIFE_DATA!F272=0,0,C.Largest_LIFE_DATA!F272/Eco!Q55))))</f>
        <v>1843</v>
      </c>
      <c r="I274" s="54">
        <f>IF($C$2="National Currency",IF(C.Largest_LIFE_DATA!G272=0,0,C.Largest_LIFE_DATA!G272),IF($C$2="Current Exchange rate",IF(C.Largest_LIFE_DATA!G272=0,0,C.Largest_LIFE_DATA!G272/Eco!R19),IF($C$2="Constant Exchange rate",IF(C.Largest_LIFE_DATA!G272=0,0,C.Largest_LIFE_DATA!G272/Eco!R55))))</f>
        <v>2167</v>
      </c>
      <c r="J274" s="54">
        <f>IF($C$2="National Currency",IF(C.Largest_LIFE_DATA!H272=0,0,C.Largest_LIFE_DATA!H272),IF($C$2="Current Exchange rate",IF(C.Largest_LIFE_DATA!H272=0,0,C.Largest_LIFE_DATA!H272/Eco!S19),IF($C$2="Constant Exchange rate",IF(C.Largest_LIFE_DATA!H272=0,0,C.Largest_LIFE_DATA!H272/Eco!S55))))</f>
        <v>2541.7676199099997</v>
      </c>
      <c r="K274" s="54">
        <f>IF($C$2="National Currency",IF(C.Largest_LIFE_DATA!I272=0,0,C.Largest_LIFE_DATA!I272),IF($C$2="Current Exchange rate",IF(C.Largest_LIFE_DATA!I272=0,0,C.Largest_LIFE_DATA!I272/Eco!T19),IF($C$2="Constant Exchange rate",IF(C.Largest_LIFE_DATA!I272=0,0,C.Largest_LIFE_DATA!I272/Eco!T55))))</f>
        <v>2972</v>
      </c>
      <c r="L274" s="54">
        <f>IF($C$2="National Currency",IF(C.Largest_LIFE_DATA!J272=0,0,C.Largest_LIFE_DATA!J272),IF($C$2="Current Exchange rate",IF(C.Largest_LIFE_DATA!J272=0,0,C.Largest_LIFE_DATA!J272/Eco!U19),IF($C$2="Constant Exchange rate",IF(C.Largest_LIFE_DATA!J272=0,0,C.Largest_LIFE_DATA!J272/Eco!U55))))</f>
        <v>3288</v>
      </c>
      <c r="M274" s="54">
        <f>IF($C$2="National Currency",IF(C.Largest_LIFE_DATA!K272=0,0,C.Largest_LIFE_DATA!K272),IF($C$2="Current Exchange rate",IF(C.Largest_LIFE_DATA!K272=0,0,C.Largest_LIFE_DATA!K272/Eco!V19),IF($C$2="Constant Exchange rate",IF(C.Largest_LIFE_DATA!K272=0,0,C.Largest_LIFE_DATA!K272/Eco!V55))))</f>
        <v>2796</v>
      </c>
      <c r="N274" s="54">
        <f>IF($C$2="National Currency",IF(C.Largest_LIFE_DATA!L272=0,0,C.Largest_LIFE_DATA!L272),IF($C$2="Current Exchange rate",IF(C.Largest_LIFE_DATA!L272=0,0,C.Largest_LIFE_DATA!L272/Eco!W19),IF($C$2="Constant Exchange rate",IF(C.Largest_LIFE_DATA!L272=0,0,C.Largest_LIFE_DATA!L272/Eco!W55))))</f>
        <v>2982</v>
      </c>
      <c r="O274" s="54">
        <f>IF($C$2="National Currency",IF(C.Largest_LIFE_DATA!M272=0,0,C.Largest_LIFE_DATA!M272),IF($C$2="Current Exchange rate",IF(C.Largest_LIFE_DATA!M272=0,0,C.Largest_LIFE_DATA!M272/Eco!X19),IF($C$2="Constant Exchange rate",IF(C.Largest_LIFE_DATA!M272=0,0,C.Largest_LIFE_DATA!M272/Eco!X55))))</f>
        <v>2426</v>
      </c>
      <c r="P274" s="110">
        <f>IF($C$2="National Currency",IF(C.Largest_LIFE_DATA!N272=0,0,C.Largest_LIFE_DATA!N272),IF($C$2="Current Exchange rate",IF(C.Largest_LIFE_DATA!N272=0,0,C.Largest_LIFE_DATA!N272/Eco!Y19),IF($C$2="Constant Exchange rate",IF(C.Largest_LIFE_DATA!N272=0,0,C.Largest_LIFE_DATA!N272/Eco!Y55))))</f>
        <v>1883</v>
      </c>
      <c r="Q274" s="22">
        <f t="shared" si="18"/>
        <v>3.6702112765301345E-2</v>
      </c>
      <c r="R274" s="22">
        <f t="shared" si="19"/>
        <v>-0.18645204560697515</v>
      </c>
      <c r="S274" s="22">
        <f t="shared" si="20"/>
        <v>0.35379464285714279</v>
      </c>
    </row>
    <row r="275" spans="3:19" x14ac:dyDescent="0.25">
      <c r="C275" s="187"/>
      <c r="D275" s="188"/>
      <c r="E275" s="43" t="s">
        <v>9</v>
      </c>
      <c r="F275" s="133">
        <f>IF($C$2="National Currency",IF(C.Largest_LIFE_DATA!D273=0,0,C.Largest_LIFE_DATA!D273),IF($C$2="Current Exchange rate",IF(C.Largest_LIFE_DATA!D273=0,0,C.Largest_LIFE_DATA!D273/Eco!O20),IF($C$2="Constant Exchange rate",IF(C.Largest_LIFE_DATA!D273=0,0,C.Largest_LIFE_DATA!D273/Eco!O56))))</f>
        <v>1269.5</v>
      </c>
      <c r="G275" s="54">
        <f>IF($C$2="National Currency",IF(C.Largest_LIFE_DATA!E273=0,0,C.Largest_LIFE_DATA!E273),IF($C$2="Current Exchange rate",IF(C.Largest_LIFE_DATA!E273=0,0,C.Largest_LIFE_DATA!E273/Eco!P20),IF($C$2="Constant Exchange rate",IF(C.Largest_LIFE_DATA!E273=0,0,C.Largest_LIFE_DATA!E273/Eco!P56))))</f>
        <v>1369</v>
      </c>
      <c r="H275" s="54">
        <f>IF($C$2="National Currency",IF(C.Largest_LIFE_DATA!F273=0,0,C.Largest_LIFE_DATA!F273),IF($C$2="Current Exchange rate",IF(C.Largest_LIFE_DATA!F273=0,0,C.Largest_LIFE_DATA!F273/Eco!Q20),IF($C$2="Constant Exchange rate",IF(C.Largest_LIFE_DATA!F273=0,0,C.Largest_LIFE_DATA!F273/Eco!Q56))))</f>
        <v>1390</v>
      </c>
      <c r="I275" s="54">
        <f>IF($C$2="National Currency",IF(C.Largest_LIFE_DATA!G273=0,0,C.Largest_LIFE_DATA!G273),IF($C$2="Current Exchange rate",IF(C.Largest_LIFE_DATA!G273=0,0,C.Largest_LIFE_DATA!G273/Eco!R20),IF($C$2="Constant Exchange rate",IF(C.Largest_LIFE_DATA!G273=0,0,C.Largest_LIFE_DATA!G273/Eco!R56))))</f>
        <v>1476</v>
      </c>
      <c r="J275" s="54">
        <f>IF($C$2="National Currency",IF(C.Largest_LIFE_DATA!H273=0,0,C.Largest_LIFE_DATA!H273),IF($C$2="Current Exchange rate",IF(C.Largest_LIFE_DATA!H273=0,0,C.Largest_LIFE_DATA!H273/Eco!S20),IF($C$2="Constant Exchange rate",IF(C.Largest_LIFE_DATA!H273=0,0,C.Largest_LIFE_DATA!H273/Eco!S56))))</f>
        <v>1608</v>
      </c>
      <c r="K275" s="54">
        <f>IF($C$2="National Currency",IF(C.Largest_LIFE_DATA!I273=0,0,C.Largest_LIFE_DATA!I273),IF($C$2="Current Exchange rate",IF(C.Largest_LIFE_DATA!I273=0,0,C.Largest_LIFE_DATA!I273/Eco!T20),IF($C$2="Constant Exchange rate",IF(C.Largest_LIFE_DATA!I273=0,0,C.Largest_LIFE_DATA!I273/Eco!T56))))</f>
        <v>1388.019</v>
      </c>
      <c r="L275" s="54">
        <f>IF($C$2="National Currency",IF(C.Largest_LIFE_DATA!J273=0,0,C.Largest_LIFE_DATA!J273),IF($C$2="Current Exchange rate",IF(C.Largest_LIFE_DATA!J273=0,0,C.Largest_LIFE_DATA!J273/Eco!U20),IF($C$2="Constant Exchange rate",IF(C.Largest_LIFE_DATA!J273=0,0,C.Largest_LIFE_DATA!J273/Eco!U56))))</f>
        <v>1907.1320000000001</v>
      </c>
      <c r="M275" s="54">
        <f>IF($C$2="National Currency",IF(C.Largest_LIFE_DATA!K273=0,0,C.Largest_LIFE_DATA!K273),IF($C$2="Current Exchange rate",IF(C.Largest_LIFE_DATA!K273=0,0,C.Largest_LIFE_DATA!K273/Eco!V20),IF($C$2="Constant Exchange rate",IF(C.Largest_LIFE_DATA!K273=0,0,C.Largest_LIFE_DATA!K273/Eco!V56))))</f>
        <v>1490.4870000000001</v>
      </c>
      <c r="N275" s="54">
        <f>IF($C$2="National Currency",IF(C.Largest_LIFE_DATA!L273=0,0,C.Largest_LIFE_DATA!L273),IF($C$2="Current Exchange rate",IF(C.Largest_LIFE_DATA!L273=0,0,C.Largest_LIFE_DATA!L273/Eco!W20),IF($C$2="Constant Exchange rate",IF(C.Largest_LIFE_DATA!L273=0,0,C.Largest_LIFE_DATA!L273/Eco!W56))))</f>
        <v>1561.568</v>
      </c>
      <c r="O275" s="54">
        <f>IF($C$2="National Currency",IF(C.Largest_LIFE_DATA!M273=0,0,C.Largest_LIFE_DATA!M273),IF($C$2="Current Exchange rate",IF(C.Largest_LIFE_DATA!M273=0,0,C.Largest_LIFE_DATA!M273/Eco!X20),IF($C$2="Constant Exchange rate",IF(C.Largest_LIFE_DATA!M273=0,0,C.Largest_LIFE_DATA!M273/Eco!X56))))</f>
        <v>2184</v>
      </c>
      <c r="P275" s="110">
        <f>IF($C$2="National Currency",IF(C.Largest_LIFE_DATA!N273=0,0,C.Largest_LIFE_DATA!N273),IF($C$2="Current Exchange rate",IF(C.Largest_LIFE_DATA!N273=0,0,C.Largest_LIFE_DATA!N273/Eco!Y20),IF($C$2="Constant Exchange rate",IF(C.Largest_LIFE_DATA!N273=0,0,C.Largest_LIFE_DATA!N273/Eco!Y56))))</f>
        <v>3022.886</v>
      </c>
      <c r="Q275" s="22">
        <f t="shared" si="18"/>
        <v>3.3040978680716468E-2</v>
      </c>
      <c r="R275" s="22">
        <f t="shared" si="19"/>
        <v>0.39859423348839118</v>
      </c>
      <c r="S275" s="22">
        <f t="shared" si="20"/>
        <v>0.72036234738085869</v>
      </c>
    </row>
    <row r="276" spans="3:19" x14ac:dyDescent="0.25">
      <c r="C276" s="187"/>
      <c r="D276" s="188"/>
      <c r="E276" s="43" t="s">
        <v>10</v>
      </c>
      <c r="F276" s="133">
        <f>IF($C$2="National Currency",IF(C.Largest_LIFE_DATA!D274=0,0,C.Largest_LIFE_DATA!D274),IF($C$2="Current Exchange rate",IF(C.Largest_LIFE_DATA!D274=0,0,C.Largest_LIFE_DATA!D274/Eco!O21),IF($C$2="Constant Exchange rate",IF(C.Largest_LIFE_DATA!D274=0,0,C.Largest_LIFE_DATA!D274/Eco!O57))))</f>
        <v>12367</v>
      </c>
      <c r="G276" s="54">
        <f>IF($C$2="National Currency",IF(C.Largest_LIFE_DATA!E274=0,0,C.Largest_LIFE_DATA!E274),IF($C$2="Current Exchange rate",IF(C.Largest_LIFE_DATA!E274=0,0,C.Largest_LIFE_DATA!E274/Eco!P21),IF($C$2="Constant Exchange rate",IF(C.Largest_LIFE_DATA!E274=0,0,C.Largest_LIFE_DATA!E274/Eco!P57))))</f>
        <v>13922</v>
      </c>
      <c r="H276" s="54">
        <f>IF($C$2="National Currency",IF(C.Largest_LIFE_DATA!F274=0,0,C.Largest_LIFE_DATA!F274),IF($C$2="Current Exchange rate",IF(C.Largest_LIFE_DATA!F274=0,0,C.Largest_LIFE_DATA!F274/Eco!Q21),IF($C$2="Constant Exchange rate",IF(C.Largest_LIFE_DATA!F274=0,0,C.Largest_LIFE_DATA!F274/Eco!Q57))))</f>
        <v>15325</v>
      </c>
      <c r="I276" s="54">
        <f>IF($C$2="National Currency",IF(C.Largest_LIFE_DATA!G274=0,0,C.Largest_LIFE_DATA!G274),IF($C$2="Current Exchange rate",IF(C.Largest_LIFE_DATA!G274=0,0,C.Largest_LIFE_DATA!G274/Eco!R21),IF($C$2="Constant Exchange rate",IF(C.Largest_LIFE_DATA!G274=0,0,C.Largest_LIFE_DATA!G274/Eco!R57))))</f>
        <v>15829</v>
      </c>
      <c r="J276" s="54">
        <f>IF($C$2="National Currency",IF(C.Largest_LIFE_DATA!H274=0,0,C.Largest_LIFE_DATA!H274),IF($C$2="Current Exchange rate",IF(C.Largest_LIFE_DATA!H274=0,0,C.Largest_LIFE_DATA!H274/Eco!S21),IF($C$2="Constant Exchange rate",IF(C.Largest_LIFE_DATA!H274=0,0,C.Largest_LIFE_DATA!H274/Eco!S57))))</f>
        <v>15208</v>
      </c>
      <c r="K276" s="54">
        <f>IF($C$2="National Currency",IF(C.Largest_LIFE_DATA!I274=0,0,C.Largest_LIFE_DATA!I274),IF($C$2="Current Exchange rate",IF(C.Largest_LIFE_DATA!I274=0,0,C.Largest_LIFE_DATA!I274/Eco!T21),IF($C$2="Constant Exchange rate",IF(C.Largest_LIFE_DATA!I274=0,0,C.Largest_LIFE_DATA!I274/Eco!T57))))</f>
        <v>17287</v>
      </c>
      <c r="L276" s="54">
        <f>IF($C$2="National Currency",IF(C.Largest_LIFE_DATA!J274=0,0,C.Largest_LIFE_DATA!J274),IF($C$2="Current Exchange rate",IF(C.Largest_LIFE_DATA!J274=0,0,C.Largest_LIFE_DATA!J274/Eco!U21),IF($C$2="Constant Exchange rate",IF(C.Largest_LIFE_DATA!J274=0,0,C.Largest_LIFE_DATA!J274/Eco!U57))))</f>
        <v>15631</v>
      </c>
      <c r="M276" s="54">
        <f>IF($C$2="National Currency",IF(C.Largest_LIFE_DATA!K274=0,0,C.Largest_LIFE_DATA!K274),IF($C$2="Current Exchange rate",IF(C.Largest_LIFE_DATA!K274=0,0,C.Largest_LIFE_DATA!K274/Eco!V21),IF($C$2="Constant Exchange rate",IF(C.Largest_LIFE_DATA!K274=0,0,C.Largest_LIFE_DATA!K274/Eco!V57))))</f>
        <v>14555</v>
      </c>
      <c r="N276" s="54">
        <f>IF($C$2="National Currency",IF(C.Largest_LIFE_DATA!L274=0,0,C.Largest_LIFE_DATA!L274),IF($C$2="Current Exchange rate",IF(C.Largest_LIFE_DATA!L274=0,0,C.Largest_LIFE_DATA!L274/Eco!W21),IF($C$2="Constant Exchange rate",IF(C.Largest_LIFE_DATA!L274=0,0,C.Largest_LIFE_DATA!L274/Eco!W57))))</f>
        <v>14535</v>
      </c>
      <c r="O276" s="54">
        <f>IF($C$2="National Currency",IF(C.Largest_LIFE_DATA!M274=0,0,C.Largest_LIFE_DATA!M274),IF($C$2="Current Exchange rate",IF(C.Largest_LIFE_DATA!M274=0,0,C.Largest_LIFE_DATA!M274/Eco!X21),IF($C$2="Constant Exchange rate",IF(C.Largest_LIFE_DATA!M274=0,0,C.Largest_LIFE_DATA!M274/Eco!X57))))</f>
        <v>14830</v>
      </c>
      <c r="P276" s="110">
        <f>IF($C$2="National Currency",IF(C.Largest_LIFE_DATA!N274=0,0,C.Largest_LIFE_DATA!N274),IF($C$2="Current Exchange rate",IF(C.Largest_LIFE_DATA!N274=0,0,C.Largest_LIFE_DATA!N274/Eco!Y21),IF($C$2="Constant Exchange rate",IF(C.Largest_LIFE_DATA!N274=0,0,C.Largest_LIFE_DATA!N274/Eco!Y57))))</f>
        <v>0</v>
      </c>
      <c r="Q276" s="22">
        <f t="shared" si="18"/>
        <v>0.22435792758013973</v>
      </c>
      <c r="R276" s="22">
        <f t="shared" si="19"/>
        <v>2.0295837633298897E-2</v>
      </c>
      <c r="S276" s="22">
        <f t="shared" si="20"/>
        <v>0.1991590523166491</v>
      </c>
    </row>
    <row r="277" spans="3:19" x14ac:dyDescent="0.25">
      <c r="C277" s="187"/>
      <c r="D277" s="188"/>
      <c r="E277" s="43" t="s">
        <v>12</v>
      </c>
      <c r="F277" s="133">
        <f>IF($C$2="National Currency",IF(C.Largest_LIFE_DATA!D275=0,0,C.Largest_LIFE_DATA!D275),IF($C$2="Current Exchange rate",IF(C.Largest_LIFE_DATA!D275=0,0,C.Largest_LIFE_DATA!D275/Eco!O22),IF($C$2="Constant Exchange rate",IF(C.Largest_LIFE_DATA!D275=0,0,C.Largest_LIFE_DATA!D275/Eco!O58))))</f>
        <v>247</v>
      </c>
      <c r="G277" s="54">
        <f>IF($C$2="National Currency",IF(C.Largest_LIFE_DATA!E275=0,0,C.Largest_LIFE_DATA!E275),IF($C$2="Current Exchange rate",IF(C.Largest_LIFE_DATA!E275=0,0,C.Largest_LIFE_DATA!E275/Eco!P22),IF($C$2="Constant Exchange rate",IF(C.Largest_LIFE_DATA!E275=0,0,C.Largest_LIFE_DATA!E275/Eco!P58))))</f>
        <v>263</v>
      </c>
      <c r="H277" s="54">
        <f>IF($C$2="National Currency",IF(C.Largest_LIFE_DATA!F275=0,0,C.Largest_LIFE_DATA!F275),IF($C$2="Current Exchange rate",IF(C.Largest_LIFE_DATA!F275=0,0,C.Largest_LIFE_DATA!F275/Eco!Q22),IF($C$2="Constant Exchange rate",IF(C.Largest_LIFE_DATA!F275=0,0,C.Largest_LIFE_DATA!F275/Eco!Q58))))</f>
        <v>279</v>
      </c>
      <c r="I277" s="54">
        <f>IF($C$2="National Currency",IF(C.Largest_LIFE_DATA!G275=0,0,C.Largest_LIFE_DATA!G275),IF($C$2="Current Exchange rate",IF(C.Largest_LIFE_DATA!G275=0,0,C.Largest_LIFE_DATA!G275/Eco!R22),IF($C$2="Constant Exchange rate",IF(C.Largest_LIFE_DATA!G275=0,0,C.Largest_LIFE_DATA!G275/Eco!R58))))</f>
        <v>284</v>
      </c>
      <c r="J277" s="54">
        <f>IF($C$2="National Currency",IF(C.Largest_LIFE_DATA!H275=0,0,C.Largest_LIFE_DATA!H275),IF($C$2="Current Exchange rate",IF(C.Largest_LIFE_DATA!H275=0,0,C.Largest_LIFE_DATA!H275/Eco!S22),IF($C$2="Constant Exchange rate",IF(C.Largest_LIFE_DATA!H275=0,0,C.Largest_LIFE_DATA!H275/Eco!S58))))</f>
        <v>286</v>
      </c>
      <c r="K277" s="54">
        <f>IF($C$2="National Currency",IF(C.Largest_LIFE_DATA!I275=0,0,C.Largest_LIFE_DATA!I275),IF($C$2="Current Exchange rate",IF(C.Largest_LIFE_DATA!I275=0,0,C.Largest_LIFE_DATA!I275/Eco!T22),IF($C$2="Constant Exchange rate",IF(C.Largest_LIFE_DATA!I275=0,0,C.Largest_LIFE_DATA!I275/Eco!T58))))</f>
        <v>286</v>
      </c>
      <c r="L277" s="54">
        <f>IF($C$2="National Currency",IF(C.Largest_LIFE_DATA!J275=0,0,C.Largest_LIFE_DATA!J275),IF($C$2="Current Exchange rate",IF(C.Largest_LIFE_DATA!J275=0,0,C.Largest_LIFE_DATA!J275/Eco!U22),IF($C$2="Constant Exchange rate",IF(C.Largest_LIFE_DATA!J275=0,0,C.Largest_LIFE_DATA!J275/Eco!U58))))</f>
        <v>284</v>
      </c>
      <c r="M277" s="54">
        <f>IF($C$2="National Currency",IF(C.Largest_LIFE_DATA!K275=0,0,C.Largest_LIFE_DATA!K275),IF($C$2="Current Exchange rate",IF(C.Largest_LIFE_DATA!K275=0,0,C.Largest_LIFE_DATA!K275/Eco!V22),IF($C$2="Constant Exchange rate",IF(C.Largest_LIFE_DATA!K275=0,0,C.Largest_LIFE_DATA!K275/Eco!V58))))</f>
        <v>298.05</v>
      </c>
      <c r="N277" s="54">
        <f>IF($C$2="National Currency",IF(C.Largest_LIFE_DATA!L275=0,0,C.Largest_LIFE_DATA!L275),IF($C$2="Current Exchange rate",IF(C.Largest_LIFE_DATA!L275=0,0,C.Largest_LIFE_DATA!L275/Eco!W22),IF($C$2="Constant Exchange rate",IF(C.Largest_LIFE_DATA!L275=0,0,C.Largest_LIFE_DATA!L275/Eco!W58))))</f>
        <v>263</v>
      </c>
      <c r="O277" s="54">
        <f>IF($C$2="National Currency",IF(C.Largest_LIFE_DATA!M275=0,0,C.Largest_LIFE_DATA!M275),IF($C$2="Current Exchange rate",IF(C.Largest_LIFE_DATA!M275=0,0,C.Largest_LIFE_DATA!M275/Eco!X22),IF($C$2="Constant Exchange rate",IF(C.Largest_LIFE_DATA!M275=0,0,C.Largest_LIFE_DATA!M275/Eco!X58))))</f>
        <v>232</v>
      </c>
      <c r="P277" s="110">
        <f>IF($C$2="National Currency",IF(C.Largest_LIFE_DATA!N275=0,0,C.Largest_LIFE_DATA!N275),IF($C$2="Current Exchange rate",IF(C.Largest_LIFE_DATA!N275=0,0,C.Largest_LIFE_DATA!N275/Eco!Y22),IF($C$2="Constant Exchange rate",IF(C.Largest_LIFE_DATA!N275=0,0,C.Largest_LIFE_DATA!N275/Eco!Y58))))</f>
        <v>0</v>
      </c>
      <c r="Q277" s="22">
        <f t="shared" si="18"/>
        <v>3.5098475521640202E-3</v>
      </c>
      <c r="R277" s="22">
        <f t="shared" si="19"/>
        <v>-0.11787072243346008</v>
      </c>
      <c r="S277" s="22">
        <f t="shared" si="20"/>
        <v>-6.0728744939271273E-2</v>
      </c>
    </row>
    <row r="278" spans="3:19" x14ac:dyDescent="0.25">
      <c r="C278" s="187"/>
      <c r="D278" s="188"/>
      <c r="E278" s="43" t="s">
        <v>28</v>
      </c>
      <c r="F278" s="133">
        <f>IF($C$2="National Currency",IF(C.Largest_LIFE_DATA!D276=0,0,C.Largest_LIFE_DATA!D276),IF($C$2="Current Exchange rate",IF(C.Largest_LIFE_DATA!D276=0,0,C.Largest_LIFE_DATA!D276/Eco!O23),IF($C$2="Constant Exchange rate",IF(C.Largest_LIFE_DATA!D276=0,0,C.Largest_LIFE_DATA!D276/Eco!O59))))</f>
        <v>25.332985113606686</v>
      </c>
      <c r="G278" s="54">
        <f>IF($C$2="National Currency",IF(C.Largest_LIFE_DATA!E276=0,0,C.Largest_LIFE_DATA!E276),IF($C$2="Current Exchange rate",IF(C.Largest_LIFE_DATA!E276=0,0,C.Largest_LIFE_DATA!E276/Eco!P23),IF($C$2="Constant Exchange rate",IF(C.Largest_LIFE_DATA!E276=0,0,C.Largest_LIFE_DATA!E276/Eco!P59))))</f>
        <v>31.209193000783493</v>
      </c>
      <c r="H278" s="54">
        <f>IF($C$2="National Currency",IF(C.Largest_LIFE_DATA!F276=0,0,C.Largest_LIFE_DATA!F276),IF($C$2="Current Exchange rate",IF(C.Largest_LIFE_DATA!F276=0,0,C.Largest_LIFE_DATA!F276/Eco!Q23),IF($C$2="Constant Exchange rate",IF(C.Largest_LIFE_DATA!F276=0,0,C.Largest_LIFE_DATA!F276/Eco!Q59))))</f>
        <v>32.515016975711674</v>
      </c>
      <c r="I278" s="54">
        <f>IF($C$2="National Currency",IF(C.Largest_LIFE_DATA!G276=0,0,C.Largest_LIFE_DATA!G276),IF($C$2="Current Exchange rate",IF(C.Largest_LIFE_DATA!G276=0,0,C.Largest_LIFE_DATA!G276/Eco!R23),IF($C$2="Constant Exchange rate",IF(C.Largest_LIFE_DATA!G276=0,0,C.Largest_LIFE_DATA!G276/Eco!R59))))</f>
        <v>34.865500130582397</v>
      </c>
      <c r="J278" s="54">
        <f>IF($C$2="National Currency",IF(C.Largest_LIFE_DATA!H276=0,0,C.Largest_LIFE_DATA!H276),IF($C$2="Current Exchange rate",IF(C.Largest_LIFE_DATA!H276=0,0,C.Largest_LIFE_DATA!H276/Eco!S23),IF($C$2="Constant Exchange rate",IF(C.Largest_LIFE_DATA!H276=0,0,C.Largest_LIFE_DATA!H276/Eco!S59))))</f>
        <v>34.865500130582397</v>
      </c>
      <c r="K278" s="54">
        <f>IF($C$2="National Currency",IF(C.Largest_LIFE_DATA!I276=0,0,C.Largest_LIFE_DATA!I276),IF($C$2="Current Exchange rate",IF(C.Largest_LIFE_DATA!I276=0,0,C.Largest_LIFE_DATA!I276/Eco!T23),IF($C$2="Constant Exchange rate",IF(C.Largest_LIFE_DATA!I276=0,0,C.Largest_LIFE_DATA!I276/Eco!T59))))</f>
        <v>34.473752938103942</v>
      </c>
      <c r="L278" s="54">
        <f>IF($C$2="National Currency",IF(C.Largest_LIFE_DATA!J276=0,0,C.Largest_LIFE_DATA!J276),IF($C$2="Current Exchange rate",IF(C.Largest_LIFE_DATA!J276=0,0,C.Largest_LIFE_DATA!J276/Eco!U23),IF($C$2="Constant Exchange rate",IF(C.Largest_LIFE_DATA!J276=0,0,C.Largest_LIFE_DATA!J276/Eco!U59))))</f>
        <v>33.820840950639855</v>
      </c>
      <c r="M278" s="54">
        <f>IF($C$2="National Currency",IF(C.Largest_LIFE_DATA!K276=0,0,C.Largest_LIFE_DATA!K276),IF($C$2="Current Exchange rate",IF(C.Largest_LIFE_DATA!K276=0,0,C.Largest_LIFE_DATA!K276/Eco!V23),IF($C$2="Constant Exchange rate",IF(C.Largest_LIFE_DATA!K276=0,0,C.Largest_LIFE_DATA!K276/Eco!V59))))</f>
        <v>33.298511360668577</v>
      </c>
      <c r="N278" s="54">
        <f>IF($C$2="National Currency",IF(C.Largest_LIFE_DATA!L276=0,0,C.Largest_LIFE_DATA!L276),IF($C$2="Current Exchange rate",IF(C.Largest_LIFE_DATA!L276=0,0,C.Largest_LIFE_DATA!L276/Eco!W23),IF($C$2="Constant Exchange rate",IF(C.Largest_LIFE_DATA!L276=0,0,C.Largest_LIFE_DATA!L276/Eco!W59))))</f>
        <v>33.298511360668577</v>
      </c>
      <c r="O278" s="54">
        <f>IF($C$2="National Currency",IF(C.Largest_LIFE_DATA!M276=0,0,C.Largest_LIFE_DATA!M276),IF($C$2="Current Exchange rate",IF(C.Largest_LIFE_DATA!M276=0,0,C.Largest_LIFE_DATA!M276/Eco!X23),IF($C$2="Constant Exchange rate",IF(C.Largest_LIFE_DATA!M276=0,0,C.Largest_LIFE_DATA!M276/Eco!X59))))</f>
        <v>35.257247323060852</v>
      </c>
      <c r="P278" s="110">
        <f>IF($C$2="National Currency",IF(C.Largest_LIFE_DATA!N276=0,0,C.Largest_LIFE_DATA!N276),IF($C$2="Current Exchange rate",IF(C.Largest_LIFE_DATA!N276=0,0,C.Largest_LIFE_DATA!N276/Eco!Y23),IF($C$2="Constant Exchange rate",IF(C.Largest_LIFE_DATA!N276=0,0,C.Largest_LIFE_DATA!N276/Eco!Y59))))</f>
        <v>0</v>
      </c>
      <c r="Q278" s="22">
        <f t="shared" si="18"/>
        <v>5.3339466902106291E-4</v>
      </c>
      <c r="R278" s="22">
        <f t="shared" si="19"/>
        <v>5.8823529411764941E-2</v>
      </c>
      <c r="S278" s="22">
        <f t="shared" si="20"/>
        <v>0.39175257731958757</v>
      </c>
    </row>
    <row r="279" spans="3:19" x14ac:dyDescent="0.25">
      <c r="C279" s="187"/>
      <c r="D279" s="188"/>
      <c r="E279" s="43" t="s">
        <v>13</v>
      </c>
      <c r="F279" s="133">
        <f>IF($C$2="National Currency",IF(C.Largest_LIFE_DATA!D277=0,0,C.Largest_LIFE_DATA!D277),IF($C$2="Current Exchange rate",IF(C.Largest_LIFE_DATA!D277=0,0,C.Largest_LIFE_DATA!D277/Eco!O24),IF($C$2="Constant Exchange rate",IF(C.Largest_LIFE_DATA!D277=0,0,C.Largest_LIFE_DATA!D277/Eco!O60))))</f>
        <v>95.182861126956951</v>
      </c>
      <c r="G279" s="54">
        <f>IF($C$2="National Currency",IF(C.Largest_LIFE_DATA!E277=0,0,C.Largest_LIFE_DATA!E277),IF($C$2="Current Exchange rate",IF(C.Largest_LIFE_DATA!E277=0,0,C.Largest_LIFE_DATA!E277/Eco!P24),IF($C$2="Constant Exchange rate",IF(C.Largest_LIFE_DATA!E277=0,0,C.Largest_LIFE_DATA!E277/Eco!P60))))</f>
        <v>125.6354186473981</v>
      </c>
      <c r="H279" s="54">
        <f>IF($C$2="National Currency",IF(C.Largest_LIFE_DATA!F277=0,0,C.Largest_LIFE_DATA!F277),IF($C$2="Current Exchange rate",IF(C.Largest_LIFE_DATA!F277=0,0,C.Largest_LIFE_DATA!F277/Eco!Q24),IF($C$2="Constant Exchange rate",IF(C.Largest_LIFE_DATA!F277=0,0,C.Largest_LIFE_DATA!F277/Eco!Q60))))</f>
        <v>134.54712556252773</v>
      </c>
      <c r="I279" s="54">
        <f>IF($C$2="National Currency",IF(C.Largest_LIFE_DATA!G277=0,0,C.Largest_LIFE_DATA!G277),IF($C$2="Current Exchange rate",IF(C.Largest_LIFE_DATA!G277=0,0,C.Largest_LIFE_DATA!G277/Eco!R24),IF($C$2="Constant Exchange rate",IF(C.Largest_LIFE_DATA!G277=0,0,C.Largest_LIFE_DATA!G277/Eco!R60))))</f>
        <v>175.7590162895354</v>
      </c>
      <c r="J279" s="54">
        <f>IF($C$2="National Currency",IF(C.Largest_LIFE_DATA!H277=0,0,C.Largest_LIFE_DATA!H277),IF($C$2="Current Exchange rate",IF(C.Largest_LIFE_DATA!H277=0,0,C.Largest_LIFE_DATA!H277/Eco!S24),IF($C$2="Constant Exchange rate",IF(C.Largest_LIFE_DATA!H277=0,0,C.Largest_LIFE_DATA!H277/Eco!S60))))</f>
        <v>149.04924890663622</v>
      </c>
      <c r="K279" s="54">
        <f>IF($C$2="National Currency",IF(C.Largest_LIFE_DATA!I277=0,0,C.Largest_LIFE_DATA!I277),IF($C$2="Current Exchange rate",IF(C.Largest_LIFE_DATA!I277=0,0,C.Largest_LIFE_DATA!I277/Eco!T24),IF($C$2="Constant Exchange rate",IF(C.Largest_LIFE_DATA!I277=0,0,C.Largest_LIFE_DATA!I277/Eco!T60))))</f>
        <v>133.35868669582302</v>
      </c>
      <c r="L279" s="54">
        <f>IF($C$2="National Currency",IF(C.Largest_LIFE_DATA!J277=0,0,C.Largest_LIFE_DATA!J277),IF($C$2="Current Exchange rate",IF(C.Largest_LIFE_DATA!J277=0,0,C.Largest_LIFE_DATA!J277/Eco!U24),IF($C$2="Constant Exchange rate",IF(C.Largest_LIFE_DATA!J277=0,0,C.Largest_LIFE_DATA!J277/Eco!U60))))</f>
        <v>147.74038156810545</v>
      </c>
      <c r="M279" s="54">
        <f>IF($C$2="National Currency",IF(C.Largest_LIFE_DATA!K277=0,0,C.Largest_LIFE_DATA!K277),IF($C$2="Current Exchange rate",IF(C.Largest_LIFE_DATA!K277=0,0,C.Largest_LIFE_DATA!K277/Eco!V24),IF($C$2="Constant Exchange rate",IF(C.Largest_LIFE_DATA!K277=0,0,C.Largest_LIFE_DATA!K277/Eco!V60))))</f>
        <v>144.93883501299359</v>
      </c>
      <c r="N279" s="54">
        <f>IF($C$2="National Currency",IF(C.Largest_LIFE_DATA!L277=0,0,C.Largest_LIFE_DATA!L277),IF($C$2="Current Exchange rate",IF(C.Largest_LIFE_DATA!L277=0,0,C.Largest_LIFE_DATA!L277/Eco!W24),IF($C$2="Constant Exchange rate",IF(C.Largest_LIFE_DATA!L277=0,0,C.Largest_LIFE_DATA!L277/Eco!W60))))</f>
        <v>132.43645813526018</v>
      </c>
      <c r="O279" s="54">
        <f>IF($C$2="National Currency",IF(C.Largest_LIFE_DATA!M277=0,0,C.Largest_LIFE_DATA!M277),IF($C$2="Current Exchange rate",IF(C.Largest_LIFE_DATA!M277=0,0,C.Largest_LIFE_DATA!M277/Eco!X24),IF($C$2="Constant Exchange rate",IF(C.Largest_LIFE_DATA!M277=0,0,C.Largest_LIFE_DATA!M277/Eco!X60))))</f>
        <v>156.85491538315267</v>
      </c>
      <c r="P279" s="110">
        <f>IF($C$2="National Currency",IF(C.Largest_LIFE_DATA!N277=0,0,C.Largest_LIFE_DATA!N277),IF($C$2="Current Exchange rate",IF(C.Largest_LIFE_DATA!N277=0,0,C.Largest_LIFE_DATA!N277/Eco!Y24),IF($C$2="Constant Exchange rate",IF(C.Largest_LIFE_DATA!N277=0,0,C.Largest_LIFE_DATA!N277/Eco!Y60))))</f>
        <v>0</v>
      </c>
      <c r="Q279" s="22">
        <f t="shared" si="18"/>
        <v>2.373003624148504E-3</v>
      </c>
      <c r="R279" s="22">
        <f t="shared" si="19"/>
        <v>0.18437866424178595</v>
      </c>
      <c r="S279" s="22">
        <f t="shared" si="20"/>
        <v>0.6479323433442099</v>
      </c>
    </row>
    <row r="280" spans="3:19" x14ac:dyDescent="0.25">
      <c r="C280" s="187"/>
      <c r="D280" s="188"/>
      <c r="E280" s="43" t="s">
        <v>14</v>
      </c>
      <c r="F280" s="133">
        <f>IF($C$2="National Currency",IF(C.Largest_LIFE_DATA!D278=0,0,C.Largest_LIFE_DATA!D278),IF($C$2="Current Exchange rate",IF(C.Largest_LIFE_DATA!D278=0,0,C.Largest_LIFE_DATA!D278/Eco!O25),IF($C$2="Constant Exchange rate",IF(C.Largest_LIFE_DATA!D278=0,0,C.Largest_LIFE_DATA!D278/Eco!O61))))</f>
        <v>704.8</v>
      </c>
      <c r="G280" s="54">
        <f>IF($C$2="National Currency",IF(C.Largest_LIFE_DATA!E278=0,0,C.Largest_LIFE_DATA!E278),IF($C$2="Current Exchange rate",IF(C.Largest_LIFE_DATA!E278=0,0,C.Largest_LIFE_DATA!E278/Eco!P25),IF($C$2="Constant Exchange rate",IF(C.Largest_LIFE_DATA!E278=0,0,C.Largest_LIFE_DATA!E278/Eco!P61))))</f>
        <v>983.7</v>
      </c>
      <c r="H280" s="54">
        <f>IF($C$2="National Currency",IF(C.Largest_LIFE_DATA!F278=0,0,C.Largest_LIFE_DATA!F278),IF($C$2="Current Exchange rate",IF(C.Largest_LIFE_DATA!F278=0,0,C.Largest_LIFE_DATA!F278/Eco!Q25),IF($C$2="Constant Exchange rate",IF(C.Largest_LIFE_DATA!F278=0,0,C.Largest_LIFE_DATA!F278/Eco!Q61))))</f>
        <v>2071</v>
      </c>
      <c r="I280" s="54">
        <f>IF($C$2="National Currency",IF(C.Largest_LIFE_DATA!G278=0,0,C.Largest_LIFE_DATA!G278),IF($C$2="Current Exchange rate",IF(C.Largest_LIFE_DATA!G278=0,0,C.Largest_LIFE_DATA!G278/Eco!R25),IF($C$2="Constant Exchange rate",IF(C.Largest_LIFE_DATA!G278=0,0,C.Largest_LIFE_DATA!G278/Eco!R61))))</f>
        <v>2502.3000000000002</v>
      </c>
      <c r="J280" s="54">
        <f>IF($C$2="National Currency",IF(C.Largest_LIFE_DATA!H278=0,0,C.Largest_LIFE_DATA!H278),IF($C$2="Current Exchange rate",IF(C.Largest_LIFE_DATA!H278=0,0,C.Largest_LIFE_DATA!H278/Eco!S25),IF($C$2="Constant Exchange rate",IF(C.Largest_LIFE_DATA!H278=0,0,C.Largest_LIFE_DATA!H278/Eco!S61))))</f>
        <v>1684</v>
      </c>
      <c r="K280" s="54">
        <f>IF($C$2="National Currency",IF(C.Largest_LIFE_DATA!I278=0,0,C.Largest_LIFE_DATA!I278),IF($C$2="Current Exchange rate",IF(C.Largest_LIFE_DATA!I278=0,0,C.Largest_LIFE_DATA!I278/Eco!T25),IF($C$2="Constant Exchange rate",IF(C.Largest_LIFE_DATA!I278=0,0,C.Largest_LIFE_DATA!I278/Eco!T61))))</f>
        <v>1648</v>
      </c>
      <c r="L280" s="54">
        <f>IF($C$2="National Currency",IF(C.Largest_LIFE_DATA!J278=0,0,C.Largest_LIFE_DATA!J278),IF($C$2="Current Exchange rate",IF(C.Largest_LIFE_DATA!J278=0,0,C.Largest_LIFE_DATA!J278/Eco!U25),IF($C$2="Constant Exchange rate",IF(C.Largest_LIFE_DATA!J278=0,0,C.Largest_LIFE_DATA!J278/Eco!U61))))</f>
        <v>1659.04</v>
      </c>
      <c r="M280" s="54">
        <f>IF($C$2="National Currency",IF(C.Largest_LIFE_DATA!K278=0,0,C.Largest_LIFE_DATA!K278),IF($C$2="Current Exchange rate",IF(C.Largest_LIFE_DATA!K278=0,0,C.Largest_LIFE_DATA!K278/Eco!V25),IF($C$2="Constant Exchange rate",IF(C.Largest_LIFE_DATA!K278=0,0,C.Largest_LIFE_DATA!K278/Eco!V61))))</f>
        <v>1311</v>
      </c>
      <c r="N280" s="54">
        <f>IF($C$2="National Currency",IF(C.Largest_LIFE_DATA!L278=0,0,C.Largest_LIFE_DATA!L278),IF($C$2="Current Exchange rate",IF(C.Largest_LIFE_DATA!L278=0,0,C.Largest_LIFE_DATA!L278/Eco!W25),IF($C$2="Constant Exchange rate",IF(C.Largest_LIFE_DATA!L278=0,0,C.Largest_LIFE_DATA!L278/Eco!W61))))</f>
        <v>1224</v>
      </c>
      <c r="O280" s="127">
        <f>IF($C$2="National Currency",IF(C.Largest_LIFE_DATA!M278=0,0,C.Largest_LIFE_DATA!M278),IF($C$2="Current Exchange rate",IF(C.Largest_LIFE_DATA!M278=0,0,C.Largest_LIFE_DATA!M278/Eco!X25),IF($C$2="Constant Exchange rate",IF(C.Largest_LIFE_DATA!M278=0,0,C.Largest_LIFE_DATA!M278/Eco!X61))))</f>
        <v>1224</v>
      </c>
      <c r="P280" s="110">
        <f>IF($C$2="National Currency",IF(C.Largest_LIFE_DATA!N278=0,0,C.Largest_LIFE_DATA!N278),IF($C$2="Current Exchange rate",IF(C.Largest_LIFE_DATA!N278=0,0,C.Largest_LIFE_DATA!N278/Eco!Y25),IF($C$2="Constant Exchange rate",IF(C.Largest_LIFE_DATA!N278=0,0,C.Largest_LIFE_DATA!N278/Eco!Y61))))</f>
        <v>0</v>
      </c>
      <c r="Q280" s="22">
        <f t="shared" si="18"/>
        <v>1.8517471568313622E-2</v>
      </c>
      <c r="R280" s="22">
        <f t="shared" si="19"/>
        <v>0</v>
      </c>
      <c r="S280" s="22">
        <f t="shared" si="20"/>
        <v>0.73666288308740069</v>
      </c>
    </row>
    <row r="281" spans="3:19" x14ac:dyDescent="0.25">
      <c r="C281" s="187"/>
      <c r="D281" s="188"/>
      <c r="E281" s="43" t="s">
        <v>15</v>
      </c>
      <c r="F281" s="133">
        <f>IF($C$2="National Currency",IF(C.Largest_LIFE_DATA!D279=0,0,C.Largest_LIFE_DATA!D279),IF($C$2="Current Exchange rate",IF(C.Largest_LIFE_DATA!D279=0,0,C.Largest_LIFE_DATA!D279/Eco!O26),IF($C$2="Constant Exchange rate",IF(C.Largest_LIFE_DATA!D279=0,0,C.Largest_LIFE_DATA!D279/Eco!O62))))</f>
        <v>3.822689511941848</v>
      </c>
      <c r="G281" s="54">
        <f>IF($C$2="National Currency",IF(C.Largest_LIFE_DATA!E279=0,0,C.Largest_LIFE_DATA!E279),IF($C$2="Current Exchange rate",IF(C.Largest_LIFE_DATA!E279=0,0,C.Largest_LIFE_DATA!E279/Eco!P26),IF($C$2="Constant Exchange rate",IF(C.Largest_LIFE_DATA!E279=0,0,C.Largest_LIFE_DATA!E279/Eco!P62))))</f>
        <v>3.8291796469366561</v>
      </c>
      <c r="H281" s="54">
        <f>IF($C$2="National Currency",IF(C.Largest_LIFE_DATA!F279=0,0,C.Largest_LIFE_DATA!F279),IF($C$2="Current Exchange rate",IF(C.Largest_LIFE_DATA!F279=0,0,C.Largest_LIFE_DATA!F279/Eco!Q26),IF($C$2="Constant Exchange rate",IF(C.Largest_LIFE_DATA!F279=0,0,C.Largest_LIFE_DATA!F279/Eco!Q62))))</f>
        <v>4.0628245067497399</v>
      </c>
      <c r="I281" s="54">
        <f>IF($C$2="National Currency",IF(C.Largest_LIFE_DATA!G279=0,0,C.Largest_LIFE_DATA!G279),IF($C$2="Current Exchange rate",IF(C.Largest_LIFE_DATA!G279=0,0,C.Largest_LIFE_DATA!G279/Eco!R26),IF($C$2="Constant Exchange rate",IF(C.Largest_LIFE_DATA!G279=0,0,C.Largest_LIFE_DATA!G279/Eco!R62))))</f>
        <v>4.6404465212876422</v>
      </c>
      <c r="J281" s="54">
        <f>IF($C$2="National Currency",IF(C.Largest_LIFE_DATA!H279=0,0,C.Largest_LIFE_DATA!H279),IF($C$2="Current Exchange rate",IF(C.Largest_LIFE_DATA!H279=0,0,C.Largest_LIFE_DATA!H279/Eco!S26),IF($C$2="Constant Exchange rate",IF(C.Largest_LIFE_DATA!H279=0,0,C.Largest_LIFE_DATA!H279/Eco!S62))))</f>
        <v>4.4457424714434053</v>
      </c>
      <c r="K281" s="54">
        <f>IF($C$2="National Currency",IF(C.Largest_LIFE_DATA!I279=0,0,C.Largest_LIFE_DATA!I279),IF($C$2="Current Exchange rate",IF(C.Largest_LIFE_DATA!I279=0,0,C.Largest_LIFE_DATA!I279/Eco!T26),IF($C$2="Constant Exchange rate",IF(C.Largest_LIFE_DATA!I279=0,0,C.Largest_LIFE_DATA!I279/Eco!T62))))</f>
        <v>5.0415368639667699</v>
      </c>
      <c r="L281" s="54">
        <f>IF($C$2="National Currency",IF(C.Largest_LIFE_DATA!J279=0,0,C.Largest_LIFE_DATA!J279),IF($C$2="Current Exchange rate",IF(C.Largest_LIFE_DATA!J279=0,0,C.Largest_LIFE_DATA!J279/Eco!U26),IF($C$2="Constant Exchange rate",IF(C.Largest_LIFE_DATA!J279=0,0,C.Largest_LIFE_DATA!J279/Eco!U62))))</f>
        <v>5.2505192107995846</v>
      </c>
      <c r="M281" s="54">
        <f>IF($C$2="National Currency",IF(C.Largest_LIFE_DATA!K279=0,0,C.Largest_LIFE_DATA!K279),IF($C$2="Current Exchange rate",IF(C.Largest_LIFE_DATA!K279=0,0,C.Largest_LIFE_DATA!K279/Eco!V26),IF($C$2="Constant Exchange rate",IF(C.Largest_LIFE_DATA!K279=0,0,C.Largest_LIFE_DATA!K279/Eco!V62))))</f>
        <v>4.2575285565939769</v>
      </c>
      <c r="N281" s="54">
        <f>IF($C$2="National Currency",IF(C.Largest_LIFE_DATA!L279=0,0,C.Largest_LIFE_DATA!L279),IF($C$2="Current Exchange rate",IF(C.Largest_LIFE_DATA!L279=0,0,C.Largest_LIFE_DATA!L279/Eco!W26),IF($C$2="Constant Exchange rate",IF(C.Largest_LIFE_DATA!L279=0,0,C.Largest_LIFE_DATA!L279/Eco!W62))))</f>
        <v>5.3024402907580477</v>
      </c>
      <c r="O281" s="127">
        <f>IF($C$2="National Currency",IF(C.Largest_LIFE_DATA!M279=0,0,C.Largest_LIFE_DATA!M279),IF($C$2="Current Exchange rate",IF(C.Largest_LIFE_DATA!M279=0,0,C.Largest_LIFE_DATA!M279/Eco!X26),IF($C$2="Constant Exchange rate",IF(C.Largest_LIFE_DATA!M279=0,0,C.Largest_LIFE_DATA!M279/Eco!X62))))</f>
        <v>4.7702492211837999</v>
      </c>
      <c r="P281" s="110">
        <f>IF($C$2="National Currency",IF(C.Largest_LIFE_DATA!N279=0,0,C.Largest_LIFE_DATA!N279),IF($C$2="Current Exchange rate",IF(C.Largest_LIFE_DATA!N279=0,0,C.Largest_LIFE_DATA!N279/Eco!Y26),IF($C$2="Constant Exchange rate",IF(C.Largest_LIFE_DATA!N279=0,0,C.Largest_LIFE_DATA!N279/Eco!Y62))))</f>
        <v>0</v>
      </c>
      <c r="Q281" s="22">
        <f t="shared" si="18"/>
        <v>7.216744634562191E-5</v>
      </c>
      <c r="R281" s="22">
        <f t="shared" si="19"/>
        <v>-0.10036719706242359</v>
      </c>
      <c r="S281" s="22">
        <f t="shared" si="20"/>
        <v>0.24787775891341246</v>
      </c>
    </row>
    <row r="282" spans="3:19" x14ac:dyDescent="0.25">
      <c r="C282" s="187"/>
      <c r="D282" s="188"/>
      <c r="E282" s="43" t="s">
        <v>16</v>
      </c>
      <c r="F282" s="133">
        <f>IF($C$2="National Currency",IF(C.Largest_LIFE_DATA!D280=0,0,C.Largest_LIFE_DATA!D280),IF($C$2="Current Exchange rate",IF(C.Largest_LIFE_DATA!D280=0,0,C.Largest_LIFE_DATA!D280/Eco!O27),IF($C$2="Constant Exchange rate",IF(C.Largest_LIFE_DATA!D280=0,0,C.Largest_LIFE_DATA!D280/Eco!O63))))</f>
        <v>6008</v>
      </c>
      <c r="G282" s="54">
        <f>IF($C$2="National Currency",IF(C.Largest_LIFE_DATA!E280=0,0,C.Largest_LIFE_DATA!E280),IF($C$2="Current Exchange rate",IF(C.Largest_LIFE_DATA!E280=0,0,C.Largest_LIFE_DATA!E280/Eco!P27),IF($C$2="Constant Exchange rate",IF(C.Largest_LIFE_DATA!E280=0,0,C.Largest_LIFE_DATA!E280/Eco!P63))))</f>
        <v>6782</v>
      </c>
      <c r="H282" s="54">
        <f>IF($C$2="National Currency",IF(C.Largest_LIFE_DATA!F280=0,0,C.Largest_LIFE_DATA!F280),IF($C$2="Current Exchange rate",IF(C.Largest_LIFE_DATA!F280=0,0,C.Largest_LIFE_DATA!F280/Eco!Q27),IF($C$2="Constant Exchange rate",IF(C.Largest_LIFE_DATA!F280=0,0,C.Largest_LIFE_DATA!F280/Eco!Q63))))</f>
        <v>6716</v>
      </c>
      <c r="I282" s="54">
        <f>IF($C$2="National Currency",IF(C.Largest_LIFE_DATA!G280=0,0,C.Largest_LIFE_DATA!G280),IF($C$2="Current Exchange rate",IF(C.Largest_LIFE_DATA!G280=0,0,C.Largest_LIFE_DATA!G280/Eco!R27),IF($C$2="Constant Exchange rate",IF(C.Largest_LIFE_DATA!G280=0,0,C.Largest_LIFE_DATA!G280/Eco!R63))))</f>
        <v>5535</v>
      </c>
      <c r="J282" s="54">
        <f>IF($C$2="National Currency",IF(C.Largest_LIFE_DATA!H280=0,0,C.Largest_LIFE_DATA!H280),IF($C$2="Current Exchange rate",IF(C.Largest_LIFE_DATA!H280=0,0,C.Largest_LIFE_DATA!H280/Eco!S27),IF($C$2="Constant Exchange rate",IF(C.Largest_LIFE_DATA!H280=0,0,C.Largest_LIFE_DATA!H280/Eco!S63))))</f>
        <v>5314.7650000000003</v>
      </c>
      <c r="K282" s="54">
        <f>IF($C$2="National Currency",IF(C.Largest_LIFE_DATA!I280=0,0,C.Largest_LIFE_DATA!I280),IF($C$2="Current Exchange rate",IF(C.Largest_LIFE_DATA!I280=0,0,C.Largest_LIFE_DATA!I280/Eco!T27),IF($C$2="Constant Exchange rate",IF(C.Largest_LIFE_DATA!I280=0,0,C.Largest_LIFE_DATA!I280/Eco!T63))))</f>
        <v>7491</v>
      </c>
      <c r="L282" s="54">
        <f>IF($C$2="National Currency",IF(C.Largest_LIFE_DATA!J280=0,0,C.Largest_LIFE_DATA!J280),IF($C$2="Current Exchange rate",IF(C.Largest_LIFE_DATA!J280=0,0,C.Largest_LIFE_DATA!J280/Eco!U27),IF($C$2="Constant Exchange rate",IF(C.Largest_LIFE_DATA!J280=0,0,C.Largest_LIFE_DATA!J280/Eco!U63))))</f>
        <v>8841</v>
      </c>
      <c r="M282" s="54">
        <f>IF($C$2="National Currency",IF(C.Largest_LIFE_DATA!K280=0,0,C.Largest_LIFE_DATA!K280),IF($C$2="Current Exchange rate",IF(C.Largest_LIFE_DATA!K280=0,0,C.Largest_LIFE_DATA!K280/Eco!V27),IF($C$2="Constant Exchange rate",IF(C.Largest_LIFE_DATA!K280=0,0,C.Largest_LIFE_DATA!K280/Eco!V63))))</f>
        <v>9509</v>
      </c>
      <c r="N282" s="54">
        <f>IF($C$2="National Currency",IF(C.Largest_LIFE_DATA!L280=0,0,C.Largest_LIFE_DATA!L280),IF($C$2="Current Exchange rate",IF(C.Largest_LIFE_DATA!L280=0,0,C.Largest_LIFE_DATA!L280/Eco!W27),IF($C$2="Constant Exchange rate",IF(C.Largest_LIFE_DATA!L280=0,0,C.Largest_LIFE_DATA!L280/Eco!W63))))</f>
        <v>9961</v>
      </c>
      <c r="O282" s="54">
        <f>IF($C$2="National Currency",IF(C.Largest_LIFE_DATA!M280=0,0,C.Largest_LIFE_DATA!M280),IF($C$2="Current Exchange rate",IF(C.Largest_LIFE_DATA!M280=0,0,C.Largest_LIFE_DATA!M280/Eco!X27),IF($C$2="Constant Exchange rate",IF(C.Largest_LIFE_DATA!M280=0,0,C.Largest_LIFE_DATA!M280/Eco!X63))))</f>
        <v>11507</v>
      </c>
      <c r="P282" s="110">
        <f>IF($C$2="National Currency",IF(C.Largest_LIFE_DATA!N280=0,0,C.Largest_LIFE_DATA!N280),IF($C$2="Current Exchange rate",IF(C.Largest_LIFE_DATA!N280=0,0,C.Largest_LIFE_DATA!N280/Eco!Y27),IF($C$2="Constant Exchange rate",IF(C.Largest_LIFE_DATA!N280=0,0,C.Largest_LIFE_DATA!N280/Eco!Y63))))</f>
        <v>15291</v>
      </c>
      <c r="Q282" s="22">
        <f t="shared" si="18"/>
        <v>0.17408541285668697</v>
      </c>
      <c r="R282" s="22">
        <f t="shared" si="19"/>
        <v>0.15520530067262328</v>
      </c>
      <c r="S282" s="22">
        <f t="shared" si="20"/>
        <v>0.91527962716378153</v>
      </c>
    </row>
    <row r="283" spans="3:19" x14ac:dyDescent="0.25">
      <c r="C283" s="187"/>
      <c r="D283" s="188"/>
      <c r="E283" s="43" t="s">
        <v>29</v>
      </c>
      <c r="F283" s="133">
        <f>IF($C$2="National Currency",IF(C.Largest_LIFE_DATA!D281=0,0,C.Largest_LIFE_DATA!D281),IF($C$2="Current Exchange rate",IF(C.Largest_LIFE_DATA!D281=0,0,C.Largest_LIFE_DATA!D281/Eco!O28),IF($C$2="Constant Exchange rate",IF(C.Largest_LIFE_DATA!D281=0,0,C.Largest_LIFE_DATA!D281/Eco!O64))))</f>
        <v>0</v>
      </c>
      <c r="G283" s="54">
        <f>IF($C$2="National Currency",IF(C.Largest_LIFE_DATA!E281=0,0,C.Largest_LIFE_DATA!E281),IF($C$2="Current Exchange rate",IF(C.Largest_LIFE_DATA!E281=0,0,C.Largest_LIFE_DATA!E281/Eco!P28),IF($C$2="Constant Exchange rate",IF(C.Largest_LIFE_DATA!E281=0,0,C.Largest_LIFE_DATA!E281/Eco!P64))))</f>
        <v>0</v>
      </c>
      <c r="H283" s="54">
        <f>IF($C$2="National Currency",IF(C.Largest_LIFE_DATA!F281=0,0,C.Largest_LIFE_DATA!F281),IF($C$2="Current Exchange rate",IF(C.Largest_LIFE_DATA!F281=0,0,C.Largest_LIFE_DATA!F281/Eco!Q28),IF($C$2="Constant Exchange rate",IF(C.Largest_LIFE_DATA!F281=0,0,C.Largest_LIFE_DATA!F281/Eco!Q64))))</f>
        <v>0</v>
      </c>
      <c r="I283" s="54">
        <f>IF($C$2="National Currency",IF(C.Largest_LIFE_DATA!G281=0,0,C.Largest_LIFE_DATA!G281),IF($C$2="Current Exchange rate",IF(C.Largest_LIFE_DATA!G281=0,0,C.Largest_LIFE_DATA!G281/Eco!R28),IF($C$2="Constant Exchange rate",IF(C.Largest_LIFE_DATA!G281=0,0,C.Largest_LIFE_DATA!G281/Eco!R64))))</f>
        <v>0</v>
      </c>
      <c r="J283" s="54">
        <f>IF($C$2="National Currency",IF(C.Largest_LIFE_DATA!H281=0,0,C.Largest_LIFE_DATA!H281),IF($C$2="Current Exchange rate",IF(C.Largest_LIFE_DATA!H281=0,0,C.Largest_LIFE_DATA!H281/Eco!S28),IF($C$2="Constant Exchange rate",IF(C.Largest_LIFE_DATA!H281=0,0,C.Largest_LIFE_DATA!H281/Eco!S64))))</f>
        <v>0</v>
      </c>
      <c r="K283" s="54">
        <f>IF($C$2="National Currency",IF(C.Largest_LIFE_DATA!I281=0,0,C.Largest_LIFE_DATA!I281),IF($C$2="Current Exchange rate",IF(C.Largest_LIFE_DATA!I281=0,0,C.Largest_LIFE_DATA!I281/Eco!T28),IF($C$2="Constant Exchange rate",IF(C.Largest_LIFE_DATA!I281=0,0,C.Largest_LIFE_DATA!I281/Eco!T64))))</f>
        <v>1236.6932801064538</v>
      </c>
      <c r="L283" s="54">
        <f>IF($C$2="National Currency",IF(C.Largest_LIFE_DATA!J281=0,0,C.Largest_LIFE_DATA!J281),IF($C$2="Current Exchange rate",IF(C.Largest_LIFE_DATA!J281=0,0,C.Largest_LIFE_DATA!J281/Eco!U28),IF($C$2="Constant Exchange rate",IF(C.Largest_LIFE_DATA!J281=0,0,C.Largest_LIFE_DATA!J281/Eco!U64))))</f>
        <v>1414.6706586826349</v>
      </c>
      <c r="M283" s="54">
        <f>IF($C$2="National Currency",IF(C.Largest_LIFE_DATA!K281=0,0,C.Largest_LIFE_DATA!K281),IF($C$2="Current Exchange rate",IF(C.Largest_LIFE_DATA!K281=0,0,C.Largest_LIFE_DATA!K281/Eco!V28),IF($C$2="Constant Exchange rate",IF(C.Largest_LIFE_DATA!K281=0,0,C.Largest_LIFE_DATA!K281/Eco!V64))))</f>
        <v>569.69394544244847</v>
      </c>
      <c r="N283" s="54">
        <f>IF($C$2="National Currency",IF(C.Largest_LIFE_DATA!L281=0,0,C.Largest_LIFE_DATA!L281),IF($C$2="Current Exchange rate",IF(C.Largest_LIFE_DATA!L281=0,0,C.Largest_LIFE_DATA!L281/Eco!W28),IF($C$2="Constant Exchange rate",IF(C.Largest_LIFE_DATA!L281=0,0,C.Largest_LIFE_DATA!L281/Eco!W64))))</f>
        <v>398.36992681304059</v>
      </c>
      <c r="O283" s="127">
        <f>IF($C$2="National Currency",IF(C.Largest_LIFE_DATA!M281=0,0,C.Largest_LIFE_DATA!M281),IF($C$2="Current Exchange rate",IF(C.Largest_LIFE_DATA!M281=0,0,C.Largest_LIFE_DATA!M281/Eco!X28),IF($C$2="Constant Exchange rate",IF(C.Largest_LIFE_DATA!M281=0,0,C.Largest_LIFE_DATA!M281/Eco!X64))))</f>
        <v>398.36992681304059</v>
      </c>
      <c r="P283" s="110">
        <f>IF($C$2="National Currency",IF(C.Largest_LIFE_DATA!N281=0,0,C.Largest_LIFE_DATA!N281),IF($C$2="Current Exchange rate",IF(C.Largest_LIFE_DATA!N281=0,0,C.Largest_LIFE_DATA!N281/Eco!Y28),IF($C$2="Constant Exchange rate",IF(C.Largest_LIFE_DATA!N281=0,0,C.Largest_LIFE_DATA!N281/Eco!Y64))))</f>
        <v>0</v>
      </c>
      <c r="Q283" s="22">
        <f t="shared" si="18"/>
        <v>6.0268004848297863E-3</v>
      </c>
      <c r="R283" s="22">
        <f t="shared" si="19"/>
        <v>0</v>
      </c>
      <c r="S283" s="22" t="str">
        <f t="shared" si="20"/>
        <v>-</v>
      </c>
    </row>
    <row r="284" spans="3:19" x14ac:dyDescent="0.25">
      <c r="C284" s="187"/>
      <c r="D284" s="188"/>
      <c r="E284" s="43" t="s">
        <v>17</v>
      </c>
      <c r="F284" s="133">
        <f>IF($C$2="National Currency",IF(C.Largest_LIFE_DATA!D282=0,0,C.Largest_LIFE_DATA!D282),IF($C$2="Current Exchange rate",IF(C.Largest_LIFE_DATA!D282=0,0,C.Largest_LIFE_DATA!D282/Eco!O29),IF($C$2="Constant Exchange rate",IF(C.Largest_LIFE_DATA!D282=0,0,C.Largest_LIFE_DATA!D282/Eco!O65))))</f>
        <v>0</v>
      </c>
      <c r="G284" s="54">
        <f>IF($C$2="National Currency",IF(C.Largest_LIFE_DATA!E282=0,0,C.Largest_LIFE_DATA!E282),IF($C$2="Current Exchange rate",IF(C.Largest_LIFE_DATA!E282=0,0,C.Largest_LIFE_DATA!E282/Eco!P29),IF($C$2="Constant Exchange rate",IF(C.Largest_LIFE_DATA!E282=0,0,C.Largest_LIFE_DATA!E282/Eco!P65))))</f>
        <v>0</v>
      </c>
      <c r="H284" s="54">
        <f>IF($C$2="National Currency",IF(C.Largest_LIFE_DATA!F282=0,0,C.Largest_LIFE_DATA!F282),IF($C$2="Current Exchange rate",IF(C.Largest_LIFE_DATA!F282=0,0,C.Largest_LIFE_DATA!F282/Eco!Q29),IF($C$2="Constant Exchange rate",IF(C.Largest_LIFE_DATA!F282=0,0,C.Largest_LIFE_DATA!F282/Eco!Q65))))</f>
        <v>0</v>
      </c>
      <c r="I284" s="54">
        <f>IF($C$2="National Currency",IF(C.Largest_LIFE_DATA!G282=0,0,C.Largest_LIFE_DATA!G282),IF($C$2="Current Exchange rate",IF(C.Largest_LIFE_DATA!G282=0,0,C.Largest_LIFE_DATA!G282/Eco!R29),IF($C$2="Constant Exchange rate",IF(C.Largest_LIFE_DATA!G282=0,0,C.Largest_LIFE_DATA!G282/Eco!R65))))</f>
        <v>0</v>
      </c>
      <c r="J284" s="54">
        <f>IF($C$2="National Currency",IF(C.Largest_LIFE_DATA!H282=0,0,C.Largest_LIFE_DATA!H282),IF($C$2="Current Exchange rate",IF(C.Largest_LIFE_DATA!H282=0,0,C.Largest_LIFE_DATA!H282/Eco!S29),IF($C$2="Constant Exchange rate",IF(C.Largest_LIFE_DATA!H282=0,0,C.Largest_LIFE_DATA!H282/Eco!S65))))</f>
        <v>91</v>
      </c>
      <c r="K284" s="54">
        <f>IF($C$2="National Currency",IF(C.Largest_LIFE_DATA!I282=0,0,C.Largest_LIFE_DATA!I282),IF($C$2="Current Exchange rate",IF(C.Largest_LIFE_DATA!I282=0,0,C.Largest_LIFE_DATA!I282/Eco!T29),IF($C$2="Constant Exchange rate",IF(C.Largest_LIFE_DATA!I282=0,0,C.Largest_LIFE_DATA!I282/Eco!T65))))</f>
        <v>153</v>
      </c>
      <c r="L284" s="54">
        <f>IF($C$2="National Currency",IF(C.Largest_LIFE_DATA!J282=0,0,C.Largest_LIFE_DATA!J282),IF($C$2="Current Exchange rate",IF(C.Largest_LIFE_DATA!J282=0,0,C.Largest_LIFE_DATA!J282/Eco!U29),IF($C$2="Constant Exchange rate",IF(C.Largest_LIFE_DATA!J282=0,0,C.Largest_LIFE_DATA!J282/Eco!U65))))</f>
        <v>116</v>
      </c>
      <c r="M284" s="54">
        <f>IF($C$2="National Currency",IF(C.Largest_LIFE_DATA!K282=0,0,C.Largest_LIFE_DATA!K282),IF($C$2="Current Exchange rate",IF(C.Largest_LIFE_DATA!K282=0,0,C.Largest_LIFE_DATA!K282/Eco!V29),IF($C$2="Constant Exchange rate",IF(C.Largest_LIFE_DATA!K282=0,0,C.Largest_LIFE_DATA!K282/Eco!V65))))</f>
        <v>126</v>
      </c>
      <c r="N284" s="54">
        <f>IF($C$2="National Currency",IF(C.Largest_LIFE_DATA!L282=0,0,C.Largest_LIFE_DATA!L282),IF($C$2="Current Exchange rate",IF(C.Largest_LIFE_DATA!L282=0,0,C.Largest_LIFE_DATA!L282/Eco!W29),IF($C$2="Constant Exchange rate",IF(C.Largest_LIFE_DATA!L282=0,0,C.Largest_LIFE_DATA!L282/Eco!W65))))</f>
        <v>132</v>
      </c>
      <c r="O284" s="127">
        <f>IF($C$2="National Currency",IF(C.Largest_LIFE_DATA!M282=0,0,C.Largest_LIFE_DATA!M282),IF($C$2="Current Exchange rate",IF(C.Largest_LIFE_DATA!M282=0,0,C.Largest_LIFE_DATA!M282/Eco!X29),IF($C$2="Constant Exchange rate",IF(C.Largest_LIFE_DATA!M282=0,0,C.Largest_LIFE_DATA!M282/Eco!X65))))</f>
        <v>132</v>
      </c>
      <c r="P284" s="110">
        <f>IF($C$2="National Currency",IF(C.Largest_LIFE_DATA!N282=0,0,C.Largest_LIFE_DATA!N282),IF($C$2="Current Exchange rate",IF(C.Largest_LIFE_DATA!N282=0,0,C.Largest_LIFE_DATA!N282/Eco!Y29),IF($C$2="Constant Exchange rate",IF(C.Largest_LIFE_DATA!N282=0,0,C.Largest_LIFE_DATA!N282/Eco!Y65))))</f>
        <v>0</v>
      </c>
      <c r="Q284" s="22">
        <f t="shared" si="18"/>
        <v>1.9969822279553907E-3</v>
      </c>
      <c r="R284" s="22">
        <f t="shared" si="19"/>
        <v>0</v>
      </c>
      <c r="S284" s="22" t="str">
        <f t="shared" si="20"/>
        <v>-</v>
      </c>
    </row>
    <row r="285" spans="3:19" x14ac:dyDescent="0.25">
      <c r="C285" s="187"/>
      <c r="D285" s="188"/>
      <c r="E285" s="43" t="s">
        <v>18</v>
      </c>
      <c r="F285" s="133">
        <f>IF($C$2="National Currency",IF(C.Largest_LIFE_DATA!D283=0,0,C.Largest_LIFE_DATA!D283),IF($C$2="Current Exchange rate",IF(C.Largest_LIFE_DATA!D283=0,0,C.Largest_LIFE_DATA!D283/Eco!O30),IF($C$2="Constant Exchange rate",IF(C.Largest_LIFE_DATA!D283=0,0,C.Largest_LIFE_DATA!D283/Eco!O66))))</f>
        <v>2.1770062606715994</v>
      </c>
      <c r="G285" s="54">
        <f>IF($C$2="National Currency",IF(C.Largest_LIFE_DATA!E283=0,0,C.Largest_LIFE_DATA!E283),IF($C$2="Current Exchange rate",IF(C.Largest_LIFE_DATA!E283=0,0,C.Largest_LIFE_DATA!E283/Eco!P30),IF($C$2="Constant Exchange rate",IF(C.Largest_LIFE_DATA!E283=0,0,C.Largest_LIFE_DATA!E283/Eco!P66))))</f>
        <v>4.5959021058622653</v>
      </c>
      <c r="H285" s="54">
        <f>IF($C$2="National Currency",IF(C.Largest_LIFE_DATA!F283=0,0,C.Largest_LIFE_DATA!F283),IF($C$2="Current Exchange rate",IF(C.Largest_LIFE_DATA!F283=0,0,C.Largest_LIFE_DATA!F283/Eco!Q30),IF($C$2="Constant Exchange rate",IF(C.Largest_LIFE_DATA!F283=0,0,C.Largest_LIFE_DATA!F283/Eco!Q66))))</f>
        <v>7.4843483210017077</v>
      </c>
      <c r="I285" s="54">
        <f>IF($C$2="National Currency",IF(C.Largest_LIFE_DATA!G283=0,0,C.Largest_LIFE_DATA!G283),IF($C$2="Current Exchange rate",IF(C.Largest_LIFE_DATA!G283=0,0,C.Largest_LIFE_DATA!G283/Eco!R30),IF($C$2="Constant Exchange rate",IF(C.Largest_LIFE_DATA!G283=0,0,C.Largest_LIFE_DATA!G283/Eco!R66))))</f>
        <v>19.692657939669893</v>
      </c>
      <c r="J285" s="54">
        <f>IF($C$2="National Currency",IF(C.Largest_LIFE_DATA!H283=0,0,C.Largest_LIFE_DATA!H283),IF($C$2="Current Exchange rate",IF(C.Largest_LIFE_DATA!H283=0,0,C.Largest_LIFE_DATA!H283/Eco!S30),IF($C$2="Constant Exchange rate",IF(C.Largest_LIFE_DATA!H283=0,0,C.Largest_LIFE_DATA!H283/Eco!S66))))</f>
        <v>9.6044393853158798</v>
      </c>
      <c r="K285" s="54">
        <f>IF($C$2="National Currency",IF(C.Largest_LIFE_DATA!I283=0,0,C.Largest_LIFE_DATA!I283),IF($C$2="Current Exchange rate",IF(C.Largest_LIFE_DATA!I283=0,0,C.Largest_LIFE_DATA!I283/Eco!T30),IF($C$2="Constant Exchange rate",IF(C.Largest_LIFE_DATA!I283=0,0,C.Largest_LIFE_DATA!I283/Eco!T66))))</f>
        <v>8.537279453614115</v>
      </c>
      <c r="L285" s="54">
        <f>IF($C$2="National Currency",IF(C.Largest_LIFE_DATA!J283=0,0,C.Largest_LIFE_DATA!J283),IF($C$2="Current Exchange rate",IF(C.Largest_LIFE_DATA!J283=0,0,C.Largest_LIFE_DATA!J283/Eco!U30),IF($C$2="Constant Exchange rate",IF(C.Largest_LIFE_DATA!J283=0,0,C.Largest_LIFE_DATA!J283/Eco!U66))))</f>
        <v>13.531587933978372</v>
      </c>
      <c r="M285" s="54">
        <f>IF($C$2="National Currency",IF(C.Largest_LIFE_DATA!K283=0,0,C.Largest_LIFE_DATA!K283),IF($C$2="Current Exchange rate",IF(C.Largest_LIFE_DATA!K283=0,0,C.Largest_LIFE_DATA!K283/Eco!V30),IF($C$2="Constant Exchange rate",IF(C.Largest_LIFE_DATA!K283=0,0,C.Largest_LIFE_DATA!K283/Eco!V66))))</f>
        <v>0</v>
      </c>
      <c r="N285" s="54">
        <f>IF($C$2="National Currency",IF(C.Largest_LIFE_DATA!L283=0,0,C.Largest_LIFE_DATA!L283),IF($C$2="Current Exchange rate",IF(C.Largest_LIFE_DATA!L283=0,0,C.Largest_LIFE_DATA!L283/Eco!W30),IF($C$2="Constant Exchange rate",IF(C.Largest_LIFE_DATA!L283=0,0,C.Largest_LIFE_DATA!L283/Eco!W66))))</f>
        <v>0</v>
      </c>
      <c r="O285" s="54">
        <f>IF($C$2="National Currency",IF(C.Largest_LIFE_DATA!M283=0,0,C.Largest_LIFE_DATA!M283),IF($C$2="Current Exchange rate",IF(C.Largest_LIFE_DATA!M283=0,0,C.Largest_LIFE_DATA!M283/Eco!X30),IF($C$2="Constant Exchange rate",IF(C.Largest_LIFE_DATA!M283=0,0,C.Largest_LIFE_DATA!M283/Eco!X66))))</f>
        <v>0</v>
      </c>
      <c r="P285" s="110">
        <f>IF($C$2="National Currency",IF(C.Largest_LIFE_DATA!N283=0,0,C.Largest_LIFE_DATA!N283),IF($C$2="Current Exchange rate",IF(C.Largest_LIFE_DATA!N283=0,0,C.Largest_LIFE_DATA!N283/Eco!Y30),IF($C$2="Constant Exchange rate",IF(C.Largest_LIFE_DATA!N283=0,0,C.Largest_LIFE_DATA!N283/Eco!Y66))))</f>
        <v>0</v>
      </c>
      <c r="Q285" s="22">
        <f t="shared" si="18"/>
        <v>0</v>
      </c>
      <c r="R285" s="22" t="str">
        <f t="shared" si="19"/>
        <v>-</v>
      </c>
      <c r="S285" s="22" t="str">
        <f t="shared" si="20"/>
        <v>-</v>
      </c>
    </row>
    <row r="286" spans="3:19" x14ac:dyDescent="0.25">
      <c r="C286" s="187"/>
      <c r="D286" s="188"/>
      <c r="E286" s="43" t="s">
        <v>19</v>
      </c>
      <c r="F286" s="133">
        <f>IF($C$2="National Currency",IF(C.Largest_LIFE_DATA!D284=0,0,C.Largest_LIFE_DATA!D284),IF($C$2="Current Exchange rate",IF(C.Largest_LIFE_DATA!D284=0,0,C.Largest_LIFE_DATA!D284/Eco!O31),IF($C$2="Constant Exchange rate",IF(C.Largest_LIFE_DATA!D284=0,0,C.Largest_LIFE_DATA!D284/Eco!O67))))</f>
        <v>0</v>
      </c>
      <c r="G286" s="54">
        <f>IF($C$2="National Currency",IF(C.Largest_LIFE_DATA!E284=0,0,C.Largest_LIFE_DATA!E284),IF($C$2="Current Exchange rate",IF(C.Largest_LIFE_DATA!E284=0,0,C.Largest_LIFE_DATA!E284/Eco!P31),IF($C$2="Constant Exchange rate",IF(C.Largest_LIFE_DATA!E284=0,0,C.Largest_LIFE_DATA!E284/Eco!P67))))</f>
        <v>0</v>
      </c>
      <c r="H286" s="54">
        <f>IF($C$2="National Currency",IF(C.Largest_LIFE_DATA!F284=0,0,C.Largest_LIFE_DATA!F284),IF($C$2="Current Exchange rate",IF(C.Largest_LIFE_DATA!F284=0,0,C.Largest_LIFE_DATA!F284/Eco!Q31),IF($C$2="Constant Exchange rate",IF(C.Largest_LIFE_DATA!F284=0,0,C.Largest_LIFE_DATA!F284/Eco!Q67))))</f>
        <v>0</v>
      </c>
      <c r="I286" s="54">
        <f>IF($C$2="National Currency",IF(C.Largest_LIFE_DATA!G284=0,0,C.Largest_LIFE_DATA!G284),IF($C$2="Current Exchange rate",IF(C.Largest_LIFE_DATA!G284=0,0,C.Largest_LIFE_DATA!G284/Eco!R31),IF($C$2="Constant Exchange rate",IF(C.Largest_LIFE_DATA!G284=0,0,C.Largest_LIFE_DATA!G284/Eco!R67))))</f>
        <v>0</v>
      </c>
      <c r="J286" s="54">
        <f>IF($C$2="National Currency",IF(C.Largest_LIFE_DATA!H284=0,0,C.Largest_LIFE_DATA!H284),IF($C$2="Current Exchange rate",IF(C.Largest_LIFE_DATA!H284=0,0,C.Largest_LIFE_DATA!H284/Eco!S31),IF($C$2="Constant Exchange rate",IF(C.Largest_LIFE_DATA!H284=0,0,C.Largest_LIFE_DATA!H284/Eco!S67))))</f>
        <v>0</v>
      </c>
      <c r="K286" s="54">
        <f>IF($C$2="National Currency",IF(C.Largest_LIFE_DATA!I284=0,0,C.Largest_LIFE_DATA!I284),IF($C$2="Current Exchange rate",IF(C.Largest_LIFE_DATA!I284=0,0,C.Largest_LIFE_DATA!I284/Eco!T31),IF($C$2="Constant Exchange rate",IF(C.Largest_LIFE_DATA!I284=0,0,C.Largest_LIFE_DATA!I284/Eco!T67))))</f>
        <v>0</v>
      </c>
      <c r="L286" s="54">
        <f>IF($C$2="National Currency",IF(C.Largest_LIFE_DATA!J284=0,0,C.Largest_LIFE_DATA!J284),IF($C$2="Current Exchange rate",IF(C.Largest_LIFE_DATA!J284=0,0,C.Largest_LIFE_DATA!J284/Eco!U31),IF($C$2="Constant Exchange rate",IF(C.Largest_LIFE_DATA!J284=0,0,C.Largest_LIFE_DATA!J284/Eco!U67))))</f>
        <v>0</v>
      </c>
      <c r="M286" s="54">
        <f>IF($C$2="National Currency",IF(C.Largest_LIFE_DATA!K284=0,0,C.Largest_LIFE_DATA!K284),IF($C$2="Current Exchange rate",IF(C.Largest_LIFE_DATA!K284=0,0,C.Largest_LIFE_DATA!K284/Eco!V31),IF($C$2="Constant Exchange rate",IF(C.Largest_LIFE_DATA!K284=0,0,C.Largest_LIFE_DATA!K284/Eco!V67))))</f>
        <v>0</v>
      </c>
      <c r="N286" s="54">
        <f>IF($C$2="National Currency",IF(C.Largest_LIFE_DATA!L284=0,0,C.Largest_LIFE_DATA!L284),IF($C$2="Current Exchange rate",IF(C.Largest_LIFE_DATA!L284=0,0,C.Largest_LIFE_DATA!L284/Eco!W31),IF($C$2="Constant Exchange rate",IF(C.Largest_LIFE_DATA!L284=0,0,C.Largest_LIFE_DATA!L284/Eco!W67))))</f>
        <v>0</v>
      </c>
      <c r="O286" s="54">
        <f>IF($C$2="National Currency",IF(C.Largest_LIFE_DATA!M284=0,0,C.Largest_LIFE_DATA!M284),IF($C$2="Current Exchange rate",IF(C.Largest_LIFE_DATA!M284=0,0,C.Largest_LIFE_DATA!M284/Eco!X31),IF($C$2="Constant Exchange rate",IF(C.Largest_LIFE_DATA!M284=0,0,C.Largest_LIFE_DATA!M284/Eco!X67))))</f>
        <v>0</v>
      </c>
      <c r="P286" s="110">
        <f>IF($C$2="National Currency",IF(C.Largest_LIFE_DATA!N284=0,0,C.Largest_LIFE_DATA!N284),IF($C$2="Current Exchange rate",IF(C.Largest_LIFE_DATA!N284=0,0,C.Largest_LIFE_DATA!N284/Eco!Y31),IF($C$2="Constant Exchange rate",IF(C.Largest_LIFE_DATA!N284=0,0,C.Largest_LIFE_DATA!N284/Eco!Y67))))</f>
        <v>0</v>
      </c>
      <c r="Q286" s="22">
        <f t="shared" si="18"/>
        <v>0</v>
      </c>
      <c r="R286" s="22" t="str">
        <f t="shared" si="19"/>
        <v>-</v>
      </c>
      <c r="S286" s="22" t="str">
        <f t="shared" si="20"/>
        <v>-</v>
      </c>
    </row>
    <row r="287" spans="3:19" x14ac:dyDescent="0.25">
      <c r="C287" s="187"/>
      <c r="D287" s="188"/>
      <c r="E287" s="43" t="s">
        <v>20</v>
      </c>
      <c r="F287" s="133">
        <f>IF($C$2="National Currency",IF(C.Largest_LIFE_DATA!D285=0,0,C.Largest_LIFE_DATA!D285),IF($C$2="Current Exchange rate",IF(C.Largest_LIFE_DATA!D285=0,0,C.Largest_LIFE_DATA!D285/Eco!O32),IF($C$2="Constant Exchange rate",IF(C.Largest_LIFE_DATA!D285=0,0,C.Largest_LIFE_DATA!D285/Eco!O68))))</f>
        <v>2927</v>
      </c>
      <c r="G287" s="54">
        <f>IF($C$2="National Currency",IF(C.Largest_LIFE_DATA!E285=0,0,C.Largest_LIFE_DATA!E285),IF($C$2="Current Exchange rate",IF(C.Largest_LIFE_DATA!E285=0,0,C.Largest_LIFE_DATA!E285/Eco!P32),IF($C$2="Constant Exchange rate",IF(C.Largest_LIFE_DATA!E285=0,0,C.Largest_LIFE_DATA!E285/Eco!P68))))</f>
        <v>3014</v>
      </c>
      <c r="H287" s="54">
        <f>IF($C$2="National Currency",IF(C.Largest_LIFE_DATA!F285=0,0,C.Largest_LIFE_DATA!F285),IF($C$2="Current Exchange rate",IF(C.Largest_LIFE_DATA!F285=0,0,C.Largest_LIFE_DATA!F285/Eco!Q32),IF($C$2="Constant Exchange rate",IF(C.Largest_LIFE_DATA!F285=0,0,C.Largest_LIFE_DATA!F285/Eco!Q68))))</f>
        <v>3559</v>
      </c>
      <c r="I287" s="54">
        <f>IF($C$2="National Currency",IF(C.Largest_LIFE_DATA!G285=0,0,C.Largest_LIFE_DATA!G285),IF($C$2="Current Exchange rate",IF(C.Largest_LIFE_DATA!G285=0,0,C.Largest_LIFE_DATA!G285/Eco!R32),IF($C$2="Constant Exchange rate",IF(C.Largest_LIFE_DATA!G285=0,0,C.Largest_LIFE_DATA!G285/Eco!R68))))</f>
        <v>3918</v>
      </c>
      <c r="J287" s="54">
        <f>IF($C$2="National Currency",IF(C.Largest_LIFE_DATA!H285=0,0,C.Largest_LIFE_DATA!H285),IF($C$2="Current Exchange rate",IF(C.Largest_LIFE_DATA!H285=0,0,C.Largest_LIFE_DATA!H285/Eco!S32),IF($C$2="Constant Exchange rate",IF(C.Largest_LIFE_DATA!H285=0,0,C.Largest_LIFE_DATA!H285/Eco!S68))))</f>
        <v>3609</v>
      </c>
      <c r="K287" s="54">
        <f>IF($C$2="National Currency",IF(C.Largest_LIFE_DATA!I285=0,0,C.Largest_LIFE_DATA!I285),IF($C$2="Current Exchange rate",IF(C.Largest_LIFE_DATA!I285=0,0,C.Largest_LIFE_DATA!I285/Eco!T32),IF($C$2="Constant Exchange rate",IF(C.Largest_LIFE_DATA!I285=0,0,C.Largest_LIFE_DATA!I285/Eco!T68))))</f>
        <v>3536</v>
      </c>
      <c r="L287" s="54">
        <f>IF($C$2="National Currency",IF(C.Largest_LIFE_DATA!J285=0,0,C.Largest_LIFE_DATA!J285),IF($C$2="Current Exchange rate",IF(C.Largest_LIFE_DATA!J285=0,0,C.Largest_LIFE_DATA!J285/Eco!U32),IF($C$2="Constant Exchange rate",IF(C.Largest_LIFE_DATA!J285=0,0,C.Largest_LIFE_DATA!J285/Eco!U68))))</f>
        <v>2912</v>
      </c>
      <c r="M287" s="127">
        <f>IF($C$2="National Currency",IF(C.Largest_LIFE_DATA!K285=0,0,C.Largest_LIFE_DATA!K285),IF($C$2="Current Exchange rate",IF(C.Largest_LIFE_DATA!K285=0,0,C.Largest_LIFE_DATA!K285/Eco!V32),IF($C$2="Constant Exchange rate",IF(C.Largest_LIFE_DATA!K285=0,0,C.Largest_LIFE_DATA!K285/Eco!V68))))</f>
        <v>2805.6666666666665</v>
      </c>
      <c r="N287" s="127">
        <f>IF($C$2="National Currency",IF(C.Largest_LIFE_DATA!L285=0,0,C.Largest_LIFE_DATA!L285),IF($C$2="Current Exchange rate",IF(C.Largest_LIFE_DATA!L285=0,0,C.Largest_LIFE_DATA!L285/Eco!W32),IF($C$2="Constant Exchange rate",IF(C.Largest_LIFE_DATA!L285=0,0,C.Largest_LIFE_DATA!L285/Eco!W68))))</f>
        <v>2699.333333333333</v>
      </c>
      <c r="O287" s="54">
        <f>IF($C$2="National Currency",IF(C.Largest_LIFE_DATA!M285=0,0,C.Largest_LIFE_DATA!M285),IF($C$2="Current Exchange rate",IF(C.Largest_LIFE_DATA!M285=0,0,C.Largest_LIFE_DATA!M285/Eco!X32),IF($C$2="Constant Exchange rate",IF(C.Largest_LIFE_DATA!M285=0,0,C.Largest_LIFE_DATA!M285/Eco!X68))))</f>
        <v>2593</v>
      </c>
      <c r="P287" s="110">
        <f>IF($C$2="National Currency",IF(C.Largest_LIFE_DATA!N285=0,0,C.Largest_LIFE_DATA!N285),IF($C$2="Current Exchange rate",IF(C.Largest_LIFE_DATA!N285=0,0,C.Largest_LIFE_DATA!N285/Eco!Y32),IF($C$2="Constant Exchange rate",IF(C.Largest_LIFE_DATA!N285=0,0,C.Largest_LIFE_DATA!N285/Eco!Y68))))</f>
        <v>2341.9349999999999</v>
      </c>
      <c r="Q287" s="22">
        <f t="shared" si="18"/>
        <v>3.9228597856729761E-2</v>
      </c>
      <c r="R287" s="22">
        <f t="shared" si="19"/>
        <v>-3.9392442578414344E-2</v>
      </c>
      <c r="S287" s="22">
        <f t="shared" si="20"/>
        <v>-0.11411001024940215</v>
      </c>
    </row>
    <row r="288" spans="3:19" x14ac:dyDescent="0.25">
      <c r="C288" s="187"/>
      <c r="D288" s="188"/>
      <c r="E288" s="43" t="s">
        <v>21</v>
      </c>
      <c r="F288" s="133">
        <f>IF($C$2="National Currency",IF(C.Largest_LIFE_DATA!D286=0,0,C.Largest_LIFE_DATA!D286),IF($C$2="Current Exchange rate",IF(C.Largest_LIFE_DATA!D286=0,0,C.Largest_LIFE_DATA!D286/Eco!O33),IF($C$2="Constant Exchange rate",IF(C.Largest_LIFE_DATA!D286=0,0,C.Largest_LIFE_DATA!D286/Eco!O69))))</f>
        <v>1509.4005750940057</v>
      </c>
      <c r="G288" s="54">
        <f>IF($C$2="National Currency",IF(C.Largest_LIFE_DATA!E286=0,0,C.Largest_LIFE_DATA!E286),IF($C$2="Current Exchange rate",IF(C.Largest_LIFE_DATA!E286=0,0,C.Largest_LIFE_DATA!E286/Eco!P33),IF($C$2="Constant Exchange rate",IF(C.Largest_LIFE_DATA!E286=0,0,C.Largest_LIFE_DATA!E286/Eco!P69))))</f>
        <v>1415.6160141561602</v>
      </c>
      <c r="H288" s="54">
        <f>IF($C$2="National Currency",IF(C.Largest_LIFE_DATA!F286=0,0,C.Largest_LIFE_DATA!F286),IF($C$2="Current Exchange rate",IF(C.Largest_LIFE_DATA!F286=0,0,C.Largest_LIFE_DATA!F286/Eco!Q33),IF($C$2="Constant Exchange rate",IF(C.Largest_LIFE_DATA!F286=0,0,C.Largest_LIFE_DATA!F286/Eco!Q69))))</f>
        <v>1431.0993143109931</v>
      </c>
      <c r="I288" s="54">
        <f>IF($C$2="National Currency",IF(C.Largest_LIFE_DATA!G286=0,0,C.Largest_LIFE_DATA!G286),IF($C$2="Current Exchange rate",IF(C.Largest_LIFE_DATA!G286=0,0,C.Largest_LIFE_DATA!G286/Eco!R33),IF($C$2="Constant Exchange rate",IF(C.Largest_LIFE_DATA!G286=0,0,C.Largest_LIFE_DATA!G286/Eco!R69))))</f>
        <v>1806.2375580623757</v>
      </c>
      <c r="J288" s="54">
        <f>IF($C$2="National Currency",IF(C.Largest_LIFE_DATA!H286=0,0,C.Largest_LIFE_DATA!H286),IF($C$2="Current Exchange rate",IF(C.Largest_LIFE_DATA!H286=0,0,C.Largest_LIFE_DATA!H286/Eco!S33),IF($C$2="Constant Exchange rate",IF(C.Largest_LIFE_DATA!H286=0,0,C.Largest_LIFE_DATA!H286/Eco!S69))))</f>
        <v>1751.7142225171422</v>
      </c>
      <c r="K288" s="54">
        <f>IF($C$2="National Currency",IF(C.Largest_LIFE_DATA!I286=0,0,C.Largest_LIFE_DATA!I286),IF($C$2="Current Exchange rate",IF(C.Largest_LIFE_DATA!I286=0,0,C.Largest_LIFE_DATA!I286/Eco!T33),IF($C$2="Constant Exchange rate",IF(C.Largest_LIFE_DATA!I286=0,0,C.Largest_LIFE_DATA!I286/Eco!T69))))</f>
        <v>1726.2773722627737</v>
      </c>
      <c r="L288" s="54">
        <f>IF($C$2="National Currency",IF(C.Largest_LIFE_DATA!J286=0,0,C.Largest_LIFE_DATA!J286),IF($C$2="Current Exchange rate",IF(C.Largest_LIFE_DATA!J286=0,0,C.Largest_LIFE_DATA!J286/Eco!U33),IF($C$2="Constant Exchange rate",IF(C.Largest_LIFE_DATA!J286=0,0,C.Largest_LIFE_DATA!J286/Eco!U69))))</f>
        <v>1687.1267418712675</v>
      </c>
      <c r="M288" s="54">
        <f>IF($C$2="National Currency",IF(C.Largest_LIFE_DATA!K286=0,0,C.Largest_LIFE_DATA!K286),IF($C$2="Current Exchange rate",IF(C.Largest_LIFE_DATA!K286=0,0,C.Largest_LIFE_DATA!K286/Eco!V33),IF($C$2="Constant Exchange rate",IF(C.Largest_LIFE_DATA!K286=0,0,C.Largest_LIFE_DATA!K286/Eco!V69))))</f>
        <v>1711.6788321167883</v>
      </c>
      <c r="N288" s="54">
        <f>IF($C$2="National Currency",IF(C.Largest_LIFE_DATA!L286=0,0,C.Largest_LIFE_DATA!L286),IF($C$2="Current Exchange rate",IF(C.Largest_LIFE_DATA!L286=0,0,C.Largest_LIFE_DATA!L286/Eco!W33),IF($C$2="Constant Exchange rate",IF(C.Largest_LIFE_DATA!L286=0,0,C.Largest_LIFE_DATA!L286/Eco!W69))))</f>
        <v>1813.5368281353683</v>
      </c>
      <c r="O288" s="54">
        <f>IF($C$2="National Currency",IF(C.Largest_LIFE_DATA!M286=0,0,C.Largest_LIFE_DATA!M286),IF($C$2="Current Exchange rate",IF(C.Largest_LIFE_DATA!M286=0,0,C.Largest_LIFE_DATA!M286/Eco!X33),IF($C$2="Constant Exchange rate",IF(C.Largest_LIFE_DATA!M286=0,0,C.Largest_LIFE_DATA!M286/Eco!X69))))</f>
        <v>1720.7476222074763</v>
      </c>
      <c r="P288" s="110">
        <f>IF($C$2="National Currency",IF(C.Largest_LIFE_DATA!N286=0,0,C.Largest_LIFE_DATA!N286),IF($C$2="Current Exchange rate",IF(C.Largest_LIFE_DATA!N286=0,0,C.Largest_LIFE_DATA!N286/Eco!Y33),IF($C$2="Constant Exchange rate",IF(C.Largest_LIFE_DATA!N286=0,0,C.Largest_LIFE_DATA!N286/Eco!Y69))))</f>
        <v>1676.2884317628843</v>
      </c>
      <c r="Q288" s="22">
        <f t="shared" si="18"/>
        <v>2.6032594093521415E-2</v>
      </c>
      <c r="R288" s="22">
        <f t="shared" si="19"/>
        <v>-5.1164776192218486E-2</v>
      </c>
      <c r="S288" s="22">
        <f t="shared" si="20"/>
        <v>0.14002051582649488</v>
      </c>
    </row>
    <row r="289" spans="3:19" x14ac:dyDescent="0.25">
      <c r="C289" s="187"/>
      <c r="D289" s="188"/>
      <c r="E289" s="43" t="s">
        <v>22</v>
      </c>
      <c r="F289" s="133">
        <f>IF($C$2="National Currency",IF(C.Largest_LIFE_DATA!D287=0,0,C.Largest_LIFE_DATA!D287),IF($C$2="Current Exchange rate",IF(C.Largest_LIFE_DATA!D287=0,0,C.Largest_LIFE_DATA!D287/Eco!O34),IF($C$2="Constant Exchange rate",IF(C.Largest_LIFE_DATA!D287=0,0,C.Largest_LIFE_DATA!D287/Eco!O70))))</f>
        <v>242.67527847982777</v>
      </c>
      <c r="G289" s="54">
        <f>IF($C$2="National Currency",IF(C.Largest_LIFE_DATA!E287=0,0,C.Largest_LIFE_DATA!E287),IF($C$2="Current Exchange rate",IF(C.Largest_LIFE_DATA!E287=0,0,C.Largest_LIFE_DATA!E287/Eco!P34),IF($C$2="Constant Exchange rate",IF(C.Largest_LIFE_DATA!E287=0,0,C.Largest_LIFE_DATA!E287/Eco!P70))))</f>
        <v>286.43639427127209</v>
      </c>
      <c r="H289" s="54">
        <f>IF($C$2="National Currency",IF(C.Largest_LIFE_DATA!F287=0,0,C.Largest_LIFE_DATA!F287),IF($C$2="Current Exchange rate",IF(C.Largest_LIFE_DATA!F287=0,0,C.Largest_LIFE_DATA!F287/Eco!Q34),IF($C$2="Constant Exchange rate",IF(C.Largest_LIFE_DATA!F287=0,0,C.Largest_LIFE_DATA!F287/Eco!Q70))))</f>
        <v>431.52672470279884</v>
      </c>
      <c r="I289" s="54">
        <f>IF($C$2="National Currency",IF(C.Largest_LIFE_DATA!G287=0,0,C.Largest_LIFE_DATA!G287),IF($C$2="Current Exchange rate",IF(C.Largest_LIFE_DATA!G287=0,0,C.Largest_LIFE_DATA!G287/Eco!R34),IF($C$2="Constant Exchange rate",IF(C.Largest_LIFE_DATA!G287=0,0,C.Largest_LIFE_DATA!G287/Eco!R70))))</f>
        <v>652.43845361789761</v>
      </c>
      <c r="J289" s="54">
        <f>IF($C$2="National Currency",IF(C.Largest_LIFE_DATA!H287=0,0,C.Largest_LIFE_DATA!H287),IF($C$2="Current Exchange rate",IF(C.Largest_LIFE_DATA!H287=0,0,C.Largest_LIFE_DATA!H287/Eco!S34),IF($C$2="Constant Exchange rate",IF(C.Largest_LIFE_DATA!H287=0,0,C.Largest_LIFE_DATA!H287/Eco!S70))))</f>
        <v>907.04858185902833</v>
      </c>
      <c r="K289" s="54">
        <f>IF($C$2="National Currency",IF(C.Largest_LIFE_DATA!I287=0,0,C.Largest_LIFE_DATA!I287),IF($C$2="Current Exchange rate",IF(C.Largest_LIFE_DATA!I287=0,0,C.Largest_LIFE_DATA!I287/Eco!T34),IF($C$2="Constant Exchange rate",IF(C.Largest_LIFE_DATA!I287=0,0,C.Largest_LIFE_DATA!I287/Eco!T70))))</f>
        <v>610.08143779837121</v>
      </c>
      <c r="L289" s="54">
        <f>IF($C$2="National Currency",IF(C.Largest_LIFE_DATA!J287=0,0,C.Largest_LIFE_DATA!J287),IF($C$2="Current Exchange rate",IF(C.Largest_LIFE_DATA!J287=0,0,C.Largest_LIFE_DATA!J287/Eco!U34),IF($C$2="Constant Exchange rate",IF(C.Largest_LIFE_DATA!J287=0,0,C.Largest_LIFE_DATA!J287/Eco!U70))))</f>
        <v>588.78592155761487</v>
      </c>
      <c r="M289" s="54">
        <f>IF($C$2="National Currency",IF(C.Largest_LIFE_DATA!K287=0,0,C.Largest_LIFE_DATA!K287),IF($C$2="Current Exchange rate",IF(C.Largest_LIFE_DATA!K287=0,0,C.Largest_LIFE_DATA!K287/Eco!V34),IF($C$2="Constant Exchange rate",IF(C.Largest_LIFE_DATA!K287=0,0,C.Largest_LIFE_DATA!K287/Eco!V70))))</f>
        <v>582.46747168398383</v>
      </c>
      <c r="N289" s="54">
        <f>IF($C$2="National Currency",IF(C.Largest_LIFE_DATA!L287=0,0,C.Largest_LIFE_DATA!L287),IF($C$2="Current Exchange rate",IF(C.Largest_LIFE_DATA!L287=0,0,C.Largest_LIFE_DATA!L287/Eco!W34),IF($C$2="Constant Exchange rate",IF(C.Largest_LIFE_DATA!L287=0,0,C.Largest_LIFE_DATA!L287/Eco!W70))))</f>
        <v>779.97753440044926</v>
      </c>
      <c r="O289" s="127">
        <f>IF($C$2="National Currency",IF(C.Largest_LIFE_DATA!M287=0,0,C.Largest_LIFE_DATA!M287),IF($C$2="Current Exchange rate",IF(C.Largest_LIFE_DATA!M287=0,0,C.Largest_LIFE_DATA!M287/Eco!X34),IF($C$2="Constant Exchange rate",IF(C.Largest_LIFE_DATA!M287=0,0,C.Largest_LIFE_DATA!M287/Eco!X70))))</f>
        <v>779.97753440044926</v>
      </c>
      <c r="P289" s="110">
        <f>IF($C$2="National Currency",IF(C.Largest_LIFE_DATA!N287=0,0,C.Largest_LIFE_DATA!N287),IF($C$2="Current Exchange rate",IF(C.Largest_LIFE_DATA!N287=0,0,C.Largest_LIFE_DATA!N287/Eco!Y34),IF($C$2="Constant Exchange rate",IF(C.Largest_LIFE_DATA!N287=0,0,C.Largest_LIFE_DATA!N287/Eco!Y70))))</f>
        <v>0</v>
      </c>
      <c r="Q289" s="22">
        <f t="shared" si="18"/>
        <v>1.180000965456183E-2</v>
      </c>
      <c r="R289" s="22">
        <f t="shared" si="19"/>
        <v>0</v>
      </c>
      <c r="S289" s="22">
        <f t="shared" si="20"/>
        <v>2.2140790742526515</v>
      </c>
    </row>
    <row r="290" spans="3:19" x14ac:dyDescent="0.25">
      <c r="C290" s="187"/>
      <c r="D290" s="188"/>
      <c r="E290" s="43" t="s">
        <v>23</v>
      </c>
      <c r="F290" s="133">
        <f>IF($C$2="National Currency",IF(C.Largest_LIFE_DATA!D288=0,0,C.Largest_LIFE_DATA!D288),IF($C$2="Current Exchange rate",IF(C.Largest_LIFE_DATA!D288=0,0,C.Largest_LIFE_DATA!D288/Eco!O35),IF($C$2="Constant Exchange rate",IF(C.Largest_LIFE_DATA!D288=0,0,C.Largest_LIFE_DATA!D288/Eco!O71))))</f>
        <v>918.48299999999995</v>
      </c>
      <c r="G290" s="54">
        <f>IF($C$2="National Currency",IF(C.Largest_LIFE_DATA!E288=0,0,C.Largest_LIFE_DATA!E288),IF($C$2="Current Exchange rate",IF(C.Largest_LIFE_DATA!E288=0,0,C.Largest_LIFE_DATA!E288/Eco!P35),IF($C$2="Constant Exchange rate",IF(C.Largest_LIFE_DATA!E288=0,0,C.Largest_LIFE_DATA!E288/Eco!P71))))</f>
        <v>1518.8126999999999</v>
      </c>
      <c r="H290" s="54">
        <f>IF($C$2="National Currency",IF(C.Largest_LIFE_DATA!F288=0,0,C.Largest_LIFE_DATA!F288),IF($C$2="Current Exchange rate",IF(C.Largest_LIFE_DATA!F288=0,0,C.Largest_LIFE_DATA!F288/Eco!Q35),IF($C$2="Constant Exchange rate",IF(C.Largest_LIFE_DATA!F288=0,0,C.Largest_LIFE_DATA!F288/Eco!Q71))))</f>
        <v>1400.7373</v>
      </c>
      <c r="I290" s="54">
        <f>IF($C$2="National Currency",IF(C.Largest_LIFE_DATA!G288=0,0,C.Largest_LIFE_DATA!G288),IF($C$2="Current Exchange rate",IF(C.Largest_LIFE_DATA!G288=0,0,C.Largest_LIFE_DATA!G288/Eco!R35),IF($C$2="Constant Exchange rate",IF(C.Largest_LIFE_DATA!G288=0,0,C.Largest_LIFE_DATA!G288/Eco!R71))))</f>
        <v>1642.0480153899998</v>
      </c>
      <c r="J290" s="54">
        <f>IF($C$2="National Currency",IF(C.Largest_LIFE_DATA!H288=0,0,C.Largest_LIFE_DATA!H288),IF($C$2="Current Exchange rate",IF(C.Largest_LIFE_DATA!H288=0,0,C.Largest_LIFE_DATA!H288/Eco!S35),IF($C$2="Constant Exchange rate",IF(C.Largest_LIFE_DATA!H288=0,0,C.Largest_LIFE_DATA!H288/Eco!S71))))</f>
        <v>2238.1943453700001</v>
      </c>
      <c r="K290" s="54">
        <f>IF($C$2="National Currency",IF(C.Largest_LIFE_DATA!I288=0,0,C.Largest_LIFE_DATA!I288),IF($C$2="Current Exchange rate",IF(C.Largest_LIFE_DATA!I288=0,0,C.Largest_LIFE_DATA!I288/Eco!T35),IF($C$2="Constant Exchange rate",IF(C.Largest_LIFE_DATA!I288=0,0,C.Largest_LIFE_DATA!I288/Eco!T71))))</f>
        <v>2162.76228485</v>
      </c>
      <c r="L290" s="54">
        <f>IF($C$2="National Currency",IF(C.Largest_LIFE_DATA!J288=0,0,C.Largest_LIFE_DATA!J288),IF($C$2="Current Exchange rate",IF(C.Largest_LIFE_DATA!J288=0,0,C.Largest_LIFE_DATA!J288/Eco!U35),IF($C$2="Constant Exchange rate",IF(C.Largest_LIFE_DATA!J288=0,0,C.Largest_LIFE_DATA!J288/Eco!U71))))</f>
        <v>1557.4584430699999</v>
      </c>
      <c r="M290" s="54">
        <f>IF($C$2="National Currency",IF(C.Largest_LIFE_DATA!K288=0,0,C.Largest_LIFE_DATA!K288),IF($C$2="Current Exchange rate",IF(C.Largest_LIFE_DATA!K288=0,0,C.Largest_LIFE_DATA!K288/Eco!V35),IF($C$2="Constant Exchange rate",IF(C.Largest_LIFE_DATA!K288=0,0,C.Largest_LIFE_DATA!K288/Eco!V71))))</f>
        <v>1070.81510278</v>
      </c>
      <c r="N290" s="54">
        <f>IF($C$2="National Currency",IF(C.Largest_LIFE_DATA!L288=0,0,C.Largest_LIFE_DATA!L288),IF($C$2="Current Exchange rate",IF(C.Largest_LIFE_DATA!L288=0,0,C.Largest_LIFE_DATA!L288/Eco!W35),IF($C$2="Constant Exchange rate",IF(C.Largest_LIFE_DATA!L288=0,0,C.Largest_LIFE_DATA!L288/Eco!W71))))</f>
        <v>762.96593549000011</v>
      </c>
      <c r="O290" s="54">
        <f>IF($C$2="National Currency",IF(C.Largest_LIFE_DATA!M288=0,0,C.Largest_LIFE_DATA!M288),IF($C$2="Current Exchange rate",IF(C.Largest_LIFE_DATA!M288=0,0,C.Largest_LIFE_DATA!M288/Eco!X35),IF($C$2="Constant Exchange rate",IF(C.Largest_LIFE_DATA!M288=0,0,C.Largest_LIFE_DATA!M288/Eco!X71))))</f>
        <v>1486.00506954</v>
      </c>
      <c r="P290" s="110">
        <f>IF($C$2="National Currency",IF(C.Largest_LIFE_DATA!N288=0,0,C.Largest_LIFE_DATA!N288),IF($C$2="Current Exchange rate",IF(C.Largest_LIFE_DATA!N288=0,0,C.Largest_LIFE_DATA!N288/Eco!Y35),IF($C$2="Constant Exchange rate",IF(C.Largest_LIFE_DATA!N288=0,0,C.Largest_LIFE_DATA!N288/Eco!Y71))))</f>
        <v>1362.90037069</v>
      </c>
      <c r="Q290" s="22">
        <f t="shared" si="18"/>
        <v>2.248125541305299E-2</v>
      </c>
      <c r="R290" s="22">
        <f t="shared" si="19"/>
        <v>0.9476689592775096</v>
      </c>
      <c r="S290" s="22">
        <f t="shared" si="20"/>
        <v>0.61789066269054538</v>
      </c>
    </row>
    <row r="291" spans="3:19" x14ac:dyDescent="0.25">
      <c r="C291" s="187"/>
      <c r="D291" s="188"/>
      <c r="E291" s="43" t="s">
        <v>31</v>
      </c>
      <c r="F291" s="133">
        <f>IF($C$2="National Currency",IF(C.Largest_LIFE_DATA!D289=0,0,C.Largest_LIFE_DATA!D289),IF($C$2="Current Exchange rate",IF(C.Largest_LIFE_DATA!D289=0,0,C.Largest_LIFE_DATA!D289/Eco!O36),IF($C$2="Constant Exchange rate",IF(C.Largest_LIFE_DATA!D289=0,0,C.Largest_LIFE_DATA!D289/Eco!O72))))</f>
        <v>16.925509837601499</v>
      </c>
      <c r="G291" s="127">
        <f>IF($C$2="National Currency",IF(C.Largest_LIFE_DATA!E289=0,0,C.Largest_LIFE_DATA!E289),IF($C$2="Current Exchange rate",IF(C.Largest_LIFE_DATA!E289=0,0,C.Largest_LIFE_DATA!E289/Eco!P36),IF($C$2="Constant Exchange rate",IF(C.Largest_LIFE_DATA!E289=0,0,C.Largest_LIFE_DATA!E289/Eco!P72))))</f>
        <v>21.625492242571607</v>
      </c>
      <c r="H291" s="127">
        <f>IF($C$2="National Currency",IF(C.Largest_LIFE_DATA!F289=0,0,C.Largest_LIFE_DATA!F289),IF($C$2="Current Exchange rate",IF(C.Largest_LIFE_DATA!F289=0,0,C.Largest_LIFE_DATA!F289/Eco!Q36),IF($C$2="Constant Exchange rate",IF(C.Largest_LIFE_DATA!F289=0,0,C.Largest_LIFE_DATA!F289/Eco!Q72))))</f>
        <v>26.325474647541714</v>
      </c>
      <c r="I291" s="127">
        <f>IF($C$2="National Currency",IF(C.Largest_LIFE_DATA!G289=0,0,C.Largest_LIFE_DATA!G289),IF($C$2="Current Exchange rate",IF(C.Largest_LIFE_DATA!G289=0,0,C.Largest_LIFE_DATA!G289/Eco!R36),IF($C$2="Constant Exchange rate",IF(C.Largest_LIFE_DATA!G289=0,0,C.Largest_LIFE_DATA!G289/Eco!R72))))</f>
        <v>31.025457052511825</v>
      </c>
      <c r="J291" s="54">
        <f>IF($C$2="National Currency",IF(C.Largest_LIFE_DATA!H289=0,0,C.Largest_LIFE_DATA!H289),IF($C$2="Current Exchange rate",IF(C.Largest_LIFE_DATA!H289=0,0,C.Largest_LIFE_DATA!H289/Eco!S36),IF($C$2="Constant Exchange rate",IF(C.Largest_LIFE_DATA!H289=0,0,C.Largest_LIFE_DATA!H289/Eco!S72))))</f>
        <v>35.725439457481933</v>
      </c>
      <c r="K291" s="54">
        <f>IF($C$2="National Currency",IF(C.Largest_LIFE_DATA!I289=0,0,C.Largest_LIFE_DATA!I289),IF($C$2="Current Exchange rate",IF(C.Largest_LIFE_DATA!I289=0,0,C.Largest_LIFE_DATA!I289/Eco!T36),IF($C$2="Constant Exchange rate",IF(C.Largest_LIFE_DATA!I289=0,0,C.Largest_LIFE_DATA!I289/Eco!T72))))</f>
        <v>42.718390291781915</v>
      </c>
      <c r="L291" s="54">
        <f>IF($C$2="National Currency",IF(C.Largest_LIFE_DATA!J289=0,0,C.Largest_LIFE_DATA!J289),IF($C$2="Current Exchange rate",IF(C.Largest_LIFE_DATA!J289=0,0,C.Largest_LIFE_DATA!J289/Eco!U36),IF($C$2="Constant Exchange rate",IF(C.Largest_LIFE_DATA!J289=0,0,C.Largest_LIFE_DATA!J289/Eco!U72))))</f>
        <v>45.730347104488267</v>
      </c>
      <c r="M291" s="127">
        <f>IF($C$2="National Currency",IF(C.Largest_LIFE_DATA!K289=0,0,C.Largest_LIFE_DATA!K289),IF($C$2="Current Exchange rate",IF(C.Largest_LIFE_DATA!K289=0,0,C.Largest_LIFE_DATA!K289/Eco!V36),IF($C$2="Constant Exchange rate",IF(C.Largest_LIFE_DATA!K289=0,0,C.Largest_LIFE_DATA!K289/Eco!V72))))</f>
        <v>44.949585080753103</v>
      </c>
      <c r="N291" s="54">
        <f>IF($C$2="National Currency",IF(C.Largest_LIFE_DATA!L289=0,0,C.Largest_LIFE_DATA!L289),IF($C$2="Current Exchange rate",IF(C.Largest_LIFE_DATA!L289=0,0,C.Largest_LIFE_DATA!L289/Eco!W36),IF($C$2="Constant Exchange rate",IF(C.Largest_LIFE_DATA!L289=0,0,C.Largest_LIFE_DATA!L289/Eco!W72))))</f>
        <v>44.168823057017931</v>
      </c>
      <c r="O291" s="127">
        <f>IF($C$2="National Currency",IF(C.Largest_LIFE_DATA!M289=0,0,C.Largest_LIFE_DATA!M289),IF($C$2="Current Exchange rate",IF(C.Largest_LIFE_DATA!M289=0,0,C.Largest_LIFE_DATA!M289/Eco!X36),IF($C$2="Constant Exchange rate",IF(C.Largest_LIFE_DATA!M289=0,0,C.Largest_LIFE_DATA!M289/Eco!X72))))</f>
        <v>44.168823057017931</v>
      </c>
      <c r="P291" s="110">
        <f>IF($C$2="National Currency",IF(C.Largest_LIFE_DATA!N289=0,0,C.Largest_LIFE_DATA!N289),IF($C$2="Current Exchange rate",IF(C.Largest_LIFE_DATA!N289=0,0,C.Largest_LIFE_DATA!N289/Eco!Y36),IF($C$2="Constant Exchange rate",IF(C.Largest_LIFE_DATA!N289=0,0,C.Largest_LIFE_DATA!N289/Eco!Y72))))</f>
        <v>0</v>
      </c>
      <c r="Q291" s="22">
        <f t="shared" si="18"/>
        <v>6.682148081406902E-4</v>
      </c>
      <c r="R291" s="22">
        <f t="shared" si="19"/>
        <v>0</v>
      </c>
      <c r="S291" s="22">
        <f t="shared" si="20"/>
        <v>1.6096007435411508</v>
      </c>
    </row>
    <row r="292" spans="3:19" x14ac:dyDescent="0.25">
      <c r="C292" s="187"/>
      <c r="D292" s="188"/>
      <c r="E292" s="43" t="s">
        <v>24</v>
      </c>
      <c r="F292" s="133">
        <f>IF($C$2="National Currency",IF(C.Largest_LIFE_DATA!D290=0,0,C.Largest_LIFE_DATA!D290),IF($C$2="Current Exchange rate",IF(C.Largest_LIFE_DATA!D290=0,0,C.Largest_LIFE_DATA!D290/Eco!O37),IF($C$2="Constant Exchange rate",IF(C.Largest_LIFE_DATA!D290=0,0,C.Largest_LIFE_DATA!D290/Eco!O73))))</f>
        <v>1670.2863834770574</v>
      </c>
      <c r="G292" s="54">
        <f>IF($C$2="National Currency",IF(C.Largest_LIFE_DATA!E290=0,0,C.Largest_LIFE_DATA!E290),IF($C$2="Current Exchange rate",IF(C.Largest_LIFE_DATA!E290=0,0,C.Largest_LIFE_DATA!E290/Eco!P37),IF($C$2="Constant Exchange rate",IF(C.Largest_LIFE_DATA!E290=0,0,C.Largest_LIFE_DATA!E290/Eco!P73))))</f>
        <v>1914.2978814010432</v>
      </c>
      <c r="H292" s="54">
        <f>IF($C$2="National Currency",IF(C.Largest_LIFE_DATA!F290=0,0,C.Largest_LIFE_DATA!F290),IF($C$2="Current Exchange rate",IF(C.Largest_LIFE_DATA!F290=0,0,C.Largest_LIFE_DATA!F290/Eco!Q37),IF($C$2="Constant Exchange rate",IF(C.Largest_LIFE_DATA!F290=0,0,C.Largest_LIFE_DATA!F290/Eco!Q73))))</f>
        <v>2008.9428297668476</v>
      </c>
      <c r="I292" s="54">
        <f>IF($C$2="National Currency",IF(C.Largest_LIFE_DATA!G290=0,0,C.Largest_LIFE_DATA!G290),IF($C$2="Current Exchange rate",IF(C.Largest_LIFE_DATA!G290=0,0,C.Largest_LIFE_DATA!G290/Eco!R37),IF($C$2="Constant Exchange rate",IF(C.Largest_LIFE_DATA!G290=0,0,C.Largest_LIFE_DATA!G290/Eco!R73))))</f>
        <v>2067.3906100287445</v>
      </c>
      <c r="J292" s="54">
        <f>IF($C$2="National Currency",IF(C.Largest_LIFE_DATA!H290=0,0,C.Largest_LIFE_DATA!H290),IF($C$2="Current Exchange rate",IF(C.Largest_LIFE_DATA!H290=0,0,C.Largest_LIFE_DATA!H290/Eco!S37),IF($C$2="Constant Exchange rate",IF(C.Largest_LIFE_DATA!H290=0,0,C.Largest_LIFE_DATA!H290/Eco!S73))))</f>
        <v>1734.0572766954112</v>
      </c>
      <c r="K292" s="54">
        <f>IF($C$2="National Currency",IF(C.Largest_LIFE_DATA!I290=0,0,C.Largest_LIFE_DATA!I290),IF($C$2="Current Exchange rate",IF(C.Largest_LIFE_DATA!I290=0,0,C.Largest_LIFE_DATA!I290/Eco!T37),IF($C$2="Constant Exchange rate",IF(C.Largest_LIFE_DATA!I290=0,0,C.Largest_LIFE_DATA!I290/Eco!T73))))</f>
        <v>2134.7812200574895</v>
      </c>
      <c r="L292" s="54">
        <f>IF($C$2="National Currency",IF(C.Largest_LIFE_DATA!J290=0,0,C.Largest_LIFE_DATA!J290),IF($C$2="Current Exchange rate",IF(C.Largest_LIFE_DATA!J290=0,0,C.Largest_LIFE_DATA!J290/Eco!U37),IF($C$2="Constant Exchange rate",IF(C.Largest_LIFE_DATA!J290=0,0,C.Largest_LIFE_DATA!J290/Eco!U73))))</f>
        <v>2147.450228893857</v>
      </c>
      <c r="M292" s="54">
        <f>IF($C$2="National Currency",IF(C.Largest_LIFE_DATA!K290=0,0,C.Largest_LIFE_DATA!K290),IF($C$2="Current Exchange rate",IF(C.Largest_LIFE_DATA!K290=0,0,C.Largest_LIFE_DATA!K290/Eco!V37),IF($C$2="Constant Exchange rate",IF(C.Largest_LIFE_DATA!K290=0,0,C.Largest_LIFE_DATA!K290/Eco!V73))))</f>
        <v>2253.0607899499628</v>
      </c>
      <c r="N292" s="54">
        <f>IF($C$2="National Currency",IF(C.Largest_LIFE_DATA!L290=0,0,C.Largest_LIFE_DATA!L290),IF($C$2="Current Exchange rate",IF(C.Largest_LIFE_DATA!L290=0,0,C.Largest_LIFE_DATA!L290/Eco!W37),IF($C$2="Constant Exchange rate",IF(C.Largest_LIFE_DATA!L290=0,0,C.Largest_LIFE_DATA!L290/Eco!W73))))</f>
        <v>2659.2143085276266</v>
      </c>
      <c r="O292" s="54">
        <f>IF($C$2="National Currency",IF(C.Largest_LIFE_DATA!M290=0,0,C.Largest_LIFE_DATA!M290),IF($C$2="Current Exchange rate",IF(C.Largest_LIFE_DATA!M290=0,0,C.Largest_LIFE_DATA!M290/Eco!X37),IF($C$2="Constant Exchange rate",IF(C.Largest_LIFE_DATA!M290=0,0,C.Largest_LIFE_DATA!M290/Eco!X73))))</f>
        <v>2611.7321409560309</v>
      </c>
      <c r="P292" s="110">
        <f>IF($C$2="National Currency",IF(C.Largest_LIFE_DATA!N290=0,0,C.Largest_LIFE_DATA!N290),IF($C$2="Current Exchange rate",IF(C.Largest_LIFE_DATA!N290=0,0,C.Largest_LIFE_DATA!N290/Eco!Y37),IF($C$2="Constant Exchange rate",IF(C.Largest_LIFE_DATA!N290=0,0,C.Largest_LIFE_DATA!N290/Eco!Y73))))</f>
        <v>0</v>
      </c>
      <c r="Q292" s="22">
        <f t="shared" si="18"/>
        <v>3.9511989921735435E-2</v>
      </c>
      <c r="R292" s="22">
        <f t="shared" si="19"/>
        <v>-1.7855713027464137E-2</v>
      </c>
      <c r="S292" s="22">
        <f t="shared" si="20"/>
        <v>0.56364331697367565</v>
      </c>
    </row>
    <row r="293" spans="3:19" x14ac:dyDescent="0.25">
      <c r="C293" s="187"/>
      <c r="D293" s="188"/>
      <c r="E293" s="43" t="s">
        <v>25</v>
      </c>
      <c r="F293" s="133">
        <f>IF($C$2="National Currency",IF(C.Largest_LIFE_DATA!D291=0,0,C.Largest_LIFE_DATA!D291),IF($C$2="Current Exchange rate",IF(C.Largest_LIFE_DATA!D291=0,0,C.Largest_LIFE_DATA!D291/Eco!O38),IF($C$2="Constant Exchange rate",IF(C.Largest_LIFE_DATA!D291=0,0,C.Largest_LIFE_DATA!D291/Eco!O74))))</f>
        <v>46.027374394925722</v>
      </c>
      <c r="G293" s="54">
        <f>IF($C$2="National Currency",IF(C.Largest_LIFE_DATA!E291=0,0,C.Largest_LIFE_DATA!E291),IF($C$2="Current Exchange rate",IF(C.Largest_LIFE_DATA!E291=0,0,C.Largest_LIFE_DATA!E291/Eco!P38),IF($C$2="Constant Exchange rate",IF(C.Largest_LIFE_DATA!E291=0,0,C.Largest_LIFE_DATA!E291/Eco!P74))))</f>
        <v>46.548990151894515</v>
      </c>
      <c r="H293" s="54">
        <f>IF($C$2="National Currency",IF(C.Largest_LIFE_DATA!F291=0,0,C.Largest_LIFE_DATA!F291),IF($C$2="Current Exchange rate",IF(C.Largest_LIFE_DATA!F291=0,0,C.Largest_LIFE_DATA!F291/Eco!Q38),IF($C$2="Constant Exchange rate",IF(C.Largest_LIFE_DATA!F291=0,0,C.Largest_LIFE_DATA!F291/Eco!Q74))))</f>
        <v>56.296945418127194</v>
      </c>
      <c r="I293" s="54">
        <f>IF($C$2="National Currency",IF(C.Largest_LIFE_DATA!G291=0,0,C.Largest_LIFE_DATA!G291),IF($C$2="Current Exchange rate",IF(C.Largest_LIFE_DATA!G291=0,0,C.Largest_LIFE_DATA!G291/Eco!R38),IF($C$2="Constant Exchange rate",IF(C.Largest_LIFE_DATA!G291=0,0,C.Largest_LIFE_DATA!G291/Eco!R74))))</f>
        <v>64</v>
      </c>
      <c r="J293" s="54">
        <f>IF($C$2="National Currency",IF(C.Largest_LIFE_DATA!H291=0,0,C.Largest_LIFE_DATA!H291),IF($C$2="Current Exchange rate",IF(C.Largest_LIFE_DATA!H291=0,0,C.Largest_LIFE_DATA!H291/Eco!S38),IF($C$2="Constant Exchange rate",IF(C.Largest_LIFE_DATA!H291=0,0,C.Largest_LIFE_DATA!H291/Eco!S74))))</f>
        <v>69</v>
      </c>
      <c r="K293" s="54">
        <f>IF($C$2="National Currency",IF(C.Largest_LIFE_DATA!I291=0,0,C.Largest_LIFE_DATA!I291),IF($C$2="Current Exchange rate",IF(C.Largest_LIFE_DATA!I291=0,0,C.Largest_LIFE_DATA!I291/Eco!T38),IF($C$2="Constant Exchange rate",IF(C.Largest_LIFE_DATA!I291=0,0,C.Largest_LIFE_DATA!I291/Eco!T74))))</f>
        <v>69</v>
      </c>
      <c r="L293" s="54">
        <f>IF($C$2="National Currency",IF(C.Largest_LIFE_DATA!J291=0,0,C.Largest_LIFE_DATA!J291),IF($C$2="Current Exchange rate",IF(C.Largest_LIFE_DATA!J291=0,0,C.Largest_LIFE_DATA!J291/Eco!U38),IF($C$2="Constant Exchange rate",IF(C.Largest_LIFE_DATA!J291=0,0,C.Largest_LIFE_DATA!J291/Eco!U74))))</f>
        <v>71</v>
      </c>
      <c r="M293" s="54">
        <f>IF($C$2="National Currency",IF(C.Largest_LIFE_DATA!K291=0,0,C.Largest_LIFE_DATA!K291),IF($C$2="Current Exchange rate",IF(C.Largest_LIFE_DATA!K291=0,0,C.Largest_LIFE_DATA!K291/Eco!V38),IF($C$2="Constant Exchange rate",IF(C.Largest_LIFE_DATA!K291=0,0,C.Largest_LIFE_DATA!K291/Eco!V74))))</f>
        <v>75</v>
      </c>
      <c r="N293" s="54">
        <f>IF($C$2="National Currency",IF(C.Largest_LIFE_DATA!L291=0,0,C.Largest_LIFE_DATA!L291),IF($C$2="Current Exchange rate",IF(C.Largest_LIFE_DATA!L291=0,0,C.Largest_LIFE_DATA!L291/Eco!W38),IF($C$2="Constant Exchange rate",IF(C.Largest_LIFE_DATA!L291=0,0,C.Largest_LIFE_DATA!L291/Eco!W74))))</f>
        <v>77</v>
      </c>
      <c r="O293" s="54">
        <f>IF($C$2="National Currency",IF(C.Largest_LIFE_DATA!M291=0,0,C.Largest_LIFE_DATA!M291),IF($C$2="Current Exchange rate",IF(C.Largest_LIFE_DATA!M291=0,0,C.Largest_LIFE_DATA!M291/Eco!X38),IF($C$2="Constant Exchange rate",IF(C.Largest_LIFE_DATA!M291=0,0,C.Largest_LIFE_DATA!M291/Eco!X74))))</f>
        <v>75.5</v>
      </c>
      <c r="P293" s="110">
        <f>IF($C$2="National Currency",IF(C.Largest_LIFE_DATA!N291=0,0,C.Largest_LIFE_DATA!N291),IF($C$2="Current Exchange rate",IF(C.Largest_LIFE_DATA!N291=0,0,C.Largest_LIFE_DATA!N291/Eco!Y38),IF($C$2="Constant Exchange rate",IF(C.Largest_LIFE_DATA!N291=0,0,C.Largest_LIFE_DATA!N291/Eco!Y74))))</f>
        <v>0</v>
      </c>
      <c r="Q293" s="22">
        <f t="shared" si="18"/>
        <v>1.1422133197775152E-3</v>
      </c>
      <c r="R293" s="22">
        <f t="shared" si="19"/>
        <v>-1.9480519480519431E-2</v>
      </c>
      <c r="S293" s="22">
        <f t="shared" si="20"/>
        <v>0.64032819582955569</v>
      </c>
    </row>
    <row r="294" spans="3:19" x14ac:dyDescent="0.25">
      <c r="C294" s="187"/>
      <c r="D294" s="188"/>
      <c r="E294" s="43" t="s">
        <v>26</v>
      </c>
      <c r="F294" s="133">
        <f>IF($C$2="National Currency",IF(C.Largest_LIFE_DATA!D292=0,0,C.Largest_LIFE_DATA!D292),IF($C$2="Current Exchange rate",IF(C.Largest_LIFE_DATA!D292=0,0,C.Largest_LIFE_DATA!D292/Eco!O39),IF($C$2="Constant Exchange rate",IF(C.Largest_LIFE_DATA!D292=0,0,C.Largest_LIFE_DATA!D292/Eco!O75))))</f>
        <v>91.61521609241187</v>
      </c>
      <c r="G294" s="54">
        <f>IF($C$2="National Currency",IF(C.Largest_LIFE_DATA!E292=0,0,C.Largest_LIFE_DATA!E292),IF($C$2="Current Exchange rate",IF(C.Largest_LIFE_DATA!E292=0,0,C.Largest_LIFE_DATA!E292/Eco!P39),IF($C$2="Constant Exchange rate",IF(C.Largest_LIFE_DATA!E292=0,0,C.Largest_LIFE_DATA!E292/Eco!P75))))</f>
        <v>107.24955188209519</v>
      </c>
      <c r="H294" s="54">
        <f>IF($C$2="National Currency",IF(C.Largest_LIFE_DATA!F292=0,0,C.Largest_LIFE_DATA!F292),IF($C$2="Current Exchange rate",IF(C.Largest_LIFE_DATA!F292=0,0,C.Largest_LIFE_DATA!F292/Eco!Q39),IF($C$2="Constant Exchange rate",IF(C.Largest_LIFE_DATA!F292=0,0,C.Largest_LIFE_DATA!F292/Eco!Q75))))</f>
        <v>116.41107349133638</v>
      </c>
      <c r="I294" s="54">
        <f>IF($C$2="National Currency",IF(C.Largest_LIFE_DATA!G292=0,0,C.Largest_LIFE_DATA!G292),IF($C$2="Current Exchange rate",IF(C.Largest_LIFE_DATA!G292=0,0,C.Largest_LIFE_DATA!G292/Eco!R39),IF($C$2="Constant Exchange rate",IF(C.Largest_LIFE_DATA!G292=0,0,C.Largest_LIFE_DATA!G292/Eco!R75))))</f>
        <v>117.83841200292106</v>
      </c>
      <c r="J294" s="54">
        <f>IF($C$2="National Currency",IF(C.Largest_LIFE_DATA!H292=0,0,C.Largest_LIFE_DATA!H292),IF($C$2="Current Exchange rate",IF(C.Largest_LIFE_DATA!H292=0,0,C.Largest_LIFE_DATA!H292/Eco!S39),IF($C$2="Constant Exchange rate",IF(C.Largest_LIFE_DATA!H292=0,0,C.Largest_LIFE_DATA!H292/Eco!S75))))</f>
        <v>121.95445794330479</v>
      </c>
      <c r="K294" s="54">
        <f>IF($C$2="National Currency",IF(C.Largest_LIFE_DATA!I292=0,0,C.Largest_LIFE_DATA!I292),IF($C$2="Current Exchange rate",IF(C.Largest_LIFE_DATA!I292=0,0,C.Largest_LIFE_DATA!I292/Eco!T39),IF($C$2="Constant Exchange rate",IF(C.Largest_LIFE_DATA!I292=0,0,C.Largest_LIFE_DATA!I292/Eco!T75))))</f>
        <v>119</v>
      </c>
      <c r="L294" s="54">
        <f>IF($C$2="National Currency",IF(C.Largest_LIFE_DATA!J292=0,0,C.Largest_LIFE_DATA!J292),IF($C$2="Current Exchange rate",IF(C.Largest_LIFE_DATA!J292=0,0,C.Largest_LIFE_DATA!J292/Eco!U39),IF($C$2="Constant Exchange rate",IF(C.Largest_LIFE_DATA!J292=0,0,C.Largest_LIFE_DATA!J292/Eco!U75))))</f>
        <v>120</v>
      </c>
      <c r="M294" s="54">
        <f>IF($C$2="National Currency",IF(C.Largest_LIFE_DATA!K292=0,0,C.Largest_LIFE_DATA!K292),IF($C$2="Current Exchange rate",IF(C.Largest_LIFE_DATA!K292=0,0,C.Largest_LIFE_DATA!K292/Eco!V39),IF($C$2="Constant Exchange rate",IF(C.Largest_LIFE_DATA!K292=0,0,C.Largest_LIFE_DATA!K292/Eco!V75))))</f>
        <v>118.6</v>
      </c>
      <c r="N294" s="54">
        <f>IF($C$2="National Currency",IF(C.Largest_LIFE_DATA!L292=0,0,C.Largest_LIFE_DATA!L292),IF($C$2="Current Exchange rate",IF(C.Largest_LIFE_DATA!L292=0,0,C.Largest_LIFE_DATA!L292/Eco!W39),IF($C$2="Constant Exchange rate",IF(C.Largest_LIFE_DATA!L292=0,0,C.Largest_LIFE_DATA!L292/Eco!W75))))</f>
        <v>118</v>
      </c>
      <c r="O294" s="127">
        <f>IF($C$2="National Currency",IF(C.Largest_LIFE_DATA!M292=0,0,C.Largest_LIFE_DATA!M292),IF($C$2="Current Exchange rate",IF(C.Largest_LIFE_DATA!M292=0,0,C.Largest_LIFE_DATA!M292/Eco!X39),IF($C$2="Constant Exchange rate",IF(C.Largest_LIFE_DATA!M292=0,0,C.Largest_LIFE_DATA!M292/Eco!X75))))</f>
        <v>118</v>
      </c>
      <c r="P294" s="110">
        <f>IF($C$2="National Currency",IF(C.Largest_LIFE_DATA!N292=0,0,C.Largest_LIFE_DATA!N292),IF($C$2="Current Exchange rate",IF(C.Largest_LIFE_DATA!N292=0,0,C.Largest_LIFE_DATA!N292/Eco!Y39),IF($C$2="Constant Exchange rate",IF(C.Largest_LIFE_DATA!N292=0,0,C.Largest_LIFE_DATA!N292/Eco!Y75))))</f>
        <v>0</v>
      </c>
      <c r="Q294" s="22">
        <f t="shared" si="18"/>
        <v>1.7851810825661827E-3</v>
      </c>
      <c r="R294" s="22">
        <f t="shared" si="19"/>
        <v>0</v>
      </c>
      <c r="S294" s="22">
        <f t="shared" si="20"/>
        <v>0.2879956521739131</v>
      </c>
    </row>
    <row r="295" spans="3:19" x14ac:dyDescent="0.25">
      <c r="C295" s="187"/>
      <c r="D295" s="188"/>
      <c r="E295" s="43" t="s">
        <v>27</v>
      </c>
      <c r="F295" s="133">
        <f>IF($C$2="National Currency",IF(C.Largest_LIFE_DATA!D293=0,0,C.Largest_LIFE_DATA!D293),IF($C$2="Current Exchange rate",IF(C.Largest_LIFE_DATA!D293=0,0,C.Largest_LIFE_DATA!D293/Eco!O40),IF($C$2="Constant Exchange rate",IF(C.Largest_LIFE_DATA!D293=0,0,C.Largest_LIFE_DATA!D293/Eco!O76))))</f>
        <v>42.485875706214692</v>
      </c>
      <c r="G295" s="54">
        <f>IF($C$2="National Currency",IF(C.Largest_LIFE_DATA!E293=0,0,C.Largest_LIFE_DATA!E293),IF($C$2="Current Exchange rate",IF(C.Largest_LIFE_DATA!E293=0,0,C.Largest_LIFE_DATA!E293/Eco!P40),IF($C$2="Constant Exchange rate",IF(C.Largest_LIFE_DATA!E293=0,0,C.Largest_LIFE_DATA!E293/Eco!P76))))</f>
        <v>41.130296610169495</v>
      </c>
      <c r="H295" s="54">
        <f>IF($C$2="National Currency",IF(C.Largest_LIFE_DATA!F293=0,0,C.Largest_LIFE_DATA!F293),IF($C$2="Current Exchange rate",IF(C.Largest_LIFE_DATA!F293=0,0,C.Largest_LIFE_DATA!F293/Eco!Q40),IF($C$2="Constant Exchange rate",IF(C.Largest_LIFE_DATA!F293=0,0,C.Largest_LIFE_DATA!F293/Eco!Q76))))</f>
        <v>46.423022598870055</v>
      </c>
      <c r="I295" s="54">
        <f>IF($C$2="National Currency",IF(C.Largest_LIFE_DATA!G293=0,0,C.Largest_LIFE_DATA!G293),IF($C$2="Current Exchange rate",IF(C.Largest_LIFE_DATA!G293=0,0,C.Largest_LIFE_DATA!G293/Eco!R40),IF($C$2="Constant Exchange rate",IF(C.Largest_LIFE_DATA!G293=0,0,C.Largest_LIFE_DATA!G293/Eco!R76))))</f>
        <v>38.143714689265536</v>
      </c>
      <c r="J295" s="54">
        <f>IF($C$2="National Currency",IF(C.Largest_LIFE_DATA!H293=0,0,C.Largest_LIFE_DATA!H293),IF($C$2="Current Exchange rate",IF(C.Largest_LIFE_DATA!H293=0,0,C.Largest_LIFE_DATA!H293/Eco!S40),IF($C$2="Constant Exchange rate",IF(C.Largest_LIFE_DATA!H293=0,0,C.Largest_LIFE_DATA!H293/Eco!S76))))</f>
        <v>48.368290960451986</v>
      </c>
      <c r="K295" s="54">
        <f>IF($C$2="National Currency",IF(C.Largest_LIFE_DATA!I293=0,0,C.Largest_LIFE_DATA!I293),IF($C$2="Current Exchange rate",IF(C.Largest_LIFE_DATA!I293=0,0,C.Largest_LIFE_DATA!I293/Eco!T40),IF($C$2="Constant Exchange rate",IF(C.Largest_LIFE_DATA!I293=0,0,C.Largest_LIFE_DATA!I293/Eco!T76))))</f>
        <v>63.945621468926554</v>
      </c>
      <c r="L295" s="54">
        <f>IF($C$2="National Currency",IF(C.Largest_LIFE_DATA!J293=0,0,C.Largest_LIFE_DATA!J293),IF($C$2="Current Exchange rate",IF(C.Largest_LIFE_DATA!J293=0,0,C.Largest_LIFE_DATA!J293/Eco!U40),IF($C$2="Constant Exchange rate",IF(C.Largest_LIFE_DATA!J293=0,0,C.Largest_LIFE_DATA!J293/Eco!U76))))</f>
        <v>82.683262711864401</v>
      </c>
      <c r="M295" s="54">
        <f>IF($C$2="National Currency",IF(C.Largest_LIFE_DATA!K293=0,0,C.Largest_LIFE_DATA!K293),IF($C$2="Current Exchange rate",IF(C.Largest_LIFE_DATA!K293=0,0,C.Largest_LIFE_DATA!K293/Eco!V40),IF($C$2="Constant Exchange rate",IF(C.Largest_LIFE_DATA!K293=0,0,C.Largest_LIFE_DATA!K293/Eco!V76))))</f>
        <v>84.917019774011308</v>
      </c>
      <c r="N295" s="54">
        <f>IF($C$2="National Currency",IF(C.Largest_LIFE_DATA!L293=0,0,C.Largest_LIFE_DATA!L293),IF($C$2="Current Exchange rate",IF(C.Largest_LIFE_DATA!L293=0,0,C.Largest_LIFE_DATA!L293/Eco!W40),IF($C$2="Constant Exchange rate",IF(C.Largest_LIFE_DATA!L293=0,0,C.Largest_LIFE_DATA!L293/Eco!W76))))</f>
        <v>92.815677966101688</v>
      </c>
      <c r="O295" s="54">
        <f>IF($C$2="National Currency",IF(C.Largest_LIFE_DATA!M293=0,0,C.Largest_LIFE_DATA!M293),IF($C$2="Current Exchange rate",IF(C.Largest_LIFE_DATA!M293=0,0,C.Largest_LIFE_DATA!M293/Eco!X40),IF($C$2="Constant Exchange rate",IF(C.Largest_LIFE_DATA!M293=0,0,C.Largest_LIFE_DATA!M293/Eco!X76))))</f>
        <v>105.22598870056498</v>
      </c>
      <c r="P295" s="110">
        <f>IF($C$2="National Currency",IF(C.Largest_LIFE_DATA!N293=0,0,C.Largest_LIFE_DATA!N293),IF($C$2="Current Exchange rate",IF(C.Largest_LIFE_DATA!N293=0,0,C.Largest_LIFE_DATA!N293/Eco!Y40),IF($C$2="Constant Exchange rate",IF(C.Largest_LIFE_DATA!N293=0,0,C.Largest_LIFE_DATA!N293/Eco!Y76))))</f>
        <v>0</v>
      </c>
      <c r="Q295" s="22">
        <f t="shared" si="18"/>
        <v>1.5919274951065382E-3</v>
      </c>
      <c r="R295" s="22">
        <f t="shared" si="19"/>
        <v>0.13370920739269732</v>
      </c>
      <c r="S295" s="22">
        <f t="shared" si="20"/>
        <v>1.4767287234042552</v>
      </c>
    </row>
    <row r="296" spans="3:19" x14ac:dyDescent="0.25">
      <c r="C296" s="187"/>
      <c r="D296" s="188"/>
      <c r="E296" s="43" t="s">
        <v>61</v>
      </c>
      <c r="F296" s="135">
        <f>IF($C$2="National Currency",IF(C.Largest_LIFE_DATA!D294=0,0,C.Largest_LIFE_DATA!D294),IF($C$2="Current Exchange rate",IF(C.Largest_LIFE_DATA!D294=0,0,C.Largest_LIFE_DATA!D294/Eco!O41),IF($C$2="Constant Exchange rate",IF(C.Largest_LIFE_DATA!D294=0,0,C.Largest_LIFE_DATA!D294/Eco!O77))))</f>
        <v>10168.185903196816</v>
      </c>
      <c r="G296" s="56">
        <f>IF($C$2="National Currency",IF(C.Largest_LIFE_DATA!E294=0,0,C.Largest_LIFE_DATA!E294),IF($C$2="Current Exchange rate",IF(C.Largest_LIFE_DATA!E294=0,0,C.Largest_LIFE_DATA!E294/Eco!P41),IF($C$2="Constant Exchange rate",IF(C.Largest_LIFE_DATA!E294=0,0,C.Largest_LIFE_DATA!E294/Eco!P77))))</f>
        <v>10028.244960842212</v>
      </c>
      <c r="H296" s="56">
        <f>IF($C$2="National Currency",IF(C.Largest_LIFE_DATA!F294=0,0,C.Largest_LIFE_DATA!F294),IF($C$2="Current Exchange rate",IF(C.Largest_LIFE_DATA!F294=0,0,C.Largest_LIFE_DATA!F294/Eco!Q41),IF($C$2="Constant Exchange rate",IF(C.Largest_LIFE_DATA!F294=0,0,C.Largest_LIFE_DATA!F294/Eco!Q77))))</f>
        <v>11292.848889459494</v>
      </c>
      <c r="I296" s="56">
        <f>IF($C$2="National Currency",IF(C.Largest_LIFE_DATA!G294=0,0,C.Largest_LIFE_DATA!G294),IF($C$2="Current Exchange rate",IF(C.Largest_LIFE_DATA!G294=0,0,C.Largest_LIFE_DATA!G294/Eco!R41),IF($C$2="Constant Exchange rate",IF(C.Largest_LIFE_DATA!G294=0,0,C.Largest_LIFE_DATA!G294/Eco!R77))))</f>
        <v>13758.526126588778</v>
      </c>
      <c r="J296" s="56">
        <f>IF($C$2="National Currency",IF(C.Largest_LIFE_DATA!H294=0,0,C.Largest_LIFE_DATA!H294),IF($C$2="Current Exchange rate",IF(C.Largest_LIFE_DATA!H294=0,0,C.Largest_LIFE_DATA!H294/Eco!S41),IF($C$2="Constant Exchange rate",IF(C.Largest_LIFE_DATA!H294=0,0,C.Largest_LIFE_DATA!H294/Eco!S77))))</f>
        <v>11265.072538194889</v>
      </c>
      <c r="K296" s="56">
        <f>IF($C$2="National Currency",IF(C.Largest_LIFE_DATA!I294=0,0,C.Largest_LIFE_DATA!I294),IF($C$2="Current Exchange rate",IF(C.Largest_LIFE_DATA!I294=0,0,C.Largest_LIFE_DATA!I294/Eco!T41),IF($C$2="Constant Exchange rate",IF(C.Largest_LIFE_DATA!I294=0,0,C.Largest_LIFE_DATA!I294/Eco!T77))))</f>
        <v>10568.75080241366</v>
      </c>
      <c r="L296" s="56">
        <f>IF($C$2="National Currency",IF(C.Largest_LIFE_DATA!J294=0,0,C.Largest_LIFE_DATA!J294),IF($C$2="Current Exchange rate",IF(C.Largest_LIFE_DATA!J294=0,0,C.Largest_LIFE_DATA!J294/Eco!U41),IF($C$2="Constant Exchange rate",IF(C.Largest_LIFE_DATA!J294=0,0,C.Largest_LIFE_DATA!J294/Eco!U77))))</f>
        <v>10339.259211708819</v>
      </c>
      <c r="M296" s="56">
        <f>IF($C$2="National Currency",IF(C.Largest_LIFE_DATA!K294=0,0,C.Largest_LIFE_DATA!K294),IF($C$2="Current Exchange rate",IF(C.Largest_LIFE_DATA!K294=0,0,C.Largest_LIFE_DATA!K294/Eco!V41),IF($C$2="Constant Exchange rate",IF(C.Largest_LIFE_DATA!K294=0,0,C.Largest_LIFE_DATA!K294/Eco!V77))))</f>
        <v>9406.8558223135187</v>
      </c>
      <c r="N296" s="56">
        <f>IF($C$2="National Currency",IF(C.Largest_LIFE_DATA!L294=0,0,C.Largest_LIFE_DATA!L294),IF($C$2="Current Exchange rate",IF(C.Largest_LIFE_DATA!L294=0,0,C.Largest_LIFE_DATA!L294/Eco!W41),IF($C$2="Constant Exchange rate",IF(C.Largest_LIFE_DATA!L294=0,0,C.Largest_LIFE_DATA!L294/Eco!W77))))</f>
        <v>10672.599259211709</v>
      </c>
      <c r="O296" s="176">
        <f>IF($C$2="National Currency",IF(C.Largest_LIFE_DATA!M294=0,0,C.Largest_LIFE_DATA!M294),IF($C$2="Current Exchange rate",IF(C.Largest_LIFE_DATA!M294=0,0,C.Largest_LIFE_DATA!M294/Eco!X41),IF($C$2="Constant Exchange rate",IF(C.Largest_LIFE_DATA!M294=0,0,C.Largest_LIFE_DATA!M294/Eco!X77))))</f>
        <v>10672.599259211709</v>
      </c>
      <c r="P296" s="163">
        <f>IF($C$2="National Currency",IF(C.Largest_LIFE_DATA!N294=0,0,C.Largest_LIFE_DATA!N294),IF($C$2="Current Exchange rate",IF(C.Largest_LIFE_DATA!N294=0,0,C.Largest_LIFE_DATA!N294/Eco!Y41),IF($C$2="Constant Exchange rate",IF(C.Largest_LIFE_DATA!N294=0,0,C.Largest_LIFE_DATA!N294/Eco!Y77))))</f>
        <v>0</v>
      </c>
      <c r="Q296" s="22">
        <f t="shared" si="18"/>
        <v>0.16146205338436101</v>
      </c>
      <c r="R296" s="22">
        <f t="shared" si="19"/>
        <v>0</v>
      </c>
      <c r="S296" s="22">
        <f t="shared" si="20"/>
        <v>4.9607015530303E-2</v>
      </c>
    </row>
    <row r="297" spans="3:19" ht="15.75" thickBot="1" x14ac:dyDescent="0.3">
      <c r="C297" s="189"/>
      <c r="D297" s="190"/>
      <c r="E297" s="29" t="s">
        <v>67</v>
      </c>
      <c r="F297" s="77">
        <f t="shared" ref="F297:O297" si="21">SUM(F265:F296)</f>
        <v>47036.844405205906</v>
      </c>
      <c r="G297" s="77">
        <f t="shared" si="21"/>
        <v>51713.318513533537</v>
      </c>
      <c r="H297" s="77">
        <f t="shared" si="21"/>
        <v>55269.756598898282</v>
      </c>
      <c r="I297" s="77">
        <f t="shared" si="21"/>
        <v>65198.075460547727</v>
      </c>
      <c r="J297" s="77">
        <f t="shared" si="21"/>
        <v>61939.043178292784</v>
      </c>
      <c r="K297" s="77">
        <f t="shared" si="21"/>
        <v>66804.946966959469</v>
      </c>
      <c r="L297" s="77">
        <f t="shared" si="21"/>
        <v>66369.463361322749</v>
      </c>
      <c r="M297" s="77">
        <f t="shared" si="21"/>
        <v>62928.573225816639</v>
      </c>
      <c r="N297" s="77">
        <f t="shared" si="21"/>
        <v>64355.772782697284</v>
      </c>
      <c r="O297" s="77">
        <f t="shared" si="21"/>
        <v>66099.736969190824</v>
      </c>
      <c r="P297" s="77" t="s">
        <v>128</v>
      </c>
      <c r="Q297" s="22">
        <f t="shared" si="18"/>
        <v>1</v>
      </c>
    </row>
    <row r="298" spans="3:19" ht="16.5" thickTop="1" thickBot="1" x14ac:dyDescent="0.3">
      <c r="C298" s="191"/>
      <c r="D298" s="192"/>
      <c r="E298" s="25" t="s">
        <v>68</v>
      </c>
      <c r="F298" s="77">
        <v>47034.6640625</v>
      </c>
      <c r="G298" s="77">
        <v>51708.72265625</v>
      </c>
      <c r="H298" s="77">
        <v>55262.265625</v>
      </c>
      <c r="I298" s="77">
        <v>59261.38671875</v>
      </c>
      <c r="J298" s="77">
        <v>56141.4375</v>
      </c>
      <c r="K298" s="77">
        <v>59659.71484375</v>
      </c>
      <c r="L298" s="77">
        <v>58920.25390625</v>
      </c>
      <c r="M298" s="77">
        <v>56401.890625</v>
      </c>
      <c r="N298" s="77">
        <v>58329.3984375</v>
      </c>
      <c r="O298" s="77">
        <v>60309.359375</v>
      </c>
      <c r="P298" s="77" t="s">
        <v>128</v>
      </c>
      <c r="Q298" s="22">
        <f t="shared" si="18"/>
        <v>0.91239938523674113</v>
      </c>
      <c r="R298" s="22">
        <f t="shared" si="19"/>
        <v>3.3944477236835136E-2</v>
      </c>
      <c r="S298" s="22">
        <f t="shared" si="20"/>
        <v>0.28223217018963909</v>
      </c>
    </row>
    <row r="299" spans="3:19" ht="15.75" thickTop="1" x14ac:dyDescent="0.25">
      <c r="C299" s="108"/>
      <c r="D299" s="108"/>
      <c r="E299" s="25" t="s">
        <v>70</v>
      </c>
      <c r="F299" s="92"/>
      <c r="G299" s="92">
        <f t="shared" ref="G299:O299" si="22">G298/F298-1</f>
        <v>9.9374762994779209E-2</v>
      </c>
      <c r="H299" s="92">
        <f t="shared" si="22"/>
        <v>6.8722311946734616E-2</v>
      </c>
      <c r="I299" s="92">
        <f t="shared" si="22"/>
        <v>7.2366216775970216E-2</v>
      </c>
      <c r="J299" s="92">
        <f t="shared" si="22"/>
        <v>-5.2647252983752169E-2</v>
      </c>
      <c r="K299" s="92">
        <f t="shared" si="22"/>
        <v>6.2668102215052812E-2</v>
      </c>
      <c r="L299" s="92">
        <f t="shared" si="22"/>
        <v>-1.2394644182203374E-2</v>
      </c>
      <c r="M299" s="92">
        <f t="shared" si="22"/>
        <v>-4.2741894582753348E-2</v>
      </c>
      <c r="N299" s="92">
        <f t="shared" si="22"/>
        <v>3.4174524845548948E-2</v>
      </c>
      <c r="O299" s="93">
        <f t="shared" si="22"/>
        <v>3.3944477236835136E-2</v>
      </c>
      <c r="P299" s="93"/>
    </row>
    <row r="300" spans="3:19" x14ac:dyDescent="0.25">
      <c r="C300" s="6"/>
      <c r="D300" s="6"/>
    </row>
    <row r="301" spans="3:19" x14ac:dyDescent="0.25">
      <c r="C301" s="6"/>
      <c r="D301" s="6"/>
      <c r="E301" s="6"/>
    </row>
    <row r="302" spans="3:19" ht="18.75" x14ac:dyDescent="0.25">
      <c r="C302" s="185" t="s">
        <v>623</v>
      </c>
      <c r="D302" s="186"/>
      <c r="E302" s="201" t="s">
        <v>157</v>
      </c>
      <c r="F302" s="202"/>
      <c r="G302" s="202"/>
      <c r="H302" s="202"/>
      <c r="I302" s="202"/>
      <c r="J302" s="202"/>
      <c r="K302" s="202"/>
      <c r="L302" s="202"/>
      <c r="M302" s="202"/>
      <c r="N302" s="202"/>
      <c r="O302" s="202"/>
      <c r="P302" s="203"/>
    </row>
    <row r="303" spans="3:19" x14ac:dyDescent="0.25">
      <c r="C303" s="193" t="s">
        <v>143</v>
      </c>
      <c r="D303" s="194" t="s">
        <v>143</v>
      </c>
      <c r="E303" s="14">
        <v>9</v>
      </c>
      <c r="F303" s="18">
        <v>2004</v>
      </c>
      <c r="G303" s="18">
        <f t="shared" ref="G303:O303" si="23">F303+1</f>
        <v>2005</v>
      </c>
      <c r="H303" s="18">
        <f t="shared" si="23"/>
        <v>2006</v>
      </c>
      <c r="I303" s="18">
        <f t="shared" si="23"/>
        <v>2007</v>
      </c>
      <c r="J303" s="18">
        <f t="shared" si="23"/>
        <v>2008</v>
      </c>
      <c r="K303" s="18">
        <f t="shared" si="23"/>
        <v>2009</v>
      </c>
      <c r="L303" s="18">
        <f t="shared" si="23"/>
        <v>2010</v>
      </c>
      <c r="M303" s="18">
        <f t="shared" si="23"/>
        <v>2011</v>
      </c>
      <c r="N303" s="18">
        <f t="shared" si="23"/>
        <v>2012</v>
      </c>
      <c r="O303" s="18">
        <f t="shared" si="23"/>
        <v>2013</v>
      </c>
      <c r="P303" s="147">
        <v>2014</v>
      </c>
      <c r="Q303" s="20" t="s">
        <v>71</v>
      </c>
      <c r="R303" s="21" t="s">
        <v>129</v>
      </c>
    </row>
    <row r="304" spans="3:19" x14ac:dyDescent="0.25">
      <c r="C304" s="187"/>
      <c r="D304" s="188"/>
      <c r="E304" s="43" t="s">
        <v>0</v>
      </c>
      <c r="F304" s="136">
        <v>0.22117999999999999</v>
      </c>
      <c r="G304" s="137">
        <v>0.22969000000000001</v>
      </c>
      <c r="H304" s="137">
        <v>0.25409999999999999</v>
      </c>
      <c r="I304" s="137">
        <v>0.27900000000000003</v>
      </c>
      <c r="J304" s="137">
        <v>0.26800000000000002</v>
      </c>
      <c r="K304" s="137">
        <v>0.26800000000000002</v>
      </c>
      <c r="L304" s="137">
        <v>0.28399999999999997</v>
      </c>
      <c r="M304" s="137">
        <v>0.27800000000000002</v>
      </c>
      <c r="N304" s="137">
        <v>0.28899999999999998</v>
      </c>
      <c r="O304" s="137">
        <v>0.28399999999999997</v>
      </c>
      <c r="P304" s="160">
        <v>0</v>
      </c>
      <c r="Q304" s="95" t="str">
        <f>IF(OR(O304=0,N304=0),"-",IF(O304=N304,"-",CONCATENATE(ROUNDDOWN((O304-N304)*100,1), " ", "p.p")))</f>
        <v>-0.5 p.p</v>
      </c>
      <c r="R304" s="95" t="str">
        <f>IF(OR(O304=0,F304=0),"-",IF(O304=F304,"-",CONCATENATE(ROUNDDOWN((O304-F304)*100,1), " ", "p.p")))</f>
        <v>6.2 p.p</v>
      </c>
    </row>
    <row r="305" spans="3:18" x14ac:dyDescent="0.25">
      <c r="C305" s="187"/>
      <c r="D305" s="188"/>
      <c r="E305" s="43" t="s">
        <v>1</v>
      </c>
      <c r="F305" s="138">
        <v>0.21479999999999999</v>
      </c>
      <c r="G305" s="139">
        <v>0.22189999999999999</v>
      </c>
      <c r="H305" s="139">
        <v>0.26860000000000001</v>
      </c>
      <c r="I305" s="139">
        <v>0.28399999999999997</v>
      </c>
      <c r="J305" s="139">
        <v>0.24979999999999999</v>
      </c>
      <c r="K305" s="139">
        <v>0.29199999999999998</v>
      </c>
      <c r="L305" s="139">
        <v>0.26840000000000003</v>
      </c>
      <c r="M305" s="139">
        <v>0.24299999999999999</v>
      </c>
      <c r="N305" s="139">
        <v>0.24</v>
      </c>
      <c r="O305" s="139">
        <v>0.249</v>
      </c>
      <c r="P305" s="161">
        <v>0.24005489438653002</v>
      </c>
      <c r="Q305" s="95" t="str">
        <f t="shared" ref="Q305:Q335" si="24">IF(OR(O305=0,N305=0),"-",IF(O305=N305,"-",CONCATENATE(ROUNDDOWN((O305-N305)*100,1), " ", "p.p")))</f>
        <v>0.9 p.p</v>
      </c>
      <c r="R305" s="95" t="str">
        <f t="shared" ref="R305:R335" si="25">IF(OR(O305=0,F305=0),"-",IF(O305=F305,"-",CONCATENATE(ROUNDDOWN((O305-F305)*100,1), " ", "p.p")))</f>
        <v>3.4 p.p</v>
      </c>
    </row>
    <row r="306" spans="3:18" x14ac:dyDescent="0.25">
      <c r="C306" s="187"/>
      <c r="D306" s="188"/>
      <c r="E306" s="43" t="s">
        <v>30</v>
      </c>
      <c r="F306" s="139">
        <v>0.29809999999999998</v>
      </c>
      <c r="G306" s="139">
        <v>0.30309999999999998</v>
      </c>
      <c r="H306" s="139">
        <v>0</v>
      </c>
      <c r="I306" s="139">
        <v>0.24</v>
      </c>
      <c r="J306" s="139">
        <v>0.21867</v>
      </c>
      <c r="K306" s="139">
        <v>0.21199799999999999</v>
      </c>
      <c r="L306" s="139">
        <v>0.20200000000000001</v>
      </c>
      <c r="M306" s="139">
        <v>0.20899999999999999</v>
      </c>
      <c r="N306" s="139">
        <v>0.20699999999999999</v>
      </c>
      <c r="O306" s="139">
        <v>0</v>
      </c>
      <c r="P306" s="161">
        <v>0</v>
      </c>
      <c r="Q306" s="95" t="str">
        <f t="shared" si="24"/>
        <v>-</v>
      </c>
      <c r="R306" s="95" t="str">
        <f t="shared" si="25"/>
        <v>-</v>
      </c>
    </row>
    <row r="307" spans="3:18" x14ac:dyDescent="0.25">
      <c r="C307" s="187"/>
      <c r="D307" s="188"/>
      <c r="E307" s="43" t="s">
        <v>2</v>
      </c>
      <c r="F307" s="138">
        <v>0.23480000000000001</v>
      </c>
      <c r="G307" s="139">
        <v>0.26700000000000002</v>
      </c>
      <c r="H307" s="139">
        <v>0.27589999999999998</v>
      </c>
      <c r="I307" s="139">
        <v>0.29520000000000002</v>
      </c>
      <c r="J307" s="139">
        <v>0.27960000000000002</v>
      </c>
      <c r="K307" s="139">
        <v>0.26179999999999998</v>
      </c>
      <c r="L307" s="139">
        <v>0.26750000000000002</v>
      </c>
      <c r="M307" s="139">
        <v>0.28399999999999997</v>
      </c>
      <c r="N307" s="139">
        <v>0.28920000000000001</v>
      </c>
      <c r="O307" s="139">
        <v>0.30120000000000002</v>
      </c>
      <c r="P307" s="161">
        <v>0.2913</v>
      </c>
      <c r="Q307" s="95" t="str">
        <f t="shared" si="24"/>
        <v>1.2 p.p</v>
      </c>
      <c r="R307" s="95" t="str">
        <f t="shared" si="25"/>
        <v>6.6 p.p</v>
      </c>
    </row>
    <row r="308" spans="3:18" x14ac:dyDescent="0.25">
      <c r="C308" s="187"/>
      <c r="D308" s="188"/>
      <c r="E308" s="43" t="s">
        <v>3</v>
      </c>
      <c r="F308" s="138">
        <v>0.26579999999999998</v>
      </c>
      <c r="G308" s="139">
        <v>0.26600000000000001</v>
      </c>
      <c r="H308" s="139">
        <v>0.26200000000000001</v>
      </c>
      <c r="I308" s="139">
        <v>0.26819999999999999</v>
      </c>
      <c r="J308" s="139">
        <v>0.28299999999999997</v>
      </c>
      <c r="K308" s="139">
        <v>0.28699999999999998</v>
      </c>
      <c r="L308" s="139">
        <v>0.2843</v>
      </c>
      <c r="M308" s="139">
        <v>0.2908</v>
      </c>
      <c r="N308" s="139">
        <v>0.28610000000000002</v>
      </c>
      <c r="O308" s="139">
        <v>0</v>
      </c>
      <c r="P308" s="161">
        <v>0</v>
      </c>
      <c r="Q308" s="95" t="str">
        <f t="shared" si="24"/>
        <v>-</v>
      </c>
      <c r="R308" s="95" t="str">
        <f t="shared" si="25"/>
        <v>-</v>
      </c>
    </row>
    <row r="309" spans="3:18" x14ac:dyDescent="0.25">
      <c r="C309" s="187"/>
      <c r="D309" s="188"/>
      <c r="E309" s="43" t="s">
        <v>4</v>
      </c>
      <c r="F309" s="138">
        <v>0.35949999999999999</v>
      </c>
      <c r="G309" s="139">
        <v>0.33400000000000002</v>
      </c>
      <c r="H309" s="139">
        <v>0.27960000000000002</v>
      </c>
      <c r="I309" s="139">
        <v>0.2505</v>
      </c>
      <c r="J309" s="139">
        <v>0.247</v>
      </c>
      <c r="K309" s="139">
        <v>0.22600000000000001</v>
      </c>
      <c r="L309" s="139">
        <v>0.218</v>
      </c>
      <c r="M309" s="139">
        <v>0.183</v>
      </c>
      <c r="N309" s="139">
        <v>0.17299999999999999</v>
      </c>
      <c r="O309" s="139">
        <v>0.32</v>
      </c>
      <c r="P309" s="161">
        <v>0.33200000000000002</v>
      </c>
      <c r="Q309" s="95" t="str">
        <f t="shared" si="24"/>
        <v>14.7 p.p</v>
      </c>
      <c r="R309" s="95" t="str">
        <f t="shared" si="25"/>
        <v>-3.9 p.p</v>
      </c>
    </row>
    <row r="310" spans="3:18" x14ac:dyDescent="0.25">
      <c r="C310" s="187"/>
      <c r="D310" s="188"/>
      <c r="E310" s="43" t="s">
        <v>5</v>
      </c>
      <c r="F310" s="139">
        <v>0</v>
      </c>
      <c r="G310" s="139">
        <v>0</v>
      </c>
      <c r="H310" s="139">
        <v>0</v>
      </c>
      <c r="I310" s="139">
        <v>0.17</v>
      </c>
      <c r="J310" s="139">
        <v>0.17</v>
      </c>
      <c r="K310" s="139">
        <v>0.18</v>
      </c>
      <c r="L310" s="139">
        <v>0.18</v>
      </c>
      <c r="M310" s="139">
        <v>0.18</v>
      </c>
      <c r="N310" s="139">
        <v>0.18</v>
      </c>
      <c r="O310" s="139">
        <v>0.1905</v>
      </c>
      <c r="P310" s="161">
        <v>0.20730000000000001</v>
      </c>
      <c r="Q310" s="95" t="str">
        <f t="shared" si="24"/>
        <v>1 p.p</v>
      </c>
      <c r="R310" s="95" t="str">
        <f t="shared" si="25"/>
        <v>-</v>
      </c>
    </row>
    <row r="311" spans="3:18" x14ac:dyDescent="0.25">
      <c r="C311" s="187"/>
      <c r="D311" s="188"/>
      <c r="E311" s="43" t="s">
        <v>6</v>
      </c>
      <c r="F311" s="138">
        <v>0.17399999999999999</v>
      </c>
      <c r="G311" s="139">
        <v>0.17599999999999999</v>
      </c>
      <c r="H311" s="139">
        <v>0.17599999999999999</v>
      </c>
      <c r="I311" s="139">
        <v>0.16700000000000001</v>
      </c>
      <c r="J311" s="139">
        <v>0.16500000000000001</v>
      </c>
      <c r="K311" s="139">
        <v>0.14903375924673301</v>
      </c>
      <c r="L311" s="139">
        <v>0.16640863619078222</v>
      </c>
      <c r="M311" s="139">
        <v>0.15</v>
      </c>
      <c r="N311" s="139">
        <v>0.17299999999999999</v>
      </c>
      <c r="O311" s="139">
        <v>0</v>
      </c>
      <c r="P311" s="161">
        <v>0.17486319749305776</v>
      </c>
      <c r="Q311" s="95" t="str">
        <f t="shared" si="24"/>
        <v>-</v>
      </c>
      <c r="R311" s="95" t="str">
        <f t="shared" si="25"/>
        <v>-</v>
      </c>
    </row>
    <row r="312" spans="3:18" x14ac:dyDescent="0.25">
      <c r="C312" s="187"/>
      <c r="D312" s="188"/>
      <c r="E312" s="43" t="s">
        <v>7</v>
      </c>
      <c r="F312" s="138">
        <v>0.46600000000000003</v>
      </c>
      <c r="G312" s="139">
        <v>0.48399999999999999</v>
      </c>
      <c r="H312" s="139">
        <v>0.42699999999999999</v>
      </c>
      <c r="I312" s="139">
        <v>0.3590344125805659</v>
      </c>
      <c r="J312" s="139">
        <v>0.35199999999999998</v>
      </c>
      <c r="K312" s="139">
        <v>0.38100000000000001</v>
      </c>
      <c r="L312" s="139">
        <v>0.45800000000000002</v>
      </c>
      <c r="M312" s="139">
        <v>0.36399999999999999</v>
      </c>
      <c r="N312" s="139">
        <v>0.36499999999999999</v>
      </c>
      <c r="O312" s="139">
        <v>0.37</v>
      </c>
      <c r="P312" s="161">
        <v>0</v>
      </c>
      <c r="Q312" s="95" t="str">
        <f t="shared" si="24"/>
        <v>0.5 p.p</v>
      </c>
      <c r="R312" s="95" t="str">
        <f t="shared" si="25"/>
        <v>-9.6 p.p</v>
      </c>
    </row>
    <row r="313" spans="3:18" x14ac:dyDescent="0.25">
      <c r="C313" s="187"/>
      <c r="D313" s="188"/>
      <c r="E313" s="43" t="s">
        <v>8</v>
      </c>
      <c r="F313" s="138">
        <v>9.9199999999999997E-2</v>
      </c>
      <c r="G313" s="139">
        <v>9.0200000000000002E-2</v>
      </c>
      <c r="H313" s="139">
        <v>0.1086</v>
      </c>
      <c r="I313" s="139">
        <v>0.1055</v>
      </c>
      <c r="J313" s="139">
        <v>0.17733837354893658</v>
      </c>
      <c r="K313" s="139">
        <v>0.1464</v>
      </c>
      <c r="L313" s="139">
        <v>0.1457</v>
      </c>
      <c r="M313" s="139">
        <v>0.16900000000000001</v>
      </c>
      <c r="N313" s="139">
        <v>0.19520000000000001</v>
      </c>
      <c r="O313" s="139">
        <v>0.20699999999999999</v>
      </c>
      <c r="P313" s="161">
        <v>0.222</v>
      </c>
      <c r="Q313" s="95" t="str">
        <f t="shared" si="24"/>
        <v>1.1 p.p</v>
      </c>
      <c r="R313" s="95" t="str">
        <f t="shared" si="25"/>
        <v>10.7 p.p</v>
      </c>
    </row>
    <row r="314" spans="3:18" x14ac:dyDescent="0.25">
      <c r="C314" s="187"/>
      <c r="D314" s="188"/>
      <c r="E314" s="43" t="s">
        <v>9</v>
      </c>
      <c r="F314" s="138">
        <v>0.312</v>
      </c>
      <c r="G314" s="139">
        <v>0.308</v>
      </c>
      <c r="H314" s="139">
        <v>0.31</v>
      </c>
      <c r="I314" s="139">
        <v>0.315</v>
      </c>
      <c r="J314" s="139">
        <v>0.32200000000000001</v>
      </c>
      <c r="K314" s="139">
        <v>0.26500000000000001</v>
      </c>
      <c r="L314" s="139">
        <v>0.245</v>
      </c>
      <c r="M314" s="139">
        <v>0.27400000000000002</v>
      </c>
      <c r="N314" s="139">
        <v>0.26400000000000001</v>
      </c>
      <c r="O314" s="139">
        <v>0.24099999999999999</v>
      </c>
      <c r="P314" s="161">
        <v>0.23300000000000001</v>
      </c>
      <c r="Q314" s="95" t="str">
        <f t="shared" si="24"/>
        <v>-2.3 p.p</v>
      </c>
      <c r="R314" s="95" t="str">
        <f t="shared" si="25"/>
        <v>-7.1 p.p</v>
      </c>
    </row>
    <row r="315" spans="3:18" x14ac:dyDescent="0.25">
      <c r="C315" s="187"/>
      <c r="D315" s="188"/>
      <c r="E315" s="43" t="s">
        <v>10</v>
      </c>
      <c r="F315" s="138">
        <v>0.16400000000000001</v>
      </c>
      <c r="G315" s="139">
        <v>0.16300000000000001</v>
      </c>
      <c r="H315" s="139">
        <v>0.17</v>
      </c>
      <c r="I315" s="139">
        <v>0.16900000000000001</v>
      </c>
      <c r="J315" s="139">
        <v>0.16700000000000001</v>
      </c>
      <c r="K315" s="139">
        <v>0.158</v>
      </c>
      <c r="L315" s="139">
        <v>0.14799999999999999</v>
      </c>
      <c r="M315" s="139">
        <v>0.153</v>
      </c>
      <c r="N315" s="139">
        <v>0.14499999999999999</v>
      </c>
      <c r="O315" s="139">
        <v>0.13800000000000001</v>
      </c>
      <c r="P315" s="161">
        <v>0</v>
      </c>
      <c r="Q315" s="95" t="str">
        <f t="shared" si="24"/>
        <v>-0.6 p.p</v>
      </c>
      <c r="R315" s="95" t="str">
        <f t="shared" si="25"/>
        <v>-2.6 p.p</v>
      </c>
    </row>
    <row r="316" spans="3:18" x14ac:dyDescent="0.25">
      <c r="C316" s="187"/>
      <c r="D316" s="188"/>
      <c r="E316" s="43" t="s">
        <v>12</v>
      </c>
      <c r="F316" s="138">
        <v>0.1472</v>
      </c>
      <c r="G316" s="139">
        <v>0.1885</v>
      </c>
      <c r="H316" s="139">
        <v>0.18740000000000001</v>
      </c>
      <c r="I316" s="139">
        <v>0.18509999999999999</v>
      </c>
      <c r="J316" s="139">
        <v>0.214</v>
      </c>
      <c r="K316" s="139">
        <v>0.22600000000000001</v>
      </c>
      <c r="L316" s="139">
        <v>0.22600000000000001</v>
      </c>
      <c r="M316" s="139">
        <v>0.184</v>
      </c>
      <c r="N316" s="139">
        <v>0.17299999999999999</v>
      </c>
      <c r="O316" s="139">
        <v>0.22335765958682496</v>
      </c>
      <c r="P316" s="161">
        <v>0</v>
      </c>
      <c r="Q316" s="95" t="str">
        <f t="shared" si="24"/>
        <v>5 p.p</v>
      </c>
      <c r="R316" s="95" t="str">
        <f t="shared" si="25"/>
        <v>7.6 p.p</v>
      </c>
    </row>
    <row r="317" spans="3:18" x14ac:dyDescent="0.25">
      <c r="C317" s="187"/>
      <c r="D317" s="188"/>
      <c r="E317" s="43" t="s">
        <v>28</v>
      </c>
      <c r="F317" s="138">
        <v>0.155</v>
      </c>
      <c r="G317" s="139">
        <v>0.158</v>
      </c>
      <c r="H317" s="139">
        <v>0.16399999999999998</v>
      </c>
      <c r="I317" s="139">
        <v>0.17199999999999999</v>
      </c>
      <c r="J317" s="139">
        <v>0.16699999999999998</v>
      </c>
      <c r="K317" s="139">
        <v>0.14300000000000002</v>
      </c>
      <c r="L317" s="139">
        <v>0.14099999999999999</v>
      </c>
      <c r="M317" s="139">
        <v>0.154</v>
      </c>
      <c r="N317" s="139">
        <v>0.16699999999999998</v>
      </c>
      <c r="O317" s="139">
        <v>0.18600000000000003</v>
      </c>
      <c r="P317" s="161">
        <v>0</v>
      </c>
      <c r="Q317" s="95" t="str">
        <f t="shared" si="24"/>
        <v>1.9 p.p</v>
      </c>
      <c r="R317" s="95" t="str">
        <f t="shared" si="25"/>
        <v>3.1 p.p</v>
      </c>
    </row>
    <row r="318" spans="3:18" x14ac:dyDescent="0.25">
      <c r="C318" s="187"/>
      <c r="D318" s="188"/>
      <c r="E318" s="43" t="s">
        <v>13</v>
      </c>
      <c r="F318" s="138">
        <v>0.27496871345629115</v>
      </c>
      <c r="G318" s="139">
        <v>0.28070000000000001</v>
      </c>
      <c r="H318" s="139">
        <v>0.2767</v>
      </c>
      <c r="I318" s="139">
        <v>0.23480000000000001</v>
      </c>
      <c r="J318" s="139">
        <v>0.208524030557764</v>
      </c>
      <c r="K318" s="139">
        <v>0.19227793800000001</v>
      </c>
      <c r="L318" s="139">
        <v>0.17403960499999999</v>
      </c>
      <c r="M318" s="139">
        <v>0.17180000000000001</v>
      </c>
      <c r="N318" s="139">
        <v>0.16500000000000001</v>
      </c>
      <c r="O318" s="139">
        <v>0.16398939722728711</v>
      </c>
      <c r="P318" s="161">
        <v>0</v>
      </c>
      <c r="Q318" s="95" t="str">
        <f t="shared" si="24"/>
        <v>-0.1 p.p</v>
      </c>
      <c r="R318" s="95" t="str">
        <f t="shared" si="25"/>
        <v>-11 p.p</v>
      </c>
    </row>
    <row r="319" spans="3:18" x14ac:dyDescent="0.25">
      <c r="C319" s="187"/>
      <c r="D319" s="188"/>
      <c r="E319" s="43" t="s">
        <v>14</v>
      </c>
      <c r="F319" s="138">
        <v>0.2283</v>
      </c>
      <c r="G319" s="139">
        <v>0.23499999999999999</v>
      </c>
      <c r="H319" s="139">
        <v>0.25640000000000002</v>
      </c>
      <c r="I319" s="139">
        <v>0.25280000000000002</v>
      </c>
      <c r="J319" s="139">
        <v>0.26900000000000002</v>
      </c>
      <c r="K319" s="139">
        <v>0.27200000000000002</v>
      </c>
      <c r="L319" s="139">
        <v>0.24460000000000001</v>
      </c>
      <c r="M319" s="139">
        <v>0.26400000000000001</v>
      </c>
      <c r="N319" s="139">
        <v>0.27700000000000002</v>
      </c>
      <c r="O319" s="139">
        <v>0</v>
      </c>
      <c r="P319" s="161">
        <v>0</v>
      </c>
      <c r="Q319" s="95" t="str">
        <f t="shared" si="24"/>
        <v>-</v>
      </c>
      <c r="R319" s="95" t="str">
        <f t="shared" si="25"/>
        <v>-</v>
      </c>
    </row>
    <row r="320" spans="3:18" x14ac:dyDescent="0.25">
      <c r="C320" s="187"/>
      <c r="D320" s="188"/>
      <c r="E320" s="43" t="s">
        <v>15</v>
      </c>
      <c r="F320" s="138">
        <v>0.44440000000000002</v>
      </c>
      <c r="G320" s="139">
        <v>0.44290000000000002</v>
      </c>
      <c r="H320" s="139">
        <v>0.46429999999999999</v>
      </c>
      <c r="I320" s="139">
        <v>0.41339999999999999</v>
      </c>
      <c r="J320" s="139">
        <v>0.36799999999999999</v>
      </c>
      <c r="K320" s="139">
        <v>0.35299999999999998</v>
      </c>
      <c r="L320" s="139">
        <v>0.34499999999999997</v>
      </c>
      <c r="M320" s="139">
        <v>0.33500000000000002</v>
      </c>
      <c r="N320" s="139">
        <v>0.33800000000000002</v>
      </c>
      <c r="O320" s="139">
        <v>0.34699999999999998</v>
      </c>
      <c r="P320" s="161">
        <v>0</v>
      </c>
      <c r="Q320" s="95" t="str">
        <f t="shared" si="24"/>
        <v>0.8 p.p</v>
      </c>
      <c r="R320" s="95" t="str">
        <f t="shared" si="25"/>
        <v>-9.7 p.p</v>
      </c>
    </row>
    <row r="321" spans="3:18" x14ac:dyDescent="0.25">
      <c r="C321" s="187"/>
      <c r="D321" s="188"/>
      <c r="E321" s="43" t="s">
        <v>16</v>
      </c>
      <c r="F321" s="138">
        <v>0.252</v>
      </c>
      <c r="G321" s="139">
        <v>0.26140000000000002</v>
      </c>
      <c r="H321" s="139">
        <v>0.25869999999999999</v>
      </c>
      <c r="I321" s="139">
        <v>0.2447</v>
      </c>
      <c r="J321" s="139">
        <v>0.26989999999999997</v>
      </c>
      <c r="K321" s="139">
        <v>0.21279999999999999</v>
      </c>
      <c r="L321" s="139">
        <v>0.15</v>
      </c>
      <c r="M321" s="139">
        <v>0.16800000000000001</v>
      </c>
      <c r="N321" s="139">
        <v>0.17299999999999999</v>
      </c>
      <c r="O321" s="139">
        <v>0.158</v>
      </c>
      <c r="P321" s="161">
        <v>0.158</v>
      </c>
      <c r="Q321" s="95" t="str">
        <f t="shared" si="24"/>
        <v>-1.5 p.p</v>
      </c>
      <c r="R321" s="95" t="str">
        <f t="shared" si="25"/>
        <v>-9.4 p.p</v>
      </c>
    </row>
    <row r="322" spans="3:18" x14ac:dyDescent="0.25">
      <c r="C322" s="187"/>
      <c r="D322" s="188"/>
      <c r="E322" s="43" t="s">
        <v>29</v>
      </c>
      <c r="F322" s="138">
        <v>0</v>
      </c>
      <c r="G322" s="139">
        <v>0</v>
      </c>
      <c r="H322" s="139">
        <v>0</v>
      </c>
      <c r="I322" s="139">
        <v>0</v>
      </c>
      <c r="J322" s="139">
        <v>0</v>
      </c>
      <c r="K322" s="139">
        <v>0.24</v>
      </c>
      <c r="L322" s="139">
        <v>0.24099999999999999</v>
      </c>
      <c r="M322" s="139">
        <v>0.20599999999999999</v>
      </c>
      <c r="N322" s="139">
        <v>0.19500000000000001</v>
      </c>
      <c r="O322" s="139">
        <v>0</v>
      </c>
      <c r="P322" s="161">
        <v>0</v>
      </c>
      <c r="Q322" s="95" t="str">
        <f t="shared" si="24"/>
        <v>-</v>
      </c>
      <c r="R322" s="95" t="str">
        <f t="shared" si="25"/>
        <v>-</v>
      </c>
    </row>
    <row r="323" spans="3:18" x14ac:dyDescent="0.25">
      <c r="C323" s="187"/>
      <c r="D323" s="188"/>
      <c r="E323" s="43" t="s">
        <v>17</v>
      </c>
      <c r="F323" s="138">
        <v>0</v>
      </c>
      <c r="G323" s="139">
        <v>0</v>
      </c>
      <c r="H323" s="139">
        <v>0</v>
      </c>
      <c r="I323" s="139">
        <v>0</v>
      </c>
      <c r="J323" s="139">
        <v>0.50790000000000002</v>
      </c>
      <c r="K323" s="139">
        <v>0.1714</v>
      </c>
      <c r="L323" s="139">
        <v>0.25080000000000002</v>
      </c>
      <c r="M323" s="139">
        <v>0.2238</v>
      </c>
      <c r="N323" s="139">
        <v>0.17100000000000001</v>
      </c>
      <c r="O323" s="139">
        <v>0</v>
      </c>
      <c r="P323" s="161">
        <v>0</v>
      </c>
      <c r="Q323" s="95" t="str">
        <f t="shared" si="24"/>
        <v>-</v>
      </c>
      <c r="R323" s="95" t="str">
        <f t="shared" si="25"/>
        <v>-</v>
      </c>
    </row>
    <row r="324" spans="3:18" x14ac:dyDescent="0.25">
      <c r="C324" s="187"/>
      <c r="D324" s="188"/>
      <c r="E324" s="43" t="s">
        <v>18</v>
      </c>
      <c r="F324" s="138">
        <v>0.32600000000000001</v>
      </c>
      <c r="G324" s="139">
        <v>0.38500000000000001</v>
      </c>
      <c r="H324" s="139">
        <v>0.29699999999999999</v>
      </c>
      <c r="I324" s="139">
        <v>0.36200000000000004</v>
      </c>
      <c r="J324" s="139">
        <v>0.33700000000000002</v>
      </c>
      <c r="K324" s="139">
        <v>0.35499999999999998</v>
      </c>
      <c r="L324" s="139">
        <v>0.39100000000000001</v>
      </c>
      <c r="M324" s="139">
        <v>0</v>
      </c>
      <c r="N324" s="139">
        <v>0</v>
      </c>
      <c r="O324" s="139">
        <v>0</v>
      </c>
      <c r="P324" s="161">
        <v>0</v>
      </c>
      <c r="Q324" s="95" t="str">
        <f t="shared" si="24"/>
        <v>-</v>
      </c>
      <c r="R324" s="95" t="str">
        <f t="shared" si="25"/>
        <v>-</v>
      </c>
    </row>
    <row r="325" spans="3:18" x14ac:dyDescent="0.25">
      <c r="C325" s="187"/>
      <c r="D325" s="188"/>
      <c r="E325" s="43" t="s">
        <v>19</v>
      </c>
      <c r="F325" s="139">
        <v>0</v>
      </c>
      <c r="G325" s="139">
        <v>0</v>
      </c>
      <c r="H325" s="139">
        <v>0</v>
      </c>
      <c r="I325" s="139">
        <v>0</v>
      </c>
      <c r="J325" s="139">
        <v>0</v>
      </c>
      <c r="K325" s="139">
        <v>0</v>
      </c>
      <c r="L325" s="139">
        <v>0</v>
      </c>
      <c r="M325" s="139">
        <v>0</v>
      </c>
      <c r="N325" s="139">
        <v>0</v>
      </c>
      <c r="O325" s="139">
        <v>0</v>
      </c>
      <c r="P325" s="161">
        <v>0</v>
      </c>
      <c r="Q325" s="95" t="str">
        <f t="shared" si="24"/>
        <v>-</v>
      </c>
      <c r="R325" s="95" t="str">
        <f t="shared" si="25"/>
        <v>-</v>
      </c>
    </row>
    <row r="326" spans="3:18" x14ac:dyDescent="0.25">
      <c r="C326" s="187"/>
      <c r="D326" s="188"/>
      <c r="E326" s="43" t="s">
        <v>20</v>
      </c>
      <c r="F326" s="138">
        <v>0.2379</v>
      </c>
      <c r="G326" s="139">
        <v>0.22489999999999999</v>
      </c>
      <c r="H326" s="139">
        <v>0.21123053697566546</v>
      </c>
      <c r="I326" s="139">
        <v>0.19900000000000001</v>
      </c>
      <c r="J326" s="139">
        <v>0.19800000000000001</v>
      </c>
      <c r="K326" s="139">
        <v>0.20399999999999999</v>
      </c>
      <c r="L326" s="139">
        <v>0.20699999999999999</v>
      </c>
      <c r="M326" s="139">
        <v>0</v>
      </c>
      <c r="N326" s="139">
        <v>0</v>
      </c>
      <c r="O326" s="139">
        <v>0.2</v>
      </c>
      <c r="P326" s="161">
        <v>0.23161895448206915</v>
      </c>
      <c r="Q326" s="95" t="str">
        <f t="shared" si="24"/>
        <v>-</v>
      </c>
      <c r="R326" s="95" t="str">
        <f t="shared" si="25"/>
        <v>-3.7 p.p</v>
      </c>
    </row>
    <row r="327" spans="3:18" x14ac:dyDescent="0.25">
      <c r="C327" s="187"/>
      <c r="D327" s="188"/>
      <c r="E327" s="43" t="s">
        <v>21</v>
      </c>
      <c r="F327" s="138">
        <v>0.28600000000000003</v>
      </c>
      <c r="G327" s="139">
        <v>0.32400000000000001</v>
      </c>
      <c r="H327" s="139">
        <v>0.28199999999999997</v>
      </c>
      <c r="I327" s="139">
        <v>0.28100000000000003</v>
      </c>
      <c r="J327" s="139">
        <v>0.33399999999999996</v>
      </c>
      <c r="K327" s="139">
        <v>0.29600000000000004</v>
      </c>
      <c r="L327" s="139">
        <v>0.30099999999999999</v>
      </c>
      <c r="M327" s="139">
        <v>0.3</v>
      </c>
      <c r="N327" s="139">
        <v>0.33299999999999996</v>
      </c>
      <c r="O327" s="139">
        <v>0.31</v>
      </c>
      <c r="P327" s="161">
        <v>0.35</v>
      </c>
      <c r="Q327" s="95" t="str">
        <f t="shared" si="24"/>
        <v>-2.3 p.p</v>
      </c>
      <c r="R327" s="95" t="str">
        <f t="shared" si="25"/>
        <v>2.4 p.p</v>
      </c>
    </row>
    <row r="328" spans="3:18" x14ac:dyDescent="0.25">
      <c r="C328" s="187"/>
      <c r="D328" s="188"/>
      <c r="E328" s="43" t="s">
        <v>22</v>
      </c>
      <c r="F328" s="138">
        <v>0.44019999999999998</v>
      </c>
      <c r="G328" s="139">
        <v>0.39750000000000002</v>
      </c>
      <c r="H328" s="139">
        <v>0.36</v>
      </c>
      <c r="I328" s="139">
        <v>0.2848</v>
      </c>
      <c r="J328" s="139">
        <v>0.33600000000000002</v>
      </c>
      <c r="K328" s="139">
        <v>0.32800000000000001</v>
      </c>
      <c r="L328" s="139">
        <v>0.29599999999999999</v>
      </c>
      <c r="M328" s="139">
        <v>0.30789035762504319</v>
      </c>
      <c r="N328" s="139">
        <v>0.25600000000000001</v>
      </c>
      <c r="O328" s="139">
        <v>0</v>
      </c>
      <c r="P328" s="161">
        <v>0</v>
      </c>
      <c r="Q328" s="95" t="str">
        <f t="shared" si="24"/>
        <v>-</v>
      </c>
      <c r="R328" s="95" t="str">
        <f t="shared" si="25"/>
        <v>-</v>
      </c>
    </row>
    <row r="329" spans="3:18" x14ac:dyDescent="0.25">
      <c r="C329" s="187"/>
      <c r="D329" s="188"/>
      <c r="E329" s="43" t="s">
        <v>23</v>
      </c>
      <c r="F329" s="138">
        <v>0.20499999999999999</v>
      </c>
      <c r="G329" s="139">
        <v>0.22500000000000001</v>
      </c>
      <c r="H329" s="139">
        <v>0.20006405947551603</v>
      </c>
      <c r="I329" s="139">
        <v>0.23564049566967857</v>
      </c>
      <c r="J329" s="139">
        <v>0.24719141010752846</v>
      </c>
      <c r="K329" s="139">
        <v>0.31170468328423701</v>
      </c>
      <c r="L329" s="139">
        <v>0.36990984013775052</v>
      </c>
      <c r="M329" s="139">
        <v>0.36888849733365109</v>
      </c>
      <c r="N329" s="139">
        <v>0.30955227965880527</v>
      </c>
      <c r="O329" s="139">
        <v>0.27224625741780151</v>
      </c>
      <c r="P329" s="161">
        <v>0.28944829137458439</v>
      </c>
      <c r="Q329" s="95" t="str">
        <f t="shared" si="24"/>
        <v>-3.7 p.p</v>
      </c>
      <c r="R329" s="95" t="str">
        <f t="shared" si="25"/>
        <v>6.7 p.p</v>
      </c>
    </row>
    <row r="330" spans="3:18" x14ac:dyDescent="0.25">
      <c r="C330" s="187"/>
      <c r="D330" s="188"/>
      <c r="E330" s="43" t="s">
        <v>31</v>
      </c>
      <c r="F330" s="138">
        <v>0.40601482160435942</v>
      </c>
      <c r="G330" s="139">
        <v>0</v>
      </c>
      <c r="H330" s="139">
        <v>0</v>
      </c>
      <c r="I330" s="139">
        <v>0</v>
      </c>
      <c r="J330" s="139">
        <v>0.35770000000000002</v>
      </c>
      <c r="K330" s="139">
        <v>0.32369999999999999</v>
      </c>
      <c r="L330" s="139">
        <v>0.32619999999999999</v>
      </c>
      <c r="M330" s="139">
        <v>0</v>
      </c>
      <c r="N330" s="139">
        <v>0.30209999999999998</v>
      </c>
      <c r="O330" s="139">
        <v>0</v>
      </c>
      <c r="P330" s="161">
        <v>0</v>
      </c>
      <c r="Q330" s="95" t="str">
        <f t="shared" si="24"/>
        <v>-</v>
      </c>
      <c r="R330" s="95" t="str">
        <f t="shared" si="25"/>
        <v>-</v>
      </c>
    </row>
    <row r="331" spans="3:18" x14ac:dyDescent="0.25">
      <c r="C331" s="187"/>
      <c r="D331" s="188"/>
      <c r="E331" s="43" t="s">
        <v>24</v>
      </c>
      <c r="F331" s="138">
        <v>0.17499999999999999</v>
      </c>
      <c r="G331" s="139">
        <v>0.17399999999999999</v>
      </c>
      <c r="H331" s="139">
        <v>0.15590000000000001</v>
      </c>
      <c r="I331" s="139">
        <v>0.15</v>
      </c>
      <c r="J331" s="139">
        <v>0.159</v>
      </c>
      <c r="K331" s="139">
        <v>0.13</v>
      </c>
      <c r="L331" s="139">
        <v>0.11799999999999999</v>
      </c>
      <c r="M331" s="139">
        <v>0.128</v>
      </c>
      <c r="N331" s="139">
        <v>0.14899999999999999</v>
      </c>
      <c r="O331" s="139">
        <v>0.14000000000000001</v>
      </c>
      <c r="P331" s="161">
        <v>0</v>
      </c>
      <c r="Q331" s="95" t="str">
        <f t="shared" si="24"/>
        <v>-0.8 p.p</v>
      </c>
      <c r="R331" s="95" t="str">
        <f t="shared" si="25"/>
        <v>-3.5 p.p</v>
      </c>
    </row>
    <row r="332" spans="3:18" x14ac:dyDescent="0.25">
      <c r="C332" s="187"/>
      <c r="D332" s="188"/>
      <c r="E332" s="43" t="s">
        <v>25</v>
      </c>
      <c r="F332" s="138">
        <v>0.37009999999999998</v>
      </c>
      <c r="G332" s="139">
        <v>0.38159999999999999</v>
      </c>
      <c r="H332" s="139">
        <v>0.37669999999999998</v>
      </c>
      <c r="I332" s="139">
        <v>0.36969999999999997</v>
      </c>
      <c r="J332" s="139">
        <v>0.36159999999999998</v>
      </c>
      <c r="K332" s="139">
        <v>0.3417</v>
      </c>
      <c r="L332" s="139">
        <v>0.32490000000000002</v>
      </c>
      <c r="M332" s="139">
        <v>0.34589999999999999</v>
      </c>
      <c r="N332" s="139">
        <v>0.33139999999999997</v>
      </c>
      <c r="O332" s="139">
        <v>0.32409999999999994</v>
      </c>
      <c r="P332" s="161">
        <v>0</v>
      </c>
      <c r="Q332" s="95" t="str">
        <f t="shared" si="24"/>
        <v>-0.7 p.p</v>
      </c>
      <c r="R332" s="95" t="str">
        <f t="shared" si="25"/>
        <v>-4.6 p.p</v>
      </c>
    </row>
    <row r="333" spans="3:18" x14ac:dyDescent="0.25">
      <c r="C333" s="187"/>
      <c r="D333" s="188"/>
      <c r="E333" s="43" t="s">
        <v>26</v>
      </c>
      <c r="F333" s="138">
        <v>0.27529999999999999</v>
      </c>
      <c r="G333" s="139">
        <v>0.26097067169221083</v>
      </c>
      <c r="H333" s="139">
        <v>0.26719999999999999</v>
      </c>
      <c r="I333" s="139">
        <v>0.27650000000000002</v>
      </c>
      <c r="J333" s="139">
        <v>0.26400000000000001</v>
      </c>
      <c r="K333" s="139">
        <v>0.23760000000000001</v>
      </c>
      <c r="L333" s="139">
        <v>0.21709999999999999</v>
      </c>
      <c r="M333" s="139">
        <v>0.21709999999999999</v>
      </c>
      <c r="N333" s="139">
        <v>0.2094</v>
      </c>
      <c r="O333" s="139">
        <v>0</v>
      </c>
      <c r="P333" s="161">
        <v>0</v>
      </c>
      <c r="Q333" s="95" t="str">
        <f t="shared" si="24"/>
        <v>-</v>
      </c>
      <c r="R333" s="95" t="str">
        <f t="shared" si="25"/>
        <v>-</v>
      </c>
    </row>
    <row r="334" spans="3:18" x14ac:dyDescent="0.25">
      <c r="C334" s="187"/>
      <c r="D334" s="188"/>
      <c r="E334" s="43" t="s">
        <v>27</v>
      </c>
      <c r="F334" s="138">
        <v>0.3115</v>
      </c>
      <c r="G334" s="139">
        <v>0.28160000000000002</v>
      </c>
      <c r="H334" s="139">
        <v>0.2457</v>
      </c>
      <c r="I334" s="139">
        <v>0.255</v>
      </c>
      <c r="J334" s="139">
        <v>0.219</v>
      </c>
      <c r="K334" s="139">
        <v>0.27429999999999999</v>
      </c>
      <c r="L334" s="139">
        <v>0.27600000000000002</v>
      </c>
      <c r="M334" s="139">
        <v>0.30009999999999998</v>
      </c>
      <c r="N334" s="139">
        <v>0.2175</v>
      </c>
      <c r="O334" s="139">
        <v>0.23445183510941825</v>
      </c>
      <c r="P334" s="161">
        <v>0</v>
      </c>
      <c r="Q334" s="95" t="str">
        <f t="shared" si="24"/>
        <v>1.6 p.p</v>
      </c>
      <c r="R334" s="95" t="str">
        <f t="shared" si="25"/>
        <v>-7.7 p.p</v>
      </c>
    </row>
    <row r="335" spans="3:18" x14ac:dyDescent="0.25">
      <c r="C335" s="187"/>
      <c r="D335" s="188"/>
      <c r="E335" s="43" t="s">
        <v>61</v>
      </c>
      <c r="F335" s="142">
        <v>9.2499999999999999E-2</v>
      </c>
      <c r="G335" s="143">
        <v>9.0399999999999994E-2</v>
      </c>
      <c r="H335" s="143">
        <v>0.10920000000000001</v>
      </c>
      <c r="I335" s="143">
        <v>0.10059999999999999</v>
      </c>
      <c r="J335" s="143">
        <v>0.1021</v>
      </c>
      <c r="K335" s="143">
        <v>0.13900000000000001</v>
      </c>
      <c r="L335" s="143">
        <v>0.12992071352122725</v>
      </c>
      <c r="M335" s="143">
        <v>0.13700000000000001</v>
      </c>
      <c r="N335" s="143">
        <v>0.11922639617423701</v>
      </c>
      <c r="O335" s="143">
        <v>0</v>
      </c>
      <c r="P335" s="162">
        <v>0</v>
      </c>
      <c r="Q335" s="95" t="str">
        <f t="shared" si="24"/>
        <v>-</v>
      </c>
      <c r="R335" s="95" t="str">
        <f t="shared" si="25"/>
        <v>-</v>
      </c>
    </row>
    <row r="336" spans="3:18" x14ac:dyDescent="0.25">
      <c r="F336" s="1"/>
      <c r="G336" s="1"/>
      <c r="H336" s="1"/>
      <c r="I336" s="1"/>
      <c r="J336" s="1"/>
      <c r="K336" s="1"/>
      <c r="L336" s="1"/>
      <c r="M336" s="1"/>
      <c r="N336" s="1"/>
      <c r="O336" s="7"/>
      <c r="P336" s="7"/>
    </row>
    <row r="337" spans="3:18" x14ac:dyDescent="0.25">
      <c r="F337" s="1"/>
      <c r="G337" s="1"/>
      <c r="H337" s="1"/>
      <c r="I337" s="1"/>
      <c r="J337" s="1"/>
      <c r="K337" s="1"/>
      <c r="L337" s="1"/>
      <c r="M337" s="1"/>
      <c r="N337" s="1"/>
      <c r="O337" s="7"/>
      <c r="P337" s="7"/>
    </row>
    <row r="338" spans="3:18" ht="18.75" x14ac:dyDescent="0.25">
      <c r="C338" s="185" t="s">
        <v>624</v>
      </c>
      <c r="D338" s="186"/>
      <c r="E338" s="201" t="s">
        <v>158</v>
      </c>
      <c r="F338" s="202"/>
      <c r="G338" s="202"/>
      <c r="H338" s="202"/>
      <c r="I338" s="202"/>
      <c r="J338" s="202"/>
      <c r="K338" s="202"/>
      <c r="L338" s="202"/>
      <c r="M338" s="202"/>
      <c r="N338" s="202"/>
      <c r="O338" s="202"/>
      <c r="P338" s="203"/>
    </row>
    <row r="339" spans="3:18" x14ac:dyDescent="0.25">
      <c r="C339" s="193" t="s">
        <v>143</v>
      </c>
      <c r="D339" s="194" t="s">
        <v>143</v>
      </c>
      <c r="E339" s="14">
        <v>10</v>
      </c>
      <c r="F339" s="18">
        <v>2004</v>
      </c>
      <c r="G339" s="18">
        <f t="shared" ref="G339:O339" si="26">F339+1</f>
        <v>2005</v>
      </c>
      <c r="H339" s="18">
        <f t="shared" si="26"/>
        <v>2006</v>
      </c>
      <c r="I339" s="18">
        <f t="shared" si="26"/>
        <v>2007</v>
      </c>
      <c r="J339" s="18">
        <f t="shared" si="26"/>
        <v>2008</v>
      </c>
      <c r="K339" s="18">
        <f t="shared" si="26"/>
        <v>2009</v>
      </c>
      <c r="L339" s="18">
        <f t="shared" si="26"/>
        <v>2010</v>
      </c>
      <c r="M339" s="18">
        <f t="shared" si="26"/>
        <v>2011</v>
      </c>
      <c r="N339" s="18">
        <f t="shared" si="26"/>
        <v>2012</v>
      </c>
      <c r="O339" s="18">
        <f t="shared" si="26"/>
        <v>2013</v>
      </c>
      <c r="P339" s="147">
        <v>2014</v>
      </c>
      <c r="Q339" s="20" t="s">
        <v>71</v>
      </c>
      <c r="R339" s="21" t="s">
        <v>129</v>
      </c>
    </row>
    <row r="340" spans="3:18" x14ac:dyDescent="0.25">
      <c r="C340" s="187"/>
      <c r="D340" s="188"/>
      <c r="E340" s="43" t="s">
        <v>0</v>
      </c>
      <c r="F340" s="136">
        <v>0.20738999999999999</v>
      </c>
      <c r="G340" s="137">
        <v>0.20718</v>
      </c>
      <c r="H340" s="137">
        <v>0.20269999999999999</v>
      </c>
      <c r="I340" s="137">
        <v>0.2082</v>
      </c>
      <c r="J340" s="137">
        <v>0.20799999999999999</v>
      </c>
      <c r="K340" s="137">
        <v>0.221</v>
      </c>
      <c r="L340" s="137">
        <v>0.22</v>
      </c>
      <c r="M340" s="137">
        <v>0.20799999999999999</v>
      </c>
      <c r="N340" s="137">
        <v>0.19600000000000001</v>
      </c>
      <c r="O340" s="137">
        <v>0.20699999999999999</v>
      </c>
      <c r="P340" s="160">
        <v>0</v>
      </c>
      <c r="Q340" s="95" t="str">
        <f>IF(OR(O340=0,N340=0),"-",IF(O340=N340,"-",CONCATENATE(ROUNDDOWN((O340-N340)*100,1), " ", "p.p")))</f>
        <v>1.1 p.p</v>
      </c>
      <c r="R340" s="95" t="str">
        <f>IF(OR(O340=0,F340=0),"-",IF(O340=F340,"-",CONCATENATE(ROUNDDOWN((O340-F340)*100,1), " ", "p.p")))</f>
        <v>0 p.p</v>
      </c>
    </row>
    <row r="341" spans="3:18" x14ac:dyDescent="0.25">
      <c r="C341" s="187"/>
      <c r="D341" s="188"/>
      <c r="E341" s="43" t="s">
        <v>1</v>
      </c>
      <c r="F341" s="138">
        <v>0.17330000000000001</v>
      </c>
      <c r="G341" s="139">
        <v>0.2094</v>
      </c>
      <c r="H341" s="139">
        <v>0.1479</v>
      </c>
      <c r="I341" s="139">
        <v>0.1426</v>
      </c>
      <c r="J341" s="139">
        <v>0.13650000000000001</v>
      </c>
      <c r="K341" s="139">
        <v>0.1487</v>
      </c>
      <c r="L341" s="139">
        <v>0.1447</v>
      </c>
      <c r="M341" s="139">
        <v>0.154</v>
      </c>
      <c r="N341" s="139">
        <v>0.182</v>
      </c>
      <c r="O341" s="139">
        <v>0.121</v>
      </c>
      <c r="P341" s="161">
        <v>0.10988066118574441</v>
      </c>
      <c r="Q341" s="95" t="str">
        <f t="shared" ref="Q341:Q371" si="27">IF(OR(O341=0,N341=0),"-",IF(O341=N341,"-",CONCATENATE(ROUNDDOWN((O341-N341)*100,1), " ", "p.p")))</f>
        <v>-6.1 p.p</v>
      </c>
      <c r="R341" s="95" t="str">
        <f t="shared" ref="R341:R371" si="28">IF(OR(O341=0,F341=0),"-",IF(O341=F341,"-",CONCATENATE(ROUNDDOWN((O341-F341)*100,1), " ", "p.p")))</f>
        <v>-5.2 p.p</v>
      </c>
    </row>
    <row r="342" spans="3:18" x14ac:dyDescent="0.25">
      <c r="C342" s="187"/>
      <c r="D342" s="188"/>
      <c r="E342" s="43" t="s">
        <v>30</v>
      </c>
      <c r="F342" s="139">
        <v>0.29120000000000001</v>
      </c>
      <c r="G342" s="139">
        <v>0.24579999999999999</v>
      </c>
      <c r="H342" s="139">
        <v>0</v>
      </c>
      <c r="I342" s="139">
        <v>0.16800000000000001</v>
      </c>
      <c r="J342" s="139">
        <v>0.14949999999999999</v>
      </c>
      <c r="K342" s="139">
        <v>0.15590000000000001</v>
      </c>
      <c r="L342" s="139">
        <v>0.13300000000000001</v>
      </c>
      <c r="M342" s="139">
        <v>0.124</v>
      </c>
      <c r="N342" s="139">
        <v>0.16200000000000001</v>
      </c>
      <c r="O342" s="139">
        <v>0</v>
      </c>
      <c r="P342" s="161">
        <v>0</v>
      </c>
      <c r="Q342" s="95" t="str">
        <f t="shared" si="27"/>
        <v>-</v>
      </c>
      <c r="R342" s="95" t="str">
        <f t="shared" si="28"/>
        <v>-</v>
      </c>
    </row>
    <row r="343" spans="3:18" x14ac:dyDescent="0.25">
      <c r="C343" s="187"/>
      <c r="D343" s="188"/>
      <c r="E343" s="43" t="s">
        <v>2</v>
      </c>
      <c r="F343" s="138">
        <v>0.23430000000000001</v>
      </c>
      <c r="G343" s="139">
        <v>0.23600000000000002</v>
      </c>
      <c r="H343" s="139">
        <v>0.26280000000000003</v>
      </c>
      <c r="I343" s="139">
        <v>0.26619999999999999</v>
      </c>
      <c r="J343" s="139">
        <v>0.2717</v>
      </c>
      <c r="K343" s="139">
        <v>0.2581</v>
      </c>
      <c r="L343" s="139">
        <v>0.2495</v>
      </c>
      <c r="M343" s="139">
        <v>0.25329999999999997</v>
      </c>
      <c r="N343" s="139">
        <v>0.25140000000000001</v>
      </c>
      <c r="O343" s="139">
        <v>0.26329999999999998</v>
      </c>
      <c r="P343" s="161">
        <v>0.28300000000000003</v>
      </c>
      <c r="Q343" s="95" t="str">
        <f t="shared" si="27"/>
        <v>1.1 p.p</v>
      </c>
      <c r="R343" s="95" t="str">
        <f t="shared" si="28"/>
        <v>2.9 p.p</v>
      </c>
    </row>
    <row r="344" spans="3:18" x14ac:dyDescent="0.25">
      <c r="C344" s="187"/>
      <c r="D344" s="188"/>
      <c r="E344" s="43" t="s">
        <v>3</v>
      </c>
      <c r="F344" s="138">
        <v>0.25969999999999999</v>
      </c>
      <c r="G344" s="139">
        <v>0.26100000000000001</v>
      </c>
      <c r="H344" s="139">
        <v>0.26100000000000001</v>
      </c>
      <c r="I344" s="139">
        <v>0.26100000000000001</v>
      </c>
      <c r="J344" s="139">
        <v>0.26100000000000001</v>
      </c>
      <c r="K344" s="139">
        <v>0.26100000000000001</v>
      </c>
      <c r="L344" s="139">
        <v>0.28129999999999999</v>
      </c>
      <c r="M344" s="139">
        <v>0.27729999999999999</v>
      </c>
      <c r="N344" s="139">
        <v>0.26279999999999998</v>
      </c>
      <c r="O344" s="139">
        <v>0</v>
      </c>
      <c r="P344" s="161">
        <v>0</v>
      </c>
      <c r="Q344" s="95" t="str">
        <f t="shared" si="27"/>
        <v>-</v>
      </c>
      <c r="R344" s="95" t="str">
        <f t="shared" si="28"/>
        <v>-</v>
      </c>
    </row>
    <row r="345" spans="3:18" x14ac:dyDescent="0.25">
      <c r="C345" s="187"/>
      <c r="D345" s="188"/>
      <c r="E345" s="43" t="s">
        <v>4</v>
      </c>
      <c r="F345" s="138">
        <v>0.1236</v>
      </c>
      <c r="G345" s="139">
        <v>0.1343</v>
      </c>
      <c r="H345" s="139">
        <v>0.1328</v>
      </c>
      <c r="I345" s="139">
        <v>0.13420000000000001</v>
      </c>
      <c r="J345" s="139">
        <v>0.1389</v>
      </c>
      <c r="K345" s="139">
        <v>0.128</v>
      </c>
      <c r="L345" s="139">
        <v>0.121</v>
      </c>
      <c r="M345" s="139">
        <v>0.13700000000000001</v>
      </c>
      <c r="N345" s="139">
        <v>0.13739999999999999</v>
      </c>
      <c r="O345" s="139">
        <v>0.21</v>
      </c>
      <c r="P345" s="161">
        <v>0.19800000000000001</v>
      </c>
      <c r="Q345" s="95" t="str">
        <f t="shared" si="27"/>
        <v>7.2 p.p</v>
      </c>
      <c r="R345" s="95" t="str">
        <f t="shared" si="28"/>
        <v>8.6 p.p</v>
      </c>
    </row>
    <row r="346" spans="3:18" x14ac:dyDescent="0.25">
      <c r="C346" s="187"/>
      <c r="D346" s="188"/>
      <c r="E346" s="43" t="s">
        <v>5</v>
      </c>
      <c r="F346" s="139">
        <v>0</v>
      </c>
      <c r="G346" s="139">
        <v>0</v>
      </c>
      <c r="H346" s="139">
        <v>0</v>
      </c>
      <c r="I346" s="139">
        <v>0.12</v>
      </c>
      <c r="J346" s="139">
        <v>0.12</v>
      </c>
      <c r="K346" s="139">
        <v>0.12</v>
      </c>
      <c r="L346" s="139">
        <v>0.12</v>
      </c>
      <c r="M346" s="139">
        <v>0.13</v>
      </c>
      <c r="N346" s="139">
        <v>0.14000000000000001</v>
      </c>
      <c r="O346" s="139">
        <v>0.1411</v>
      </c>
      <c r="P346" s="161">
        <v>0.1231</v>
      </c>
      <c r="Q346" s="95" t="str">
        <f t="shared" si="27"/>
        <v>0.1 p.p</v>
      </c>
      <c r="R346" s="95" t="str">
        <f t="shared" si="28"/>
        <v>-</v>
      </c>
    </row>
    <row r="347" spans="3:18" x14ac:dyDescent="0.25">
      <c r="C347" s="187"/>
      <c r="D347" s="188"/>
      <c r="E347" s="43" t="s">
        <v>6</v>
      </c>
      <c r="F347" s="138">
        <v>0.17199999999999999</v>
      </c>
      <c r="G347" s="139">
        <v>0.17399999999999999</v>
      </c>
      <c r="H347" s="139">
        <v>0.17499999999999999</v>
      </c>
      <c r="I347" s="139">
        <v>0.14499999999999999</v>
      </c>
      <c r="J347" s="139">
        <v>0.13400000000000001</v>
      </c>
      <c r="K347" s="139">
        <v>0.13357752987393701</v>
      </c>
      <c r="L347" s="139">
        <v>0.13673151938797204</v>
      </c>
      <c r="M347" s="139">
        <v>0.1459</v>
      </c>
      <c r="N347" s="139">
        <v>0.1341</v>
      </c>
      <c r="O347" s="139">
        <v>0</v>
      </c>
      <c r="P347" s="161">
        <v>0.12858254608958519</v>
      </c>
      <c r="Q347" s="95" t="str">
        <f t="shared" si="27"/>
        <v>-</v>
      </c>
      <c r="R347" s="95" t="str">
        <f t="shared" si="28"/>
        <v>-</v>
      </c>
    </row>
    <row r="348" spans="3:18" x14ac:dyDescent="0.25">
      <c r="C348" s="187"/>
      <c r="D348" s="188"/>
      <c r="E348" s="43" t="s">
        <v>7</v>
      </c>
      <c r="F348" s="138">
        <v>0.251</v>
      </c>
      <c r="G348" s="139">
        <v>0.26100000000000001</v>
      </c>
      <c r="H348" s="139">
        <v>0.26700000000000002</v>
      </c>
      <c r="I348" s="139">
        <v>0.35841210234032606</v>
      </c>
      <c r="J348" s="139">
        <v>0.252</v>
      </c>
      <c r="K348" s="139">
        <v>0.33</v>
      </c>
      <c r="L348" s="139">
        <v>0.33100000000000002</v>
      </c>
      <c r="M348" s="139">
        <v>0.26900000000000002</v>
      </c>
      <c r="N348" s="139">
        <v>0.27600000000000002</v>
      </c>
      <c r="O348" s="139">
        <v>0.25800000000000001</v>
      </c>
      <c r="P348" s="161">
        <v>0</v>
      </c>
      <c r="Q348" s="95" t="str">
        <f t="shared" si="27"/>
        <v>-1.8 p.p</v>
      </c>
      <c r="R348" s="95" t="str">
        <f t="shared" si="28"/>
        <v>0.7 p.p</v>
      </c>
    </row>
    <row r="349" spans="3:18" x14ac:dyDescent="0.25">
      <c r="C349" s="187"/>
      <c r="D349" s="188"/>
      <c r="E349" s="43" t="s">
        <v>8</v>
      </c>
      <c r="F349" s="138">
        <v>9.8199999999999996E-2</v>
      </c>
      <c r="G349" s="139">
        <v>8.6099999999999996E-2</v>
      </c>
      <c r="H349" s="139">
        <v>8.7099999999999997E-2</v>
      </c>
      <c r="I349" s="139">
        <v>9.3799999999999994E-2</v>
      </c>
      <c r="J349" s="139">
        <v>0.12134179715773184</v>
      </c>
      <c r="K349" s="139">
        <v>0.1186</v>
      </c>
      <c r="L349" s="139">
        <v>0.13270000000000001</v>
      </c>
      <c r="M349" s="139">
        <v>0.107</v>
      </c>
      <c r="N349" s="139">
        <v>0.12809999999999999</v>
      </c>
      <c r="O349" s="139">
        <v>0.12</v>
      </c>
      <c r="P349" s="161">
        <v>0.1062</v>
      </c>
      <c r="Q349" s="95" t="str">
        <f t="shared" si="27"/>
        <v>-0.8 p.p</v>
      </c>
      <c r="R349" s="95" t="str">
        <f t="shared" si="28"/>
        <v>2.1 p.p</v>
      </c>
    </row>
    <row r="350" spans="3:18" x14ac:dyDescent="0.25">
      <c r="C350" s="187"/>
      <c r="D350" s="188"/>
      <c r="E350" s="43" t="s">
        <v>9</v>
      </c>
      <c r="F350" s="138">
        <v>0.249</v>
      </c>
      <c r="G350" s="139">
        <v>0.30299999999999999</v>
      </c>
      <c r="H350" s="139">
        <v>0.30599999999999999</v>
      </c>
      <c r="I350" s="139">
        <v>0.312</v>
      </c>
      <c r="J350" s="139">
        <v>0.313</v>
      </c>
      <c r="K350" s="139">
        <v>0.248</v>
      </c>
      <c r="L350" s="139">
        <v>0.222</v>
      </c>
      <c r="M350" s="139">
        <v>0.25600000000000001</v>
      </c>
      <c r="N350" s="139">
        <v>0.251</v>
      </c>
      <c r="O350" s="139">
        <v>0.23100000000000001</v>
      </c>
      <c r="P350" s="161">
        <v>0.223</v>
      </c>
      <c r="Q350" s="95" t="str">
        <f t="shared" si="27"/>
        <v>-2 p.p</v>
      </c>
      <c r="R350" s="95" t="str">
        <f t="shared" si="28"/>
        <v>-1.8 p.p</v>
      </c>
    </row>
    <row r="351" spans="3:18" x14ac:dyDescent="0.25">
      <c r="C351" s="187"/>
      <c r="D351" s="188"/>
      <c r="E351" s="43" t="s">
        <v>10</v>
      </c>
      <c r="F351" s="138">
        <v>0.13600000000000001</v>
      </c>
      <c r="G351" s="139">
        <v>0.13800000000000001</v>
      </c>
      <c r="H351" s="139">
        <v>0.14499999999999999</v>
      </c>
      <c r="I351" s="139">
        <v>0.123</v>
      </c>
      <c r="J351" s="139">
        <v>0.111</v>
      </c>
      <c r="K351" s="139">
        <v>0.12</v>
      </c>
      <c r="L351" s="139">
        <v>0.13500000000000001</v>
      </c>
      <c r="M351" s="139">
        <v>0.128</v>
      </c>
      <c r="N351" s="139">
        <v>0.121</v>
      </c>
      <c r="O351" s="139">
        <v>0.13400000000000001</v>
      </c>
      <c r="P351" s="161">
        <v>0</v>
      </c>
      <c r="Q351" s="95" t="str">
        <f t="shared" si="27"/>
        <v>1.3 p.p</v>
      </c>
      <c r="R351" s="95" t="str">
        <f t="shared" si="28"/>
        <v>-0.2 p.p</v>
      </c>
    </row>
    <row r="352" spans="3:18" x14ac:dyDescent="0.25">
      <c r="C352" s="187"/>
      <c r="D352" s="188"/>
      <c r="E352" s="43" t="s">
        <v>12</v>
      </c>
      <c r="F352" s="138">
        <v>0.1457</v>
      </c>
      <c r="G352" s="139">
        <v>0.1411</v>
      </c>
      <c r="H352" s="139">
        <v>0.1678</v>
      </c>
      <c r="I352" s="139">
        <v>0.14849999999999999</v>
      </c>
      <c r="J352" s="139">
        <v>0.11899999999999999</v>
      </c>
      <c r="K352" s="139">
        <v>0.11899999999999999</v>
      </c>
      <c r="L352" s="139">
        <v>0.13300000000000001</v>
      </c>
      <c r="M352" s="139">
        <v>0.14499999999999999</v>
      </c>
      <c r="N352" s="139">
        <v>0.158</v>
      </c>
      <c r="O352" s="139">
        <v>0.1480535459726211</v>
      </c>
      <c r="P352" s="161">
        <v>0</v>
      </c>
      <c r="Q352" s="95" t="str">
        <f t="shared" si="27"/>
        <v>-0.9 p.p</v>
      </c>
      <c r="R352" s="95" t="str">
        <f t="shared" si="28"/>
        <v>0.2 p.p</v>
      </c>
    </row>
    <row r="353" spans="3:18" x14ac:dyDescent="0.25">
      <c r="C353" s="187"/>
      <c r="D353" s="188"/>
      <c r="E353" s="43" t="s">
        <v>28</v>
      </c>
      <c r="F353" s="138">
        <v>0.14699999999999999</v>
      </c>
      <c r="G353" s="139">
        <v>0.14400000000000002</v>
      </c>
      <c r="H353" s="139">
        <v>0.13699999999999998</v>
      </c>
      <c r="I353" s="139">
        <v>0.13900000000000001</v>
      </c>
      <c r="J353" s="139">
        <v>0.14300000000000002</v>
      </c>
      <c r="K353" s="139">
        <v>0.13500000000000001</v>
      </c>
      <c r="L353" s="139">
        <v>0.14099999999999999</v>
      </c>
      <c r="M353" s="139">
        <v>0.14099999999999999</v>
      </c>
      <c r="N353" s="139">
        <v>0.14800000000000002</v>
      </c>
      <c r="O353" s="139">
        <v>0.14000000000000001</v>
      </c>
      <c r="P353" s="161">
        <v>0</v>
      </c>
      <c r="Q353" s="95" t="str">
        <f t="shared" si="27"/>
        <v>-0.8 p.p</v>
      </c>
      <c r="R353" s="95" t="str">
        <f t="shared" si="28"/>
        <v>-0.6 p.p</v>
      </c>
    </row>
    <row r="354" spans="3:18" x14ac:dyDescent="0.25">
      <c r="C354" s="187"/>
      <c r="D354" s="188"/>
      <c r="E354" s="43" t="s">
        <v>13</v>
      </c>
      <c r="F354" s="138">
        <v>0.15587879285230699</v>
      </c>
      <c r="G354" s="139">
        <v>0.14749999999999999</v>
      </c>
      <c r="H354" s="139">
        <v>0.10920000000000001</v>
      </c>
      <c r="I354" s="139">
        <v>0.113</v>
      </c>
      <c r="J354" s="139">
        <v>0.106029461773555</v>
      </c>
      <c r="K354" s="139">
        <v>0.105936904</v>
      </c>
      <c r="L354" s="139">
        <v>0.112725267</v>
      </c>
      <c r="M354" s="139">
        <v>0.10970000000000001</v>
      </c>
      <c r="N354" s="139">
        <v>0.107</v>
      </c>
      <c r="O354" s="139">
        <v>0.11667209746786006</v>
      </c>
      <c r="P354" s="161">
        <v>0</v>
      </c>
      <c r="Q354" s="95" t="str">
        <f t="shared" si="27"/>
        <v>0.9 p.p</v>
      </c>
      <c r="R354" s="95" t="str">
        <f t="shared" si="28"/>
        <v>-3.9 p.p</v>
      </c>
    </row>
    <row r="355" spans="3:18" x14ac:dyDescent="0.25">
      <c r="C355" s="187"/>
      <c r="D355" s="188"/>
      <c r="E355" s="43" t="s">
        <v>14</v>
      </c>
      <c r="F355" s="138">
        <v>0.21640000000000001</v>
      </c>
      <c r="G355" s="139">
        <v>0.22600000000000001</v>
      </c>
      <c r="H355" s="139">
        <v>0.2394</v>
      </c>
      <c r="I355" s="139">
        <v>0.2475</v>
      </c>
      <c r="J355" s="139">
        <v>0.23200000000000001</v>
      </c>
      <c r="K355" s="139">
        <v>0.18</v>
      </c>
      <c r="L355" s="139">
        <v>0.23699999999999999</v>
      </c>
      <c r="M355" s="139">
        <v>0.19700000000000001</v>
      </c>
      <c r="N355" s="139">
        <v>0.214</v>
      </c>
      <c r="O355" s="139">
        <v>0</v>
      </c>
      <c r="P355" s="161">
        <v>0</v>
      </c>
      <c r="Q355" s="95" t="str">
        <f t="shared" si="27"/>
        <v>-</v>
      </c>
      <c r="R355" s="95" t="str">
        <f t="shared" si="28"/>
        <v>-</v>
      </c>
    </row>
    <row r="356" spans="3:18" x14ac:dyDescent="0.25">
      <c r="C356" s="187"/>
      <c r="D356" s="188"/>
      <c r="E356" s="43" t="s">
        <v>15</v>
      </c>
      <c r="F356" s="138">
        <v>0.31019999999999998</v>
      </c>
      <c r="G356" s="139">
        <v>0.31830000000000003</v>
      </c>
      <c r="H356" s="139">
        <v>0.25640000000000002</v>
      </c>
      <c r="I356" s="139">
        <v>0.26700000000000002</v>
      </c>
      <c r="J356" s="139">
        <v>0.30499999999999999</v>
      </c>
      <c r="K356" s="139">
        <v>0.29499999999999998</v>
      </c>
      <c r="L356" s="139">
        <v>0.28499999999999998</v>
      </c>
      <c r="M356" s="139">
        <v>0.316</v>
      </c>
      <c r="N356" s="139">
        <v>0.27500000000000002</v>
      </c>
      <c r="O356" s="139">
        <v>0.25</v>
      </c>
      <c r="P356" s="161">
        <v>0</v>
      </c>
      <c r="Q356" s="95" t="str">
        <f t="shared" si="27"/>
        <v>-2.5 p.p</v>
      </c>
      <c r="R356" s="95" t="str">
        <f t="shared" si="28"/>
        <v>-6 p.p</v>
      </c>
    </row>
    <row r="357" spans="3:18" x14ac:dyDescent="0.25">
      <c r="C357" s="187"/>
      <c r="D357" s="188"/>
      <c r="E357" s="43" t="s">
        <v>16</v>
      </c>
      <c r="F357" s="138">
        <v>0.1295</v>
      </c>
      <c r="G357" s="139">
        <v>0.12239999999999999</v>
      </c>
      <c r="H357" s="139">
        <v>0.11749999999999999</v>
      </c>
      <c r="I357" s="139">
        <v>0.14050000000000001</v>
      </c>
      <c r="J357" s="139">
        <v>0.1012</v>
      </c>
      <c r="K357" s="139">
        <v>0.1067</v>
      </c>
      <c r="L357" s="139">
        <v>0.105</v>
      </c>
      <c r="M357" s="139">
        <v>0.13300000000000001</v>
      </c>
      <c r="N357" s="139">
        <v>0.14599999999999999</v>
      </c>
      <c r="O357" s="139">
        <v>0.155</v>
      </c>
      <c r="P357" s="161">
        <v>0.14000000000000001</v>
      </c>
      <c r="Q357" s="95" t="str">
        <f t="shared" si="27"/>
        <v>0.9 p.p</v>
      </c>
      <c r="R357" s="95" t="str">
        <f t="shared" si="28"/>
        <v>2.5 p.p</v>
      </c>
    </row>
    <row r="358" spans="3:18" x14ac:dyDescent="0.25">
      <c r="C358" s="187"/>
      <c r="D358" s="188"/>
      <c r="E358" s="43" t="s">
        <v>29</v>
      </c>
      <c r="F358" s="138">
        <v>0</v>
      </c>
      <c r="G358" s="139">
        <v>0</v>
      </c>
      <c r="H358" s="139">
        <v>0</v>
      </c>
      <c r="I358" s="139">
        <v>0</v>
      </c>
      <c r="J358" s="139">
        <v>0</v>
      </c>
      <c r="K358" s="139">
        <v>0.17699999999999999</v>
      </c>
      <c r="L358" s="139">
        <v>0.22500000000000001</v>
      </c>
      <c r="M358" s="139">
        <v>0.19500000000000001</v>
      </c>
      <c r="N358" s="139">
        <v>0.158</v>
      </c>
      <c r="O358" s="139">
        <v>0</v>
      </c>
      <c r="P358" s="161">
        <v>0</v>
      </c>
      <c r="Q358" s="95" t="str">
        <f t="shared" si="27"/>
        <v>-</v>
      </c>
      <c r="R358" s="95" t="str">
        <f t="shared" si="28"/>
        <v>-</v>
      </c>
    </row>
    <row r="359" spans="3:18" x14ac:dyDescent="0.25">
      <c r="C359" s="187"/>
      <c r="D359" s="188"/>
      <c r="E359" s="43" t="s">
        <v>17</v>
      </c>
      <c r="F359" s="138">
        <v>0</v>
      </c>
      <c r="G359" s="139">
        <v>0</v>
      </c>
      <c r="H359" s="139">
        <v>0</v>
      </c>
      <c r="I359" s="139">
        <v>0</v>
      </c>
      <c r="J359" s="139">
        <v>0.13270000000000001</v>
      </c>
      <c r="K359" s="139">
        <v>0.1467</v>
      </c>
      <c r="L359" s="139">
        <v>0.12690000000000001</v>
      </c>
      <c r="M359" s="139">
        <v>0.14949999999999999</v>
      </c>
      <c r="N359" s="139">
        <v>0.1449</v>
      </c>
      <c r="O359" s="139">
        <v>0</v>
      </c>
      <c r="P359" s="161">
        <v>0</v>
      </c>
      <c r="Q359" s="95" t="str">
        <f t="shared" si="27"/>
        <v>-</v>
      </c>
      <c r="R359" s="95" t="str">
        <f t="shared" si="28"/>
        <v>-</v>
      </c>
    </row>
    <row r="360" spans="3:18" x14ac:dyDescent="0.25">
      <c r="C360" s="187"/>
      <c r="D360" s="188"/>
      <c r="E360" s="43" t="s">
        <v>18</v>
      </c>
      <c r="F360" s="138">
        <v>0.248</v>
      </c>
      <c r="G360" s="139">
        <v>0.20300000000000001</v>
      </c>
      <c r="H360" s="139">
        <v>0.23469999999999999</v>
      </c>
      <c r="I360" s="139">
        <v>0.22750000000000001</v>
      </c>
      <c r="J360" s="139">
        <v>0.28800000000000003</v>
      </c>
      <c r="K360" s="139">
        <v>0.23899999999999999</v>
      </c>
      <c r="L360" s="139">
        <v>0.19899999999999998</v>
      </c>
      <c r="M360" s="139">
        <v>0</v>
      </c>
      <c r="N360" s="139">
        <v>0</v>
      </c>
      <c r="O360" s="139">
        <v>0</v>
      </c>
      <c r="P360" s="161">
        <v>0</v>
      </c>
      <c r="Q360" s="95" t="str">
        <f t="shared" si="27"/>
        <v>-</v>
      </c>
      <c r="R360" s="95" t="str">
        <f t="shared" si="28"/>
        <v>-</v>
      </c>
    </row>
    <row r="361" spans="3:18" x14ac:dyDescent="0.25">
      <c r="C361" s="187"/>
      <c r="D361" s="188"/>
      <c r="E361" s="43" t="s">
        <v>19</v>
      </c>
      <c r="F361" s="139">
        <v>0</v>
      </c>
      <c r="G361" s="139">
        <v>0</v>
      </c>
      <c r="H361" s="139">
        <v>0</v>
      </c>
      <c r="I361" s="139">
        <v>0</v>
      </c>
      <c r="J361" s="139">
        <v>0</v>
      </c>
      <c r="K361" s="139">
        <v>0</v>
      </c>
      <c r="L361" s="139">
        <v>0</v>
      </c>
      <c r="M361" s="139">
        <v>0</v>
      </c>
      <c r="N361" s="139">
        <v>0</v>
      </c>
      <c r="O361" s="139">
        <v>0</v>
      </c>
      <c r="P361" s="161">
        <v>0</v>
      </c>
      <c r="Q361" s="95" t="str">
        <f t="shared" si="27"/>
        <v>-</v>
      </c>
      <c r="R361" s="95" t="str">
        <f t="shared" si="28"/>
        <v>-</v>
      </c>
    </row>
    <row r="362" spans="3:18" x14ac:dyDescent="0.25">
      <c r="C362" s="187"/>
      <c r="D362" s="188"/>
      <c r="E362" s="43" t="s">
        <v>20</v>
      </c>
      <c r="F362" s="138">
        <v>0.17015193595817676</v>
      </c>
      <c r="G362" s="139">
        <v>0.16259999999999999</v>
      </c>
      <c r="H362" s="139">
        <v>0.15028941722002145</v>
      </c>
      <c r="I362" s="139">
        <v>0.16600000000000001</v>
      </c>
      <c r="J362" s="139">
        <v>0.14399999999999999</v>
      </c>
      <c r="K362" s="139">
        <v>0.17799999999999999</v>
      </c>
      <c r="L362" s="139">
        <v>0.151</v>
      </c>
      <c r="M362" s="139">
        <v>0</v>
      </c>
      <c r="N362" s="139">
        <v>0</v>
      </c>
      <c r="O362" s="139">
        <v>0.19</v>
      </c>
      <c r="P362" s="161">
        <v>0.18716931243438778</v>
      </c>
      <c r="Q362" s="95" t="str">
        <f t="shared" si="27"/>
        <v>-</v>
      </c>
      <c r="R362" s="95" t="str">
        <f t="shared" si="28"/>
        <v>1.9 p.p</v>
      </c>
    </row>
    <row r="363" spans="3:18" x14ac:dyDescent="0.25">
      <c r="C363" s="187"/>
      <c r="D363" s="188"/>
      <c r="E363" s="43" t="s">
        <v>21</v>
      </c>
      <c r="F363" s="138">
        <v>0.25800000000000001</v>
      </c>
      <c r="G363" s="139">
        <v>0.26300000000000001</v>
      </c>
      <c r="H363" s="139">
        <v>0.255</v>
      </c>
      <c r="I363" s="139">
        <v>0.27300000000000002</v>
      </c>
      <c r="J363" s="139">
        <v>0.255</v>
      </c>
      <c r="K363" s="139">
        <v>0.25900000000000001</v>
      </c>
      <c r="L363" s="139">
        <v>0.24</v>
      </c>
      <c r="M363" s="139">
        <v>0.252</v>
      </c>
      <c r="N363" s="139">
        <v>0.22600000000000001</v>
      </c>
      <c r="O363" s="139">
        <v>0.24</v>
      </c>
      <c r="P363" s="161">
        <v>0.22</v>
      </c>
      <c r="Q363" s="95" t="str">
        <f t="shared" si="27"/>
        <v>1.4 p.p</v>
      </c>
      <c r="R363" s="95" t="str">
        <f t="shared" si="28"/>
        <v>-1.8 p.p</v>
      </c>
    </row>
    <row r="364" spans="3:18" x14ac:dyDescent="0.25">
      <c r="C364" s="187"/>
      <c r="D364" s="188"/>
      <c r="E364" s="43" t="s">
        <v>22</v>
      </c>
      <c r="F364" s="138">
        <v>0.1411</v>
      </c>
      <c r="G364" s="139">
        <v>0.1237</v>
      </c>
      <c r="H364" s="139">
        <v>0.11600000000000001</v>
      </c>
      <c r="I364" s="139">
        <v>0.1231</v>
      </c>
      <c r="J364" s="139">
        <v>0.10199999999999999</v>
      </c>
      <c r="K364" s="139">
        <v>8.8999999999999996E-2</v>
      </c>
      <c r="L364" s="139">
        <v>0.125</v>
      </c>
      <c r="M364" s="139">
        <v>0.10028572325661717</v>
      </c>
      <c r="N364" s="139">
        <v>0.122</v>
      </c>
      <c r="O364" s="139">
        <v>0</v>
      </c>
      <c r="P364" s="161">
        <v>0</v>
      </c>
      <c r="Q364" s="95" t="str">
        <f t="shared" si="27"/>
        <v>-</v>
      </c>
      <c r="R364" s="95" t="str">
        <f t="shared" si="28"/>
        <v>-</v>
      </c>
    </row>
    <row r="365" spans="3:18" x14ac:dyDescent="0.25">
      <c r="C365" s="187"/>
      <c r="D365" s="188"/>
      <c r="E365" s="43" t="s">
        <v>23</v>
      </c>
      <c r="F365" s="138">
        <v>0.19500000000000001</v>
      </c>
      <c r="G365" s="139">
        <v>0.219</v>
      </c>
      <c r="H365" s="139">
        <v>0.16645045108877024</v>
      </c>
      <c r="I365" s="139">
        <v>0.18583620110855029</v>
      </c>
      <c r="J365" s="139">
        <v>0.20325383649399872</v>
      </c>
      <c r="K365" s="139">
        <v>0.20828563902189701</v>
      </c>
      <c r="L365" s="139">
        <v>0.14159809775148768</v>
      </c>
      <c r="M365" s="139">
        <v>0.14847081820467681</v>
      </c>
      <c r="N365" s="139">
        <v>0.2220036956856028</v>
      </c>
      <c r="O365" s="139">
        <v>0.22801564543313549</v>
      </c>
      <c r="P365" s="161">
        <v>0.21092688175699509</v>
      </c>
      <c r="Q365" s="95" t="str">
        <f t="shared" si="27"/>
        <v>0.6 p.p</v>
      </c>
      <c r="R365" s="95" t="str">
        <f t="shared" si="28"/>
        <v>3.3 p.p</v>
      </c>
    </row>
    <row r="366" spans="3:18" x14ac:dyDescent="0.25">
      <c r="C366" s="187"/>
      <c r="D366" s="188"/>
      <c r="E366" s="43" t="s">
        <v>31</v>
      </c>
      <c r="F366" s="138">
        <v>1.1930031858567595E-5</v>
      </c>
      <c r="G366" s="139">
        <v>0</v>
      </c>
      <c r="H366" s="139">
        <v>0</v>
      </c>
      <c r="I366" s="139">
        <v>0</v>
      </c>
      <c r="J366" s="139">
        <v>1.5299999999999999E-5</v>
      </c>
      <c r="K366" s="139">
        <v>2.1129999999999999E-5</v>
      </c>
      <c r="L366" s="139">
        <v>2.3560000000000001E-5</v>
      </c>
      <c r="M366" s="139">
        <v>0</v>
      </c>
      <c r="N366" s="139">
        <v>2.8249999999999999E-5</v>
      </c>
      <c r="O366" s="139">
        <v>0</v>
      </c>
      <c r="P366" s="161">
        <v>0</v>
      </c>
      <c r="Q366" s="95" t="str">
        <f t="shared" si="27"/>
        <v>-</v>
      </c>
      <c r="R366" s="95" t="str">
        <f t="shared" si="28"/>
        <v>-</v>
      </c>
    </row>
    <row r="367" spans="3:18" x14ac:dyDescent="0.25">
      <c r="C367" s="187"/>
      <c r="D367" s="188"/>
      <c r="E367" s="43" t="s">
        <v>24</v>
      </c>
      <c r="F367" s="138">
        <v>0.16200000000000001</v>
      </c>
      <c r="G367" s="139">
        <v>0.153</v>
      </c>
      <c r="H367" s="139">
        <v>0.14449999999999999</v>
      </c>
      <c r="I367" s="139">
        <v>0.14660000000000001</v>
      </c>
      <c r="J367" s="139">
        <v>0.126</v>
      </c>
      <c r="K367" s="139">
        <v>0.108</v>
      </c>
      <c r="L367" s="139">
        <v>0.11600000000000001</v>
      </c>
      <c r="M367" s="139">
        <v>0.122</v>
      </c>
      <c r="N367" s="139">
        <v>0.14699999999999999</v>
      </c>
      <c r="O367" s="139">
        <v>0.14000000000000001</v>
      </c>
      <c r="P367" s="161">
        <v>0</v>
      </c>
      <c r="Q367" s="95" t="str">
        <f t="shared" si="27"/>
        <v>-0.6 p.p</v>
      </c>
      <c r="R367" s="95" t="str">
        <f t="shared" si="28"/>
        <v>-2.2 p.p</v>
      </c>
    </row>
    <row r="368" spans="3:18" x14ac:dyDescent="0.25">
      <c r="C368" s="187"/>
      <c r="D368" s="188"/>
      <c r="E368" s="43" t="s">
        <v>25</v>
      </c>
      <c r="F368" s="138">
        <v>0.25929999999999997</v>
      </c>
      <c r="G368" s="139">
        <v>0.22550000000000001</v>
      </c>
      <c r="H368" s="139">
        <v>0.20610000000000001</v>
      </c>
      <c r="I368" s="139">
        <v>0.1943</v>
      </c>
      <c r="J368" s="139">
        <v>0.20610000000000001</v>
      </c>
      <c r="K368" s="139">
        <v>0.2248</v>
      </c>
      <c r="L368" s="139">
        <v>0.23080000000000001</v>
      </c>
      <c r="M368" s="139">
        <v>0.1739</v>
      </c>
      <c r="N368" s="139">
        <v>0.19420000000000001</v>
      </c>
      <c r="O368" s="139">
        <v>0.1497</v>
      </c>
      <c r="P368" s="161">
        <v>0</v>
      </c>
      <c r="Q368" s="95" t="str">
        <f t="shared" si="27"/>
        <v>-4.4 p.p</v>
      </c>
      <c r="R368" s="95" t="str">
        <f t="shared" si="28"/>
        <v>-10.9 p.p</v>
      </c>
    </row>
    <row r="369" spans="3:18" x14ac:dyDescent="0.25">
      <c r="C369" s="187"/>
      <c r="D369" s="188"/>
      <c r="E369" s="43" t="s">
        <v>26</v>
      </c>
      <c r="F369" s="138">
        <v>0.16420000000000001</v>
      </c>
      <c r="G369" s="139">
        <v>0.15344944464605023</v>
      </c>
      <c r="H369" s="139">
        <v>0.1603</v>
      </c>
      <c r="I369" s="139">
        <v>0.16300000000000001</v>
      </c>
      <c r="J369" s="139">
        <v>0.16600000000000001</v>
      </c>
      <c r="K369" s="139">
        <v>0.1812</v>
      </c>
      <c r="L369" s="139">
        <v>0.19839999999999999</v>
      </c>
      <c r="M369" s="139">
        <v>0.2036</v>
      </c>
      <c r="N369" s="139">
        <v>0.20680000000000001</v>
      </c>
      <c r="O369" s="139">
        <v>0</v>
      </c>
      <c r="P369" s="161">
        <v>0</v>
      </c>
      <c r="Q369" s="95" t="str">
        <f t="shared" si="27"/>
        <v>-</v>
      </c>
      <c r="R369" s="95" t="str">
        <f t="shared" si="28"/>
        <v>-</v>
      </c>
    </row>
    <row r="370" spans="3:18" x14ac:dyDescent="0.25">
      <c r="C370" s="187"/>
      <c r="D370" s="188"/>
      <c r="E370" s="43" t="s">
        <v>27</v>
      </c>
      <c r="F370" s="138">
        <v>0.14000000000000001</v>
      </c>
      <c r="G370" s="139">
        <v>0.12</v>
      </c>
      <c r="H370" s="139">
        <v>0.13</v>
      </c>
      <c r="I370" s="139">
        <v>0.16</v>
      </c>
      <c r="J370" s="139">
        <v>0.19</v>
      </c>
      <c r="K370" s="139">
        <v>0.14000000000000001</v>
      </c>
      <c r="L370" s="139">
        <v>0.16</v>
      </c>
      <c r="M370" s="139">
        <v>0.13</v>
      </c>
      <c r="N370" s="139">
        <v>0.13540439345747857</v>
      </c>
      <c r="O370" s="139">
        <v>0.11610662831715357</v>
      </c>
      <c r="P370" s="161">
        <v>0</v>
      </c>
      <c r="Q370" s="95" t="str">
        <f t="shared" si="27"/>
        <v>-1.9 p.p</v>
      </c>
      <c r="R370" s="95" t="str">
        <f t="shared" si="28"/>
        <v>-2.3 p.p</v>
      </c>
    </row>
    <row r="371" spans="3:18" x14ac:dyDescent="0.25">
      <c r="C371" s="187"/>
      <c r="D371" s="188"/>
      <c r="E371" s="43" t="s">
        <v>61</v>
      </c>
      <c r="F371" s="142">
        <v>9.1800000000000007E-2</v>
      </c>
      <c r="G371" s="143">
        <v>8.9399999999999993E-2</v>
      </c>
      <c r="H371" s="143">
        <v>9.7000000000000003E-2</v>
      </c>
      <c r="I371" s="143">
        <v>9.8000000000000004E-2</v>
      </c>
      <c r="J371" s="143">
        <v>9.01E-2</v>
      </c>
      <c r="K371" s="143">
        <v>0.11700000000000001</v>
      </c>
      <c r="L371" s="143">
        <v>0.1278977095968605</v>
      </c>
      <c r="M371" s="143">
        <v>0.13</v>
      </c>
      <c r="N371" s="143">
        <v>0.11520094426958699</v>
      </c>
      <c r="O371" s="143">
        <v>0</v>
      </c>
      <c r="P371" s="162">
        <v>0</v>
      </c>
      <c r="Q371" s="95" t="str">
        <f t="shared" si="27"/>
        <v>-</v>
      </c>
      <c r="R371" s="95" t="str">
        <f t="shared" si="28"/>
        <v>-</v>
      </c>
    </row>
    <row r="372" spans="3:18" ht="18.75" x14ac:dyDescent="0.25">
      <c r="C372" s="44"/>
      <c r="D372" s="44"/>
      <c r="E372" s="41"/>
    </row>
    <row r="373" spans="3:18" x14ac:dyDescent="0.25">
      <c r="C373" s="44"/>
      <c r="D373" s="44"/>
      <c r="E373" s="42"/>
    </row>
    <row r="374" spans="3:18" ht="18.75" x14ac:dyDescent="0.25">
      <c r="C374" s="185" t="s">
        <v>625</v>
      </c>
      <c r="D374" s="186"/>
      <c r="E374" s="201" t="s">
        <v>159</v>
      </c>
      <c r="F374" s="202" t="e">
        <f>#REF!+1</f>
        <v>#REF!</v>
      </c>
      <c r="G374" s="202" t="e">
        <f t="shared" ref="G374:O374" si="29">F374+1</f>
        <v>#REF!</v>
      </c>
      <c r="H374" s="202" t="e">
        <f t="shared" si="29"/>
        <v>#REF!</v>
      </c>
      <c r="I374" s="202" t="e">
        <f t="shared" si="29"/>
        <v>#REF!</v>
      </c>
      <c r="J374" s="202" t="e">
        <f t="shared" si="29"/>
        <v>#REF!</v>
      </c>
      <c r="K374" s="202" t="e">
        <f t="shared" si="29"/>
        <v>#REF!</v>
      </c>
      <c r="L374" s="202" t="e">
        <f t="shared" si="29"/>
        <v>#REF!</v>
      </c>
      <c r="M374" s="202" t="e">
        <f t="shared" si="29"/>
        <v>#REF!</v>
      </c>
      <c r="N374" s="202" t="e">
        <f t="shared" si="29"/>
        <v>#REF!</v>
      </c>
      <c r="O374" s="202" t="e">
        <f t="shared" si="29"/>
        <v>#REF!</v>
      </c>
      <c r="P374" s="203"/>
    </row>
    <row r="375" spans="3:18" x14ac:dyDescent="0.25">
      <c r="C375" s="193" t="s">
        <v>143</v>
      </c>
      <c r="D375" s="194" t="s">
        <v>143</v>
      </c>
      <c r="E375" s="14">
        <v>11</v>
      </c>
      <c r="F375" s="18">
        <v>2004</v>
      </c>
      <c r="G375" s="18">
        <v>2005</v>
      </c>
      <c r="H375" s="18">
        <v>2006</v>
      </c>
      <c r="I375" s="18">
        <v>2007</v>
      </c>
      <c r="J375" s="18">
        <v>2008</v>
      </c>
      <c r="K375" s="18">
        <v>2009</v>
      </c>
      <c r="L375" s="18">
        <v>2010</v>
      </c>
      <c r="M375" s="18">
        <v>2011</v>
      </c>
      <c r="N375" s="18">
        <v>2012</v>
      </c>
      <c r="O375" s="18">
        <v>2013</v>
      </c>
      <c r="P375" s="147">
        <v>2014</v>
      </c>
      <c r="Q375" s="20" t="s">
        <v>71</v>
      </c>
      <c r="R375" s="21" t="s">
        <v>129</v>
      </c>
    </row>
    <row r="376" spans="3:18" x14ac:dyDescent="0.25">
      <c r="C376" s="187"/>
      <c r="D376" s="188"/>
      <c r="E376" s="43" t="s">
        <v>0</v>
      </c>
      <c r="F376" s="136">
        <v>9.1300000000000006E-2</v>
      </c>
      <c r="G376" s="137">
        <v>8.8480000000000003E-2</v>
      </c>
      <c r="H376" s="137">
        <v>9.5699999999999993E-2</v>
      </c>
      <c r="I376" s="137">
        <v>9.35E-2</v>
      </c>
      <c r="J376" s="137">
        <v>0.126</v>
      </c>
      <c r="K376" s="137">
        <v>0.122</v>
      </c>
      <c r="L376" s="137">
        <v>0.124</v>
      </c>
      <c r="M376" s="137">
        <v>0.13600000000000001</v>
      </c>
      <c r="N376" s="137">
        <v>0.13700000000000001</v>
      </c>
      <c r="O376" s="137">
        <v>0.13800000000000001</v>
      </c>
      <c r="P376" s="160">
        <v>0</v>
      </c>
      <c r="Q376" s="95" t="str">
        <f>IF(OR(O376=0,N376=0),"-",IF(O376=N376,"-",CONCATENATE(ROUNDDOWN((O376-N376)*100,1), " ", "p.p")))</f>
        <v>0.1 p.p</v>
      </c>
      <c r="R376" s="95" t="str">
        <f>IF(OR(O376=0,F376=0),"-",IF(O376=F376,"-",CONCATENATE(ROUNDDOWN((O376-F376)*100,1), " ", "p.p")))</f>
        <v>4.6 p.p</v>
      </c>
    </row>
    <row r="377" spans="3:18" x14ac:dyDescent="0.25">
      <c r="C377" s="187"/>
      <c r="D377" s="188"/>
      <c r="E377" s="43" t="s">
        <v>1</v>
      </c>
      <c r="F377" s="138">
        <v>0.15010000000000001</v>
      </c>
      <c r="G377" s="139">
        <v>0.15609999999999999</v>
      </c>
      <c r="H377" s="139">
        <v>0.1421</v>
      </c>
      <c r="I377" s="139">
        <v>0.12659999999999999</v>
      </c>
      <c r="J377" s="139">
        <v>0.1323</v>
      </c>
      <c r="K377" s="139">
        <v>0.1368</v>
      </c>
      <c r="L377" s="139">
        <v>0.13089999999999999</v>
      </c>
      <c r="M377" s="139">
        <v>0.115</v>
      </c>
      <c r="N377" s="139">
        <v>9.8000000000000004E-2</v>
      </c>
      <c r="O377" s="139">
        <v>0.09</v>
      </c>
      <c r="P377" s="161">
        <v>9.6419134641806528E-2</v>
      </c>
      <c r="Q377" s="95" t="str">
        <f t="shared" ref="Q377:Q407" si="30">IF(OR(O377=0,N377=0),"-",IF(O377=N377,"-",CONCATENATE(ROUNDDOWN((O377-N377)*100,1), " ", "p.p")))</f>
        <v>-0.8 p.p</v>
      </c>
      <c r="R377" s="95" t="str">
        <f t="shared" ref="R377:R407" si="31">IF(OR(O377=0,F377=0),"-",IF(O377=F377,"-",CONCATENATE(ROUNDDOWN((O377-F377)*100,1), " ", "p.p")))</f>
        <v>-6 p.p</v>
      </c>
    </row>
    <row r="378" spans="3:18" x14ac:dyDescent="0.25">
      <c r="C378" s="187"/>
      <c r="D378" s="188"/>
      <c r="E378" s="43" t="s">
        <v>30</v>
      </c>
      <c r="F378" s="139">
        <v>0.11799999999999999</v>
      </c>
      <c r="G378" s="139">
        <v>0.1016</v>
      </c>
      <c r="H378" s="139">
        <v>0</v>
      </c>
      <c r="I378" s="139">
        <v>0.13100000000000001</v>
      </c>
      <c r="J378" s="139">
        <v>0.14016000000000001</v>
      </c>
      <c r="K378" s="139">
        <v>0.1125</v>
      </c>
      <c r="L378" s="139">
        <v>0.108</v>
      </c>
      <c r="M378" s="139">
        <v>0.11799999999999999</v>
      </c>
      <c r="N378" s="139">
        <v>0.14199999999999999</v>
      </c>
      <c r="O378" s="139">
        <v>0</v>
      </c>
      <c r="P378" s="161">
        <v>0</v>
      </c>
      <c r="Q378" s="95" t="str">
        <f t="shared" si="30"/>
        <v>-</v>
      </c>
      <c r="R378" s="95" t="str">
        <f t="shared" si="31"/>
        <v>-</v>
      </c>
    </row>
    <row r="379" spans="3:18" x14ac:dyDescent="0.25">
      <c r="C379" s="187"/>
      <c r="D379" s="188"/>
      <c r="E379" s="43" t="s">
        <v>2</v>
      </c>
      <c r="F379" s="138">
        <v>9.0700000000000003E-2</v>
      </c>
      <c r="G379" s="139">
        <v>8.9200000000000002E-2</v>
      </c>
      <c r="H379" s="139">
        <v>8.9900000000000008E-2</v>
      </c>
      <c r="I379" s="139">
        <v>8.7899999999999992E-2</v>
      </c>
      <c r="J379" s="139">
        <v>8.6699999999999999E-2</v>
      </c>
      <c r="K379" s="139">
        <v>9.1899999999999996E-2</v>
      </c>
      <c r="L379" s="139">
        <v>9.3699999999999992E-2</v>
      </c>
      <c r="M379" s="139">
        <v>0.1075</v>
      </c>
      <c r="N379" s="139">
        <v>0.10220000000000001</v>
      </c>
      <c r="O379" s="139">
        <v>0.1094</v>
      </c>
      <c r="P379" s="161">
        <v>0.10619999999999999</v>
      </c>
      <c r="Q379" s="95" t="str">
        <f t="shared" si="30"/>
        <v>0.7 p.p</v>
      </c>
      <c r="R379" s="95" t="str">
        <f t="shared" si="31"/>
        <v>1.8 p.p</v>
      </c>
    </row>
    <row r="380" spans="3:18" x14ac:dyDescent="0.25">
      <c r="C380" s="187"/>
      <c r="D380" s="188"/>
      <c r="E380" s="43" t="s">
        <v>3</v>
      </c>
      <c r="F380" s="138">
        <v>0.18820000000000001</v>
      </c>
      <c r="G380" s="139">
        <v>0.17699999999999999</v>
      </c>
      <c r="H380" s="139">
        <v>0.17599999999999999</v>
      </c>
      <c r="I380" s="139">
        <v>0.17299999999999999</v>
      </c>
      <c r="J380" s="139">
        <v>0.158</v>
      </c>
      <c r="K380" s="139">
        <v>0.154</v>
      </c>
      <c r="L380" s="139">
        <v>0.14499999999999999</v>
      </c>
      <c r="M380" s="139">
        <v>0.1401</v>
      </c>
      <c r="N380" s="139">
        <v>0.1431</v>
      </c>
      <c r="O380" s="139">
        <v>0</v>
      </c>
      <c r="P380" s="161">
        <v>0</v>
      </c>
      <c r="Q380" s="95" t="str">
        <f t="shared" si="30"/>
        <v>-</v>
      </c>
      <c r="R380" s="95" t="str">
        <f t="shared" si="31"/>
        <v>-</v>
      </c>
    </row>
    <row r="381" spans="3:18" x14ac:dyDescent="0.25">
      <c r="C381" s="187"/>
      <c r="D381" s="188"/>
      <c r="E381" s="43" t="s">
        <v>4</v>
      </c>
      <c r="F381" s="138">
        <v>0.1205</v>
      </c>
      <c r="G381" s="139">
        <v>0.1245</v>
      </c>
      <c r="H381" s="139">
        <v>0.12570000000000001</v>
      </c>
      <c r="I381" s="139">
        <v>0.1275</v>
      </c>
      <c r="J381" s="139">
        <v>0.13020000000000001</v>
      </c>
      <c r="K381" s="139">
        <v>0.114</v>
      </c>
      <c r="L381" s="139">
        <v>0.11899999999999999</v>
      </c>
      <c r="M381" s="139">
        <v>0.122</v>
      </c>
      <c r="N381" s="139">
        <v>0.12889999999999999</v>
      </c>
      <c r="O381" s="139">
        <v>0.11</v>
      </c>
      <c r="P381" s="161">
        <v>0.13800000000000001</v>
      </c>
      <c r="Q381" s="95" t="str">
        <f t="shared" si="30"/>
        <v>-1.8 p.p</v>
      </c>
      <c r="R381" s="95" t="str">
        <f t="shared" si="31"/>
        <v>-1 p.p</v>
      </c>
    </row>
    <row r="382" spans="3:18" x14ac:dyDescent="0.25">
      <c r="C382" s="187"/>
      <c r="D382" s="188"/>
      <c r="E382" s="43" t="s">
        <v>5</v>
      </c>
      <c r="F382" s="139">
        <v>0</v>
      </c>
      <c r="G382" s="139">
        <v>0</v>
      </c>
      <c r="H382" s="139">
        <v>0</v>
      </c>
      <c r="I382" s="139">
        <v>0.08</v>
      </c>
      <c r="J382" s="139">
        <v>0.08</v>
      </c>
      <c r="K382" s="139">
        <v>7.0000000000000007E-2</v>
      </c>
      <c r="L382" s="139">
        <v>7.0000000000000007E-2</v>
      </c>
      <c r="M382" s="139">
        <v>7.0000000000000007E-2</v>
      </c>
      <c r="N382" s="139">
        <v>7.0000000000000007E-2</v>
      </c>
      <c r="O382" s="139">
        <v>6.0400000000000002E-2</v>
      </c>
      <c r="P382" s="161">
        <v>6.2100000000000002E-2</v>
      </c>
      <c r="Q382" s="95" t="str">
        <f t="shared" si="30"/>
        <v>-0.9 p.p</v>
      </c>
      <c r="R382" s="95" t="str">
        <f t="shared" si="31"/>
        <v>-</v>
      </c>
    </row>
    <row r="383" spans="3:18" x14ac:dyDescent="0.25">
      <c r="C383" s="187"/>
      <c r="D383" s="188"/>
      <c r="E383" s="43" t="s">
        <v>6</v>
      </c>
      <c r="F383" s="138">
        <v>7.9000000000000001E-2</v>
      </c>
      <c r="G383" s="139">
        <v>0.09</v>
      </c>
      <c r="H383" s="139">
        <v>9.2999999999999999E-2</v>
      </c>
      <c r="I383" s="139">
        <v>9.7000000000000003E-2</v>
      </c>
      <c r="J383" s="139">
        <v>0.106</v>
      </c>
      <c r="K383" s="139">
        <v>9.6455469162114005E-2</v>
      </c>
      <c r="L383" s="139">
        <v>9.3203896062278288E-2</v>
      </c>
      <c r="M383" s="139">
        <v>0.1193</v>
      </c>
      <c r="N383" s="139">
        <v>0.1125</v>
      </c>
      <c r="O383" s="139">
        <v>0</v>
      </c>
      <c r="P383" s="161">
        <v>9.1671659126705135E-2</v>
      </c>
      <c r="Q383" s="95" t="str">
        <f t="shared" si="30"/>
        <v>-</v>
      </c>
      <c r="R383" s="95" t="str">
        <f t="shared" si="31"/>
        <v>-</v>
      </c>
    </row>
    <row r="384" spans="3:18" x14ac:dyDescent="0.25">
      <c r="C384" s="187"/>
      <c r="D384" s="188"/>
      <c r="E384" s="43" t="s">
        <v>7</v>
      </c>
      <c r="F384" s="138">
        <v>0.104</v>
      </c>
      <c r="G384" s="139">
        <v>0.128</v>
      </c>
      <c r="H384" s="139">
        <v>0.17100000000000001</v>
      </c>
      <c r="I384" s="139">
        <v>0.20017859065500762</v>
      </c>
      <c r="J384" s="139">
        <v>0.217</v>
      </c>
      <c r="K384" s="139">
        <v>0.128</v>
      </c>
      <c r="L384" s="139">
        <v>9.5000000000000001E-2</v>
      </c>
      <c r="M384" s="139">
        <v>0.16900000000000001</v>
      </c>
      <c r="N384" s="139">
        <v>0.14699999999999999</v>
      </c>
      <c r="O384" s="139">
        <v>0.17899999999999999</v>
      </c>
      <c r="P384" s="161">
        <v>0</v>
      </c>
      <c r="Q384" s="95" t="str">
        <f t="shared" si="30"/>
        <v>3.2 p.p</v>
      </c>
      <c r="R384" s="95" t="str">
        <f t="shared" si="31"/>
        <v>7.5 p.p</v>
      </c>
    </row>
    <row r="385" spans="3:18" x14ac:dyDescent="0.25">
      <c r="C385" s="187"/>
      <c r="D385" s="188"/>
      <c r="E385" s="43" t="s">
        <v>8</v>
      </c>
      <c r="F385" s="138">
        <v>9.4500000000000001E-2</v>
      </c>
      <c r="G385" s="139">
        <v>8.4900000000000003E-2</v>
      </c>
      <c r="H385" s="139">
        <v>8.5300000000000001E-2</v>
      </c>
      <c r="I385" s="139">
        <v>9.3700000000000006E-2</v>
      </c>
      <c r="J385" s="139">
        <v>9.4921896077653334E-2</v>
      </c>
      <c r="K385" s="139">
        <v>0.10580000000000001</v>
      </c>
      <c r="L385" s="139">
        <v>0.1288</v>
      </c>
      <c r="M385" s="139">
        <v>9.4E-2</v>
      </c>
      <c r="N385" s="139">
        <v>0.1135</v>
      </c>
      <c r="O385" s="139">
        <v>9.5000000000000001E-2</v>
      </c>
      <c r="P385" s="161">
        <v>7.5800000000000006E-2</v>
      </c>
      <c r="Q385" s="95" t="str">
        <f t="shared" si="30"/>
        <v>-1.8 p.p</v>
      </c>
      <c r="R385" s="95" t="str">
        <f t="shared" si="31"/>
        <v>0 p.p</v>
      </c>
    </row>
    <row r="386" spans="3:18" x14ac:dyDescent="0.25">
      <c r="C386" s="187"/>
      <c r="D386" s="188"/>
      <c r="E386" s="43" t="s">
        <v>9</v>
      </c>
      <c r="F386" s="138">
        <v>0.122</v>
      </c>
      <c r="G386" s="139">
        <v>0.122</v>
      </c>
      <c r="H386" s="139">
        <v>0.11799999999999999</v>
      </c>
      <c r="I386" s="139">
        <v>0.124</v>
      </c>
      <c r="J386" s="139">
        <v>0.126</v>
      </c>
      <c r="K386" s="139">
        <v>0.108</v>
      </c>
      <c r="L386" s="139">
        <v>0.125</v>
      </c>
      <c r="M386" s="139">
        <v>0.10299999999999999</v>
      </c>
      <c r="N386" s="139">
        <v>9.7000000000000003E-2</v>
      </c>
      <c r="O386" s="139">
        <v>0.123</v>
      </c>
      <c r="P386" s="161">
        <v>0.16200000000000001</v>
      </c>
      <c r="Q386" s="95" t="str">
        <f t="shared" si="30"/>
        <v>2.6 p.p</v>
      </c>
      <c r="R386" s="95" t="str">
        <f t="shared" si="31"/>
        <v>0.1 p.p</v>
      </c>
    </row>
    <row r="387" spans="3:18" x14ac:dyDescent="0.25">
      <c r="C387" s="187"/>
      <c r="D387" s="188"/>
      <c r="E387" s="43" t="s">
        <v>10</v>
      </c>
      <c r="F387" s="138">
        <v>0.106</v>
      </c>
      <c r="G387" s="139">
        <v>0.105</v>
      </c>
      <c r="H387" s="139">
        <v>9.8000000000000004E-2</v>
      </c>
      <c r="I387" s="139">
        <v>0.104</v>
      </c>
      <c r="J387" s="139">
        <v>0.109</v>
      </c>
      <c r="K387" s="139">
        <v>0.109</v>
      </c>
      <c r="L387" s="139">
        <v>9.4E-2</v>
      </c>
      <c r="M387" s="139">
        <v>0.10100000000000001</v>
      </c>
      <c r="N387" s="139">
        <v>0.105</v>
      </c>
      <c r="O387" s="139">
        <v>0.10199999999999999</v>
      </c>
      <c r="P387" s="161">
        <v>0</v>
      </c>
      <c r="Q387" s="95" t="str">
        <f t="shared" si="30"/>
        <v>-0.3 p.p</v>
      </c>
      <c r="R387" s="95" t="str">
        <f t="shared" si="31"/>
        <v>-0.4 p.p</v>
      </c>
    </row>
    <row r="388" spans="3:18" x14ac:dyDescent="0.25">
      <c r="C388" s="187"/>
      <c r="D388" s="188"/>
      <c r="E388" s="43" t="s">
        <v>12</v>
      </c>
      <c r="F388" s="138">
        <v>0.1426</v>
      </c>
      <c r="G388" s="139">
        <v>0.13569999999999999</v>
      </c>
      <c r="H388" s="139">
        <v>0.1225</v>
      </c>
      <c r="I388" s="139">
        <v>0.11360000000000001</v>
      </c>
      <c r="J388" s="139">
        <v>0.11600000000000001</v>
      </c>
      <c r="K388" s="139">
        <v>0.114</v>
      </c>
      <c r="L388" s="139">
        <v>0.123</v>
      </c>
      <c r="M388" s="139">
        <v>0.13700000000000001</v>
      </c>
      <c r="N388" s="139">
        <v>0.13600000000000001</v>
      </c>
      <c r="O388" s="139">
        <v>0.13808475258323571</v>
      </c>
      <c r="P388" s="161">
        <v>0</v>
      </c>
      <c r="Q388" s="95" t="str">
        <f t="shared" si="30"/>
        <v>0.2 p.p</v>
      </c>
      <c r="R388" s="95" t="str">
        <f t="shared" si="31"/>
        <v>-0.4 p.p</v>
      </c>
    </row>
    <row r="389" spans="3:18" x14ac:dyDescent="0.25">
      <c r="C389" s="187"/>
      <c r="D389" s="188"/>
      <c r="E389" s="43" t="s">
        <v>28</v>
      </c>
      <c r="F389" s="138">
        <v>0.124</v>
      </c>
      <c r="G389" s="139">
        <v>0.126</v>
      </c>
      <c r="H389" s="139">
        <v>0.115</v>
      </c>
      <c r="I389" s="139">
        <v>0.10800000000000001</v>
      </c>
      <c r="J389" s="139">
        <v>0.106</v>
      </c>
      <c r="K389" s="139">
        <v>0.106</v>
      </c>
      <c r="L389" s="139">
        <v>0.106</v>
      </c>
      <c r="M389" s="139">
        <v>0.105</v>
      </c>
      <c r="N389" s="139">
        <v>0.10400000000000001</v>
      </c>
      <c r="O389" s="139">
        <v>0.106</v>
      </c>
      <c r="P389" s="161">
        <v>0</v>
      </c>
      <c r="Q389" s="95" t="str">
        <f t="shared" si="30"/>
        <v>0.1 p.p</v>
      </c>
      <c r="R389" s="95" t="str">
        <f t="shared" si="31"/>
        <v>-1.8 p.p</v>
      </c>
    </row>
    <row r="390" spans="3:18" x14ac:dyDescent="0.25">
      <c r="C390" s="187"/>
      <c r="D390" s="188"/>
      <c r="E390" s="43" t="s">
        <v>13</v>
      </c>
      <c r="F390" s="138">
        <v>0.12323410541000759</v>
      </c>
      <c r="G390" s="139">
        <v>0.13120000000000001</v>
      </c>
      <c r="H390" s="139">
        <v>0.1009</v>
      </c>
      <c r="I390" s="139">
        <v>0.109</v>
      </c>
      <c r="J390" s="139">
        <v>0.101868598150679</v>
      </c>
      <c r="K390" s="139">
        <v>0.10237048</v>
      </c>
      <c r="L390" s="139">
        <v>0.10535760299999999</v>
      </c>
      <c r="M390" s="139">
        <v>0.104</v>
      </c>
      <c r="N390" s="139">
        <v>0.105</v>
      </c>
      <c r="O390" s="139">
        <v>0.11437960607048024</v>
      </c>
      <c r="P390" s="161">
        <v>0</v>
      </c>
      <c r="Q390" s="95" t="str">
        <f t="shared" si="30"/>
        <v>0.9 p.p</v>
      </c>
      <c r="R390" s="95" t="str">
        <f t="shared" si="31"/>
        <v>-0.8 p.p</v>
      </c>
    </row>
    <row r="391" spans="3:18" x14ac:dyDescent="0.25">
      <c r="C391" s="187"/>
      <c r="D391" s="188"/>
      <c r="E391" s="43" t="s">
        <v>14</v>
      </c>
      <c r="F391" s="138">
        <v>8.8900000000000007E-2</v>
      </c>
      <c r="G391" s="139">
        <v>0.10100000000000001</v>
      </c>
      <c r="H391" s="139">
        <v>0.16800000000000001</v>
      </c>
      <c r="I391" s="139">
        <v>0.17150000000000001</v>
      </c>
      <c r="J391" s="139">
        <v>0.16700000000000001</v>
      </c>
      <c r="K391" s="139">
        <v>0.17599999999999999</v>
      </c>
      <c r="L391" s="139">
        <v>0.17130000000000001</v>
      </c>
      <c r="M391" s="139">
        <v>0.155</v>
      </c>
      <c r="N391" s="139">
        <v>0.15</v>
      </c>
      <c r="O391" s="139">
        <v>0</v>
      </c>
      <c r="P391" s="161">
        <v>0</v>
      </c>
      <c r="Q391" s="95" t="str">
        <f t="shared" si="30"/>
        <v>-</v>
      </c>
      <c r="R391" s="95" t="str">
        <f t="shared" si="31"/>
        <v>-</v>
      </c>
    </row>
    <row r="392" spans="3:18" x14ac:dyDescent="0.25">
      <c r="C392" s="187"/>
      <c r="D392" s="188"/>
      <c r="E392" s="43" t="s">
        <v>15</v>
      </c>
      <c r="F392" s="138">
        <v>0.2298</v>
      </c>
      <c r="G392" s="139">
        <v>0.21260000000000001</v>
      </c>
      <c r="H392" s="139">
        <v>0.2198</v>
      </c>
      <c r="I392" s="139">
        <v>0.2384</v>
      </c>
      <c r="J392" s="139">
        <v>0.22500000000000001</v>
      </c>
      <c r="K392" s="139">
        <v>0.23699999999999999</v>
      </c>
      <c r="L392" s="139">
        <v>0.23899999999999999</v>
      </c>
      <c r="M392" s="139">
        <v>0.23599999999999999</v>
      </c>
      <c r="N392" s="139">
        <v>0.23699999999999999</v>
      </c>
      <c r="O392" s="139">
        <v>0.24</v>
      </c>
      <c r="P392" s="161">
        <v>0</v>
      </c>
      <c r="Q392" s="95" t="str">
        <f t="shared" si="30"/>
        <v>0.3 p.p</v>
      </c>
      <c r="R392" s="95" t="str">
        <f t="shared" si="31"/>
        <v>1 p.p</v>
      </c>
    </row>
    <row r="393" spans="3:18" x14ac:dyDescent="0.25">
      <c r="C393" s="187"/>
      <c r="D393" s="188"/>
      <c r="E393" s="43" t="s">
        <v>16</v>
      </c>
      <c r="F393" s="138">
        <v>9.1499999999999998E-2</v>
      </c>
      <c r="G393" s="139">
        <v>9.2299999999999993E-2</v>
      </c>
      <c r="H393" s="139">
        <v>9.6799999999999997E-2</v>
      </c>
      <c r="I393" s="139">
        <v>9.01E-2</v>
      </c>
      <c r="J393" s="139">
        <v>9.74E-2</v>
      </c>
      <c r="K393" s="139">
        <v>9.2299999999999993E-2</v>
      </c>
      <c r="L393" s="139">
        <v>9.8000000000000004E-2</v>
      </c>
      <c r="M393" s="139">
        <v>0.129</v>
      </c>
      <c r="N393" s="139">
        <v>0.13800000000000001</v>
      </c>
      <c r="O393" s="139">
        <v>0.13500000000000001</v>
      </c>
      <c r="P393" s="161">
        <v>0.13800000000000001</v>
      </c>
      <c r="Q393" s="95" t="str">
        <f t="shared" si="30"/>
        <v>-0.3 p.p</v>
      </c>
      <c r="R393" s="95" t="str">
        <f t="shared" si="31"/>
        <v>4.3 p.p</v>
      </c>
    </row>
    <row r="394" spans="3:18" x14ac:dyDescent="0.25">
      <c r="C394" s="187"/>
      <c r="D394" s="188"/>
      <c r="E394" s="43" t="s">
        <v>29</v>
      </c>
      <c r="F394" s="138">
        <v>0</v>
      </c>
      <c r="G394" s="139">
        <v>0</v>
      </c>
      <c r="H394" s="139">
        <v>0</v>
      </c>
      <c r="I394" s="139">
        <v>0</v>
      </c>
      <c r="J394" s="139">
        <v>0</v>
      </c>
      <c r="K394" s="139">
        <v>0.16600000000000001</v>
      </c>
      <c r="L394" s="139">
        <v>0.192</v>
      </c>
      <c r="M394" s="139">
        <v>0.19900000000000001</v>
      </c>
      <c r="N394" s="139">
        <v>0.14499999999999999</v>
      </c>
      <c r="O394" s="139">
        <v>0</v>
      </c>
      <c r="P394" s="161">
        <v>0</v>
      </c>
      <c r="Q394" s="95" t="str">
        <f t="shared" si="30"/>
        <v>-</v>
      </c>
      <c r="R394" s="95" t="str">
        <f t="shared" si="31"/>
        <v>-</v>
      </c>
    </row>
    <row r="395" spans="3:18" x14ac:dyDescent="0.25">
      <c r="C395" s="187"/>
      <c r="D395" s="188"/>
      <c r="E395" s="43" t="s">
        <v>17</v>
      </c>
      <c r="F395" s="138">
        <v>0</v>
      </c>
      <c r="G395" s="139">
        <v>0</v>
      </c>
      <c r="H395" s="139">
        <v>0</v>
      </c>
      <c r="I395" s="139">
        <v>0</v>
      </c>
      <c r="J395" s="139">
        <v>7.6799999999999993E-2</v>
      </c>
      <c r="K395" s="139">
        <v>0.12670000000000001</v>
      </c>
      <c r="L395" s="139">
        <v>8.6980000000000002E-2</v>
      </c>
      <c r="M395" s="139">
        <v>0.1457</v>
      </c>
      <c r="N395" s="139">
        <v>0.1245</v>
      </c>
      <c r="O395" s="139">
        <v>0</v>
      </c>
      <c r="P395" s="161">
        <v>0</v>
      </c>
      <c r="Q395" s="95" t="str">
        <f t="shared" si="30"/>
        <v>-</v>
      </c>
      <c r="R395" s="95" t="str">
        <f t="shared" si="31"/>
        <v>-</v>
      </c>
    </row>
    <row r="396" spans="3:18" x14ac:dyDescent="0.25">
      <c r="C396" s="187"/>
      <c r="D396" s="188"/>
      <c r="E396" s="43" t="s">
        <v>18</v>
      </c>
      <c r="F396" s="138">
        <v>0.17</v>
      </c>
      <c r="G396" s="139">
        <v>0.192</v>
      </c>
      <c r="H396" s="139">
        <v>0.20600000000000002</v>
      </c>
      <c r="I396" s="139">
        <v>0.22489999999999999</v>
      </c>
      <c r="J396" s="139">
        <v>0.128</v>
      </c>
      <c r="K396" s="139">
        <v>0.13</v>
      </c>
      <c r="L396" s="139">
        <v>0.17899999999999999</v>
      </c>
      <c r="M396" s="139">
        <v>0</v>
      </c>
      <c r="N396" s="139">
        <v>0</v>
      </c>
      <c r="O396" s="139">
        <v>0</v>
      </c>
      <c r="P396" s="161">
        <v>0</v>
      </c>
      <c r="Q396" s="95" t="str">
        <f t="shared" si="30"/>
        <v>-</v>
      </c>
      <c r="R396" s="95" t="str">
        <f t="shared" si="31"/>
        <v>-</v>
      </c>
    </row>
    <row r="397" spans="3:18" x14ac:dyDescent="0.25">
      <c r="C397" s="187"/>
      <c r="D397" s="188"/>
      <c r="E397" s="43" t="s">
        <v>19</v>
      </c>
      <c r="F397" s="139">
        <v>0</v>
      </c>
      <c r="G397" s="139">
        <v>0</v>
      </c>
      <c r="H397" s="139">
        <v>0</v>
      </c>
      <c r="I397" s="139">
        <v>0</v>
      </c>
      <c r="J397" s="139">
        <v>0</v>
      </c>
      <c r="K397" s="139">
        <v>0</v>
      </c>
      <c r="L397" s="139">
        <v>0</v>
      </c>
      <c r="M397" s="139">
        <v>0</v>
      </c>
      <c r="N397" s="139">
        <v>0</v>
      </c>
      <c r="O397" s="139">
        <v>0</v>
      </c>
      <c r="P397" s="161">
        <v>0</v>
      </c>
      <c r="Q397" s="95" t="str">
        <f t="shared" si="30"/>
        <v>-</v>
      </c>
      <c r="R397" s="95" t="str">
        <f t="shared" si="31"/>
        <v>-</v>
      </c>
    </row>
    <row r="398" spans="3:18" x14ac:dyDescent="0.25">
      <c r="C398" s="187"/>
      <c r="D398" s="188"/>
      <c r="E398" s="43" t="s">
        <v>20</v>
      </c>
      <c r="F398" s="138">
        <v>0.11954745956543049</v>
      </c>
      <c r="G398" s="139">
        <v>0.12429999999999999</v>
      </c>
      <c r="H398" s="139">
        <v>0.13831386059283815</v>
      </c>
      <c r="I398" s="139">
        <v>0.14799999999999999</v>
      </c>
      <c r="J398" s="139">
        <v>0.13600000000000001</v>
      </c>
      <c r="K398" s="139">
        <v>0.14499999999999999</v>
      </c>
      <c r="L398" s="139">
        <v>0.13500000000000001</v>
      </c>
      <c r="M398" s="139">
        <v>0</v>
      </c>
      <c r="N398" s="139">
        <v>0</v>
      </c>
      <c r="O398" s="139">
        <v>0.14000000000000001</v>
      </c>
      <c r="P398" s="161">
        <v>0.1340906247611337</v>
      </c>
      <c r="Q398" s="95" t="str">
        <f t="shared" si="30"/>
        <v>-</v>
      </c>
      <c r="R398" s="95" t="str">
        <f t="shared" si="31"/>
        <v>2 p.p</v>
      </c>
    </row>
    <row r="399" spans="3:18" x14ac:dyDescent="0.25">
      <c r="C399" s="187"/>
      <c r="D399" s="188"/>
      <c r="E399" s="43" t="s">
        <v>21</v>
      </c>
      <c r="F399" s="138">
        <v>0.25700000000000001</v>
      </c>
      <c r="G399" s="139">
        <v>0.21100000000000002</v>
      </c>
      <c r="H399" s="139">
        <v>0.21600000000000003</v>
      </c>
      <c r="I399" s="139">
        <v>0.24299999999999999</v>
      </c>
      <c r="J399" s="139">
        <v>0.24</v>
      </c>
      <c r="K399" s="139">
        <v>0.249</v>
      </c>
      <c r="L399" s="139">
        <v>0.22699999999999998</v>
      </c>
      <c r="M399" s="139">
        <v>0.215</v>
      </c>
      <c r="N399" s="139">
        <v>0.19899999999999998</v>
      </c>
      <c r="O399" s="139">
        <v>0.19</v>
      </c>
      <c r="P399" s="161">
        <v>0.16</v>
      </c>
      <c r="Q399" s="95" t="str">
        <f t="shared" si="30"/>
        <v>-0.8 p.p</v>
      </c>
      <c r="R399" s="95" t="str">
        <f t="shared" si="31"/>
        <v>-6.7 p.p</v>
      </c>
    </row>
    <row r="400" spans="3:18" x14ac:dyDescent="0.25">
      <c r="C400" s="187"/>
      <c r="D400" s="188"/>
      <c r="E400" s="43" t="s">
        <v>22</v>
      </c>
      <c r="F400" s="138">
        <v>7.3999999999999996E-2</v>
      </c>
      <c r="G400" s="139">
        <v>7.9799999999999996E-2</v>
      </c>
      <c r="H400" s="139">
        <v>8.6999999999999994E-2</v>
      </c>
      <c r="I400" s="139">
        <v>0.10929999999999999</v>
      </c>
      <c r="J400" s="139">
        <v>9.9000000000000005E-2</v>
      </c>
      <c r="K400" s="139">
        <v>8.5999999999999993E-2</v>
      </c>
      <c r="L400" s="139">
        <v>0.08</v>
      </c>
      <c r="M400" s="139">
        <v>7.8150020408804047E-2</v>
      </c>
      <c r="N400" s="139">
        <v>9.1999999999999998E-2</v>
      </c>
      <c r="O400" s="139">
        <v>0</v>
      </c>
      <c r="P400" s="161">
        <v>0</v>
      </c>
      <c r="Q400" s="95" t="str">
        <f t="shared" si="30"/>
        <v>-</v>
      </c>
      <c r="R400" s="95" t="str">
        <f t="shared" si="31"/>
        <v>-</v>
      </c>
    </row>
    <row r="401" spans="3:18" x14ac:dyDescent="0.25">
      <c r="C401" s="187"/>
      <c r="D401" s="188"/>
      <c r="E401" s="43" t="s">
        <v>23</v>
      </c>
      <c r="F401" s="138">
        <v>0.14699999999999999</v>
      </c>
      <c r="G401" s="139">
        <v>0.16600000000000001</v>
      </c>
      <c r="H401" s="139">
        <v>0.15987336313822523</v>
      </c>
      <c r="I401" s="139">
        <v>0.17533491225190445</v>
      </c>
      <c r="J401" s="139">
        <v>0.20474782843590678</v>
      </c>
      <c r="K401" s="139">
        <v>0.133260656247465</v>
      </c>
      <c r="L401" s="139">
        <v>0.12795650315297336</v>
      </c>
      <c r="M401" s="139">
        <v>0.14096313747152761</v>
      </c>
      <c r="N401" s="139">
        <v>0.11019295409432608</v>
      </c>
      <c r="O401" s="139">
        <v>0.16070717221628089</v>
      </c>
      <c r="P401" s="161">
        <v>0.13055584811073753</v>
      </c>
      <c r="Q401" s="95" t="str">
        <f t="shared" si="30"/>
        <v>5 p.p</v>
      </c>
      <c r="R401" s="95" t="str">
        <f t="shared" si="31"/>
        <v>1.3 p.p</v>
      </c>
    </row>
    <row r="402" spans="3:18" x14ac:dyDescent="0.25">
      <c r="C402" s="187"/>
      <c r="D402" s="188"/>
      <c r="E402" s="43" t="s">
        <v>31</v>
      </c>
      <c r="F402" s="138">
        <v>0.10170390971511307</v>
      </c>
      <c r="G402" s="139">
        <v>0</v>
      </c>
      <c r="H402" s="139">
        <v>0</v>
      </c>
      <c r="I402" s="139">
        <v>0</v>
      </c>
      <c r="J402" s="139">
        <v>8.5699999999999998E-2</v>
      </c>
      <c r="K402" s="139">
        <v>0.1176</v>
      </c>
      <c r="L402" s="139">
        <v>0.1231</v>
      </c>
      <c r="M402" s="139">
        <v>0</v>
      </c>
      <c r="N402" s="139">
        <v>0.10979999999999999</v>
      </c>
      <c r="O402" s="139">
        <v>0</v>
      </c>
      <c r="P402" s="161">
        <v>0</v>
      </c>
      <c r="Q402" s="95" t="str">
        <f t="shared" si="30"/>
        <v>-</v>
      </c>
      <c r="R402" s="95" t="str">
        <f t="shared" si="31"/>
        <v>-</v>
      </c>
    </row>
    <row r="403" spans="3:18" x14ac:dyDescent="0.25">
      <c r="C403" s="187"/>
      <c r="D403" s="188"/>
      <c r="E403" s="43" t="s">
        <v>24</v>
      </c>
      <c r="F403" s="138">
        <v>0.13500000000000001</v>
      </c>
      <c r="G403" s="139">
        <v>0.128</v>
      </c>
      <c r="H403" s="139">
        <v>0.1298</v>
      </c>
      <c r="I403" s="139">
        <v>0.11990000000000001</v>
      </c>
      <c r="J403" s="139">
        <v>0.105</v>
      </c>
      <c r="K403" s="139">
        <v>0.105</v>
      </c>
      <c r="L403" s="139">
        <v>9.5000000000000001E-2</v>
      </c>
      <c r="M403" s="139">
        <v>0.10199999999999999</v>
      </c>
      <c r="N403" s="139">
        <v>0.13500000000000001</v>
      </c>
      <c r="O403" s="139">
        <v>0.12</v>
      </c>
      <c r="P403" s="161">
        <v>0</v>
      </c>
      <c r="Q403" s="95" t="str">
        <f t="shared" si="30"/>
        <v>-1.5 p.p</v>
      </c>
      <c r="R403" s="95" t="str">
        <f t="shared" si="31"/>
        <v>-1.5 p.p</v>
      </c>
    </row>
    <row r="404" spans="3:18" x14ac:dyDescent="0.25">
      <c r="C404" s="187"/>
      <c r="D404" s="188"/>
      <c r="E404" s="43" t="s">
        <v>25</v>
      </c>
      <c r="F404" s="138">
        <v>0.1075</v>
      </c>
      <c r="G404" s="139">
        <v>0.10009999999999999</v>
      </c>
      <c r="H404" s="139">
        <v>0.1041</v>
      </c>
      <c r="I404" s="139">
        <v>0.1045</v>
      </c>
      <c r="J404" s="139">
        <v>0.1075</v>
      </c>
      <c r="K404" s="139">
        <v>0.1109</v>
      </c>
      <c r="L404" s="139">
        <v>0.1116</v>
      </c>
      <c r="M404" s="139">
        <v>0.1298</v>
      </c>
      <c r="N404" s="139">
        <v>0.13300000000000001</v>
      </c>
      <c r="O404" s="139">
        <v>0.13650000000000001</v>
      </c>
      <c r="P404" s="161">
        <v>0</v>
      </c>
      <c r="Q404" s="95" t="str">
        <f t="shared" si="30"/>
        <v>0.3 p.p</v>
      </c>
      <c r="R404" s="95" t="str">
        <f t="shared" si="31"/>
        <v>2.9 p.p</v>
      </c>
    </row>
    <row r="405" spans="3:18" x14ac:dyDescent="0.25">
      <c r="C405" s="187"/>
      <c r="D405" s="188"/>
      <c r="E405" s="43" t="s">
        <v>26</v>
      </c>
      <c r="F405" s="138">
        <v>0.14199999999999999</v>
      </c>
      <c r="G405" s="139">
        <v>0.14663414042973577</v>
      </c>
      <c r="H405" s="139">
        <v>0.13750000000000001</v>
      </c>
      <c r="I405" s="139">
        <v>0.12330000000000001</v>
      </c>
      <c r="J405" s="139">
        <v>0.1103</v>
      </c>
      <c r="K405" s="139">
        <v>0.1123</v>
      </c>
      <c r="L405" s="139">
        <v>0.1086</v>
      </c>
      <c r="M405" s="139">
        <v>0.1036</v>
      </c>
      <c r="N405" s="139">
        <v>0.1009</v>
      </c>
      <c r="O405" s="139">
        <v>0</v>
      </c>
      <c r="P405" s="161">
        <v>0</v>
      </c>
      <c r="Q405" s="95" t="str">
        <f t="shared" si="30"/>
        <v>-</v>
      </c>
      <c r="R405" s="95" t="str">
        <f t="shared" si="31"/>
        <v>-</v>
      </c>
    </row>
    <row r="406" spans="3:18" x14ac:dyDescent="0.25">
      <c r="C406" s="187"/>
      <c r="D406" s="188"/>
      <c r="E406" s="43" t="s">
        <v>27</v>
      </c>
      <c r="F406" s="138">
        <v>9.8299999999999998E-2</v>
      </c>
      <c r="G406" s="139">
        <v>9.4200000000000006E-2</v>
      </c>
      <c r="H406" s="139">
        <v>9.4899999999999998E-2</v>
      </c>
      <c r="I406" s="139">
        <v>8.1299999999999997E-2</v>
      </c>
      <c r="J406" s="139">
        <v>8.6999999999999994E-2</v>
      </c>
      <c r="K406" s="139">
        <v>9.9400000000000002E-2</v>
      </c>
      <c r="L406" s="139">
        <v>0.1074</v>
      </c>
      <c r="M406" s="139">
        <v>8.9499999999999996E-2</v>
      </c>
      <c r="N406" s="139">
        <v>9.7000000000000003E-2</v>
      </c>
      <c r="O406" s="139">
        <v>8.7799605468849809E-2</v>
      </c>
      <c r="P406" s="161">
        <v>0</v>
      </c>
      <c r="Q406" s="95" t="str">
        <f t="shared" si="30"/>
        <v>-0.9 p.p</v>
      </c>
      <c r="R406" s="95" t="str">
        <f t="shared" si="31"/>
        <v>-1 p.p</v>
      </c>
    </row>
    <row r="407" spans="3:18" x14ac:dyDescent="0.25">
      <c r="C407" s="187"/>
      <c r="D407" s="188"/>
      <c r="E407" s="43" t="s">
        <v>61</v>
      </c>
      <c r="F407" s="142">
        <v>9.1300000000000006E-2</v>
      </c>
      <c r="G407" s="143">
        <v>8.4599999999999995E-2</v>
      </c>
      <c r="H407" s="143">
        <v>8.2799999999999999E-2</v>
      </c>
      <c r="I407" s="143">
        <v>8.9800000000000005E-2</v>
      </c>
      <c r="J407" s="143">
        <v>8.4599999999999995E-2</v>
      </c>
      <c r="K407" s="143">
        <v>0.10100000000000001</v>
      </c>
      <c r="L407" s="143">
        <v>0.11492328219764537</v>
      </c>
      <c r="M407" s="143">
        <v>9.9000000000000005E-2</v>
      </c>
      <c r="N407" s="143">
        <v>0.10241359186405254</v>
      </c>
      <c r="O407" s="143">
        <v>0</v>
      </c>
      <c r="P407" s="162">
        <v>0</v>
      </c>
      <c r="Q407" s="95" t="str">
        <f t="shared" si="30"/>
        <v>-</v>
      </c>
      <c r="R407" s="95" t="str">
        <f t="shared" si="31"/>
        <v>-</v>
      </c>
    </row>
    <row r="408" spans="3:18" x14ac:dyDescent="0.25">
      <c r="C408" s="44"/>
      <c r="D408" s="44"/>
      <c r="F408" s="57"/>
      <c r="G408" s="57"/>
      <c r="H408" s="57"/>
      <c r="I408" s="57"/>
      <c r="J408" s="57"/>
      <c r="K408" s="57"/>
      <c r="L408" s="57"/>
      <c r="M408" s="57"/>
      <c r="N408" s="57"/>
      <c r="O408" s="57"/>
      <c r="P408" s="57"/>
    </row>
    <row r="409" spans="3:18" x14ac:dyDescent="0.25">
      <c r="C409" s="44"/>
      <c r="D409" s="44"/>
      <c r="E409" s="6"/>
    </row>
    <row r="410" spans="3:18" ht="18.75" x14ac:dyDescent="0.25">
      <c r="C410" s="185" t="s">
        <v>626</v>
      </c>
      <c r="D410" s="186"/>
      <c r="E410" s="201" t="s">
        <v>160</v>
      </c>
      <c r="F410" s="202"/>
      <c r="G410" s="202"/>
      <c r="H410" s="202"/>
      <c r="I410" s="202"/>
      <c r="J410" s="202"/>
      <c r="K410" s="202"/>
      <c r="L410" s="202"/>
      <c r="M410" s="202"/>
      <c r="N410" s="202"/>
      <c r="O410" s="202"/>
      <c r="P410" s="203"/>
    </row>
    <row r="411" spans="3:18" x14ac:dyDescent="0.25">
      <c r="C411" s="193" t="s">
        <v>143</v>
      </c>
      <c r="D411" s="194" t="s">
        <v>143</v>
      </c>
      <c r="E411" s="14">
        <v>12</v>
      </c>
      <c r="F411" s="18">
        <v>2004</v>
      </c>
      <c r="G411" s="18">
        <f t="shared" ref="G411:P411" si="32">F411+1</f>
        <v>2005</v>
      </c>
      <c r="H411" s="18">
        <f t="shared" si="32"/>
        <v>2006</v>
      </c>
      <c r="I411" s="18">
        <f t="shared" si="32"/>
        <v>2007</v>
      </c>
      <c r="J411" s="18">
        <f t="shared" si="32"/>
        <v>2008</v>
      </c>
      <c r="K411" s="18">
        <f t="shared" si="32"/>
        <v>2009</v>
      </c>
      <c r="L411" s="18">
        <f t="shared" si="32"/>
        <v>2010</v>
      </c>
      <c r="M411" s="18">
        <f t="shared" si="32"/>
        <v>2011</v>
      </c>
      <c r="N411" s="18">
        <f t="shared" si="32"/>
        <v>2012</v>
      </c>
      <c r="O411" s="18">
        <f t="shared" si="32"/>
        <v>2013</v>
      </c>
      <c r="P411" s="147">
        <f t="shared" si="32"/>
        <v>2014</v>
      </c>
      <c r="Q411" s="20" t="s">
        <v>71</v>
      </c>
      <c r="R411" s="21" t="s">
        <v>129</v>
      </c>
    </row>
    <row r="412" spans="3:18" x14ac:dyDescent="0.25">
      <c r="C412" s="187"/>
      <c r="D412" s="188"/>
      <c r="E412" s="43" t="s">
        <v>0</v>
      </c>
      <c r="F412" s="136">
        <v>5.9020000000000003E-2</v>
      </c>
      <c r="G412" s="137">
        <v>5.2600000000000001E-2</v>
      </c>
      <c r="H412" s="137">
        <v>5.8200000000000002E-2</v>
      </c>
      <c r="I412" s="137">
        <v>6.0499999999999998E-2</v>
      </c>
      <c r="J412" s="137">
        <v>6.8000000000000005E-2</v>
      </c>
      <c r="K412" s="137">
        <v>0.121</v>
      </c>
      <c r="L412" s="137">
        <v>0.108</v>
      </c>
      <c r="M412" s="137">
        <v>9.7000000000000003E-2</v>
      </c>
      <c r="N412" s="137">
        <v>0.09</v>
      </c>
      <c r="O412" s="137">
        <v>8.6999999999999994E-2</v>
      </c>
      <c r="P412" s="160">
        <v>0</v>
      </c>
      <c r="Q412" s="95" t="str">
        <f>IF(OR(O412=0,N412=0),"-",IF(O412=N412,"-",CONCATENATE(ROUNDDOWN((O412-N412)*100,1), " ", "p.p")))</f>
        <v>-0.3 p.p</v>
      </c>
      <c r="R412" s="95" t="str">
        <f>IF(OR(O412=0,F412=0),"-",IF(O412=F412,"-",CONCATENATE(ROUNDDOWN((O412-F412)*100,1), " ", "p.p")))</f>
        <v>2.7 p.p</v>
      </c>
    </row>
    <row r="413" spans="3:18" x14ac:dyDescent="0.25">
      <c r="C413" s="187"/>
      <c r="D413" s="188"/>
      <c r="E413" s="43" t="s">
        <v>1</v>
      </c>
      <c r="F413" s="138">
        <v>0.111</v>
      </c>
      <c r="G413" s="139">
        <v>0.1101</v>
      </c>
      <c r="H413" s="139">
        <v>0.1363</v>
      </c>
      <c r="I413" s="139">
        <v>0.11940000000000001</v>
      </c>
      <c r="J413" s="139">
        <v>0.1222</v>
      </c>
      <c r="K413" s="139">
        <v>8.8599999999999998E-2</v>
      </c>
      <c r="L413" s="139">
        <v>9.5699999999999993E-2</v>
      </c>
      <c r="M413" s="139">
        <v>9.8000000000000004E-2</v>
      </c>
      <c r="N413" s="139">
        <v>8.6999999999999994E-2</v>
      </c>
      <c r="O413" s="139">
        <v>8.5999999999999993E-2</v>
      </c>
      <c r="P413" s="161">
        <v>7.7570222359967675E-2</v>
      </c>
      <c r="Q413" s="95" t="str">
        <f t="shared" ref="Q413:Q443" si="33">IF(OR(O413=0,N413=0),"-",IF(O413=N413,"-",CONCATENATE(ROUNDDOWN((O413-N413)*100,1), " ", "p.p")))</f>
        <v>-0.1 p.p</v>
      </c>
      <c r="R413" s="95" t="str">
        <f t="shared" ref="R413:R443" si="34">IF(OR(O413=0,F413=0),"-",IF(O413=F413,"-",CONCATENATE(ROUNDDOWN((O413-F413)*100,1), " ", "p.p")))</f>
        <v>-2.5 p.p</v>
      </c>
    </row>
    <row r="414" spans="3:18" x14ac:dyDescent="0.25">
      <c r="C414" s="187"/>
      <c r="D414" s="188"/>
      <c r="E414" s="43" t="s">
        <v>30</v>
      </c>
      <c r="F414" s="139">
        <v>0.1142</v>
      </c>
      <c r="G414" s="139">
        <v>9.6799999999999997E-2</v>
      </c>
      <c r="H414" s="139">
        <v>0</v>
      </c>
      <c r="I414" s="139">
        <v>0.114</v>
      </c>
      <c r="J414" s="139">
        <v>0.11799999999999999</v>
      </c>
      <c r="K414" s="139">
        <v>0.1008</v>
      </c>
      <c r="L414" s="139">
        <v>0.107</v>
      </c>
      <c r="M414" s="139">
        <v>0.108</v>
      </c>
      <c r="N414" s="139">
        <v>0.12300000000000001</v>
      </c>
      <c r="O414" s="139">
        <v>0</v>
      </c>
      <c r="P414" s="161">
        <v>0</v>
      </c>
      <c r="Q414" s="95" t="str">
        <f t="shared" si="33"/>
        <v>-</v>
      </c>
      <c r="R414" s="95" t="str">
        <f t="shared" si="34"/>
        <v>-</v>
      </c>
    </row>
    <row r="415" spans="3:18" x14ac:dyDescent="0.25">
      <c r="C415" s="187"/>
      <c r="D415" s="188"/>
      <c r="E415" s="43" t="s">
        <v>2</v>
      </c>
      <c r="F415" s="138">
        <v>8.72E-2</v>
      </c>
      <c r="G415" s="139">
        <v>7.3899999999999993E-2</v>
      </c>
      <c r="H415" s="139">
        <v>8.5800000000000001E-2</v>
      </c>
      <c r="I415" s="139">
        <v>7.6799999999999993E-2</v>
      </c>
      <c r="J415" s="139">
        <v>8.1900000000000001E-2</v>
      </c>
      <c r="K415" s="139">
        <v>0.09</v>
      </c>
      <c r="L415" s="139">
        <v>9.3699999999999992E-2</v>
      </c>
      <c r="M415" s="139">
        <v>9.1499999999999998E-2</v>
      </c>
      <c r="N415" s="139">
        <v>8.2500000000000004E-2</v>
      </c>
      <c r="O415" s="139">
        <v>9.2399999999999996E-2</v>
      </c>
      <c r="P415" s="161">
        <v>9.7200000000000009E-2</v>
      </c>
      <c r="Q415" s="95" t="str">
        <f t="shared" si="33"/>
        <v>0.9 p.p</v>
      </c>
      <c r="R415" s="95" t="str">
        <f t="shared" si="34"/>
        <v>0.5 p.p</v>
      </c>
    </row>
    <row r="416" spans="3:18" x14ac:dyDescent="0.25">
      <c r="C416" s="187"/>
      <c r="D416" s="188"/>
      <c r="E416" s="43" t="s">
        <v>3</v>
      </c>
      <c r="F416" s="138">
        <v>9.4100000000000003E-2</v>
      </c>
      <c r="G416" s="139">
        <v>9.2999999999999999E-2</v>
      </c>
      <c r="H416" s="139">
        <v>0.09</v>
      </c>
      <c r="I416" s="139">
        <v>3.5400000000000001E-2</v>
      </c>
      <c r="J416" s="139">
        <v>8.3000000000000004E-2</v>
      </c>
      <c r="K416" s="139">
        <v>7.9000000000000001E-2</v>
      </c>
      <c r="L416" s="139">
        <v>7.2300000000000003E-2</v>
      </c>
      <c r="M416" s="139">
        <v>6.9400000000000003E-2</v>
      </c>
      <c r="N416" s="139">
        <v>6.9500000000000006E-2</v>
      </c>
      <c r="O416" s="139">
        <v>0</v>
      </c>
      <c r="P416" s="161">
        <v>0</v>
      </c>
      <c r="Q416" s="95" t="str">
        <f t="shared" si="33"/>
        <v>-</v>
      </c>
      <c r="R416" s="95" t="str">
        <f t="shared" si="34"/>
        <v>-</v>
      </c>
    </row>
    <row r="417" spans="3:18" x14ac:dyDescent="0.25">
      <c r="C417" s="187"/>
      <c r="D417" s="188"/>
      <c r="E417" s="43" t="s">
        <v>4</v>
      </c>
      <c r="F417" s="138">
        <v>7.6700000000000004E-2</v>
      </c>
      <c r="G417" s="139">
        <v>8.8099999999999998E-2</v>
      </c>
      <c r="H417" s="139">
        <v>9.3799999999999994E-2</v>
      </c>
      <c r="I417" s="139">
        <v>0.1182</v>
      </c>
      <c r="J417" s="139">
        <v>0.1159</v>
      </c>
      <c r="K417" s="139">
        <v>0.10199999999999999</v>
      </c>
      <c r="L417" s="139">
        <v>0.11700000000000001</v>
      </c>
      <c r="M417" s="139">
        <v>0.114</v>
      </c>
      <c r="N417" s="139">
        <v>0.12640000000000001</v>
      </c>
      <c r="O417" s="139">
        <v>7.0000000000000007E-2</v>
      </c>
      <c r="P417" s="161">
        <v>7.0999999999999994E-2</v>
      </c>
      <c r="Q417" s="95" t="str">
        <f t="shared" si="33"/>
        <v>-5.6 p.p</v>
      </c>
      <c r="R417" s="95" t="str">
        <f t="shared" si="34"/>
        <v>-0.6 p.p</v>
      </c>
    </row>
    <row r="418" spans="3:18" x14ac:dyDescent="0.25">
      <c r="C418" s="187"/>
      <c r="D418" s="188"/>
      <c r="E418" s="43" t="s">
        <v>5</v>
      </c>
      <c r="F418" s="139">
        <v>0</v>
      </c>
      <c r="G418" s="139">
        <v>0</v>
      </c>
      <c r="H418" s="139">
        <v>0</v>
      </c>
      <c r="I418" s="139">
        <v>7.0000000000000007E-2</v>
      </c>
      <c r="J418" s="139">
        <v>0.06</v>
      </c>
      <c r="K418" s="139">
        <v>0.06</v>
      </c>
      <c r="L418" s="139">
        <v>0.06</v>
      </c>
      <c r="M418" s="139">
        <v>0.06</v>
      </c>
      <c r="N418" s="139">
        <v>0.06</v>
      </c>
      <c r="O418" s="139">
        <v>5.8700000000000002E-2</v>
      </c>
      <c r="P418" s="161">
        <v>5.7099999999999998E-2</v>
      </c>
      <c r="Q418" s="95" t="str">
        <f t="shared" si="33"/>
        <v>-0.1 p.p</v>
      </c>
      <c r="R418" s="95" t="str">
        <f t="shared" si="34"/>
        <v>-</v>
      </c>
    </row>
    <row r="419" spans="3:18" x14ac:dyDescent="0.25">
      <c r="C419" s="187"/>
      <c r="D419" s="188"/>
      <c r="E419" s="43" t="s">
        <v>6</v>
      </c>
      <c r="F419" s="138">
        <v>7.5999999999999998E-2</v>
      </c>
      <c r="G419" s="139">
        <v>8.7999999999999995E-2</v>
      </c>
      <c r="H419" s="139">
        <v>8.7999999999999995E-2</v>
      </c>
      <c r="I419" s="139">
        <v>9.6000000000000002E-2</v>
      </c>
      <c r="J419" s="139">
        <v>9.4E-2</v>
      </c>
      <c r="K419" s="139">
        <v>8.3707510809118493E-2</v>
      </c>
      <c r="L419" s="139">
        <v>8.5074648399000127E-2</v>
      </c>
      <c r="M419" s="139">
        <v>8.8700000000000001E-2</v>
      </c>
      <c r="N419" s="139">
        <v>8.5800000000000001E-2</v>
      </c>
      <c r="O419" s="139">
        <v>0</v>
      </c>
      <c r="P419" s="161">
        <v>9.0139311912681332</v>
      </c>
      <c r="Q419" s="95" t="str">
        <f t="shared" si="33"/>
        <v>-</v>
      </c>
      <c r="R419" s="95" t="str">
        <f t="shared" si="34"/>
        <v>-</v>
      </c>
    </row>
    <row r="420" spans="3:18" x14ac:dyDescent="0.25">
      <c r="C420" s="187"/>
      <c r="D420" s="188"/>
      <c r="E420" s="43" t="s">
        <v>7</v>
      </c>
      <c r="F420" s="138">
        <v>9.9000000000000005E-2</v>
      </c>
      <c r="G420" s="139">
        <v>7.1999999999999995E-2</v>
      </c>
      <c r="H420" s="139">
        <v>7.8E-2</v>
      </c>
      <c r="I420" s="139">
        <v>5.401068903790332E-2</v>
      </c>
      <c r="J420" s="139">
        <v>0.13900000000000001</v>
      </c>
      <c r="K420" s="139">
        <v>0.126</v>
      </c>
      <c r="L420" s="139">
        <v>9.4E-2</v>
      </c>
      <c r="M420" s="139">
        <v>0.123</v>
      </c>
      <c r="N420" s="139">
        <v>0.14199999999999999</v>
      </c>
      <c r="O420" s="139">
        <v>0.123</v>
      </c>
      <c r="P420" s="161">
        <v>0</v>
      </c>
      <c r="Q420" s="95" t="str">
        <f t="shared" si="33"/>
        <v>-1.9 p.p</v>
      </c>
      <c r="R420" s="95" t="str">
        <f t="shared" si="34"/>
        <v>2.4 p.p</v>
      </c>
    </row>
    <row r="421" spans="3:18" x14ac:dyDescent="0.25">
      <c r="C421" s="187"/>
      <c r="D421" s="188"/>
      <c r="E421" s="43" t="s">
        <v>8</v>
      </c>
      <c r="F421" s="138">
        <v>7.2900000000000006E-2</v>
      </c>
      <c r="G421" s="139">
        <v>7.46E-2</v>
      </c>
      <c r="H421" s="139">
        <v>7.3200000000000001E-2</v>
      </c>
      <c r="I421" s="139">
        <v>5.9799999999999999E-2</v>
      </c>
      <c r="J421" s="139">
        <v>6.93680574212025E-2</v>
      </c>
      <c r="K421" s="139">
        <v>9.0300000000000005E-2</v>
      </c>
      <c r="L421" s="139">
        <v>7.85E-2</v>
      </c>
      <c r="M421" s="139">
        <v>6.9000000000000006E-2</v>
      </c>
      <c r="N421" s="139">
        <v>7.0999999999999994E-2</v>
      </c>
      <c r="O421" s="139">
        <v>0.08</v>
      </c>
      <c r="P421" s="161">
        <v>1.24E-2</v>
      </c>
      <c r="Q421" s="95" t="str">
        <f t="shared" si="33"/>
        <v>0.9 p.p</v>
      </c>
      <c r="R421" s="95" t="str">
        <f t="shared" si="34"/>
        <v>0.7 p.p</v>
      </c>
    </row>
    <row r="422" spans="3:18" x14ac:dyDescent="0.25">
      <c r="C422" s="187"/>
      <c r="D422" s="188"/>
      <c r="E422" s="43" t="s">
        <v>9</v>
      </c>
      <c r="F422" s="138">
        <v>8.8999999999999996E-2</v>
      </c>
      <c r="G422" s="139">
        <v>8.1000000000000003E-2</v>
      </c>
      <c r="H422" s="139">
        <v>8.1000000000000003E-2</v>
      </c>
      <c r="I422" s="139">
        <v>8.6999999999999994E-2</v>
      </c>
      <c r="J422" s="139">
        <v>0.09</v>
      </c>
      <c r="K422" s="139">
        <v>8.5000000000000006E-2</v>
      </c>
      <c r="L422" s="139">
        <v>9.4E-2</v>
      </c>
      <c r="M422" s="139">
        <v>8.2000000000000003E-2</v>
      </c>
      <c r="N422" s="139">
        <v>8.4000000000000005E-2</v>
      </c>
      <c r="O422" s="139">
        <v>9.0999999999999998E-2</v>
      </c>
      <c r="P422" s="161">
        <v>0.13500000000000001</v>
      </c>
      <c r="Q422" s="95" t="str">
        <f t="shared" si="33"/>
        <v>0.6 p.p</v>
      </c>
      <c r="R422" s="95" t="str">
        <f t="shared" si="34"/>
        <v>0.2 p.p</v>
      </c>
    </row>
    <row r="423" spans="3:18" x14ac:dyDescent="0.25">
      <c r="C423" s="187"/>
      <c r="D423" s="188"/>
      <c r="E423" s="43" t="s">
        <v>10</v>
      </c>
      <c r="F423" s="138">
        <v>7.8E-2</v>
      </c>
      <c r="G423" s="139">
        <v>7.6999999999999999E-2</v>
      </c>
      <c r="H423" s="139">
        <v>7.6999999999999999E-2</v>
      </c>
      <c r="I423" s="139">
        <v>7.6999999999999999E-2</v>
      </c>
      <c r="J423" s="139">
        <v>7.9000000000000001E-2</v>
      </c>
      <c r="K423" s="139">
        <v>8.8999999999999996E-2</v>
      </c>
      <c r="L423" s="139">
        <v>9.2999999999999999E-2</v>
      </c>
      <c r="M423" s="139">
        <v>9.0999999999999998E-2</v>
      </c>
      <c r="N423" s="139">
        <v>9.2999999999999999E-2</v>
      </c>
      <c r="O423" s="139">
        <v>8.5999999999999993E-2</v>
      </c>
      <c r="P423" s="161">
        <v>0</v>
      </c>
      <c r="Q423" s="95" t="str">
        <f t="shared" si="33"/>
        <v>-0.7 p.p</v>
      </c>
      <c r="R423" s="95" t="str">
        <f t="shared" si="34"/>
        <v>0.7 p.p</v>
      </c>
    </row>
    <row r="424" spans="3:18" x14ac:dyDescent="0.25">
      <c r="C424" s="187"/>
      <c r="D424" s="188"/>
      <c r="E424" s="43" t="s">
        <v>12</v>
      </c>
      <c r="F424" s="138">
        <v>0.107</v>
      </c>
      <c r="G424" s="139">
        <v>0.11990000000000001</v>
      </c>
      <c r="H424" s="139">
        <v>8.9200000000000002E-2</v>
      </c>
      <c r="I424" s="139">
        <v>0.1077</v>
      </c>
      <c r="J424" s="139">
        <v>0.109</v>
      </c>
      <c r="K424" s="139">
        <v>0.105</v>
      </c>
      <c r="L424" s="139">
        <v>0.115</v>
      </c>
      <c r="M424" s="139">
        <v>0.11600000000000001</v>
      </c>
      <c r="N424" s="139">
        <v>0.125</v>
      </c>
      <c r="O424" s="139">
        <v>0.12248485900917315</v>
      </c>
      <c r="P424" s="161">
        <v>0</v>
      </c>
      <c r="Q424" s="95" t="str">
        <f t="shared" si="33"/>
        <v>-0.2 p.p</v>
      </c>
      <c r="R424" s="95" t="str">
        <f t="shared" si="34"/>
        <v>1.5 p.p</v>
      </c>
    </row>
    <row r="425" spans="3:18" x14ac:dyDescent="0.25">
      <c r="C425" s="187"/>
      <c r="D425" s="188"/>
      <c r="E425" s="43" t="s">
        <v>28</v>
      </c>
      <c r="F425" s="138">
        <v>0.11900000000000001</v>
      </c>
      <c r="G425" s="139">
        <v>0.11599999999999999</v>
      </c>
      <c r="H425" s="139">
        <v>0.10099999999999999</v>
      </c>
      <c r="I425" s="139">
        <v>0.106</v>
      </c>
      <c r="J425" s="139">
        <v>0.10400000000000001</v>
      </c>
      <c r="K425" s="139">
        <v>0.10400000000000001</v>
      </c>
      <c r="L425" s="139">
        <v>0.1</v>
      </c>
      <c r="M425" s="139">
        <v>0.10099999999999999</v>
      </c>
      <c r="N425" s="139">
        <v>0.10199999999999999</v>
      </c>
      <c r="O425" s="139">
        <v>9.6999999999999989E-2</v>
      </c>
      <c r="P425" s="161">
        <v>0</v>
      </c>
      <c r="Q425" s="95" t="str">
        <f t="shared" si="33"/>
        <v>-0.5 p.p</v>
      </c>
      <c r="R425" s="95" t="str">
        <f t="shared" si="34"/>
        <v>-2.2 p.p</v>
      </c>
    </row>
    <row r="426" spans="3:18" x14ac:dyDescent="0.25">
      <c r="C426" s="187"/>
      <c r="D426" s="188"/>
      <c r="E426" s="43" t="s">
        <v>13</v>
      </c>
      <c r="F426" s="138">
        <v>0.10943930410520485</v>
      </c>
      <c r="G426" s="139">
        <v>0.1043</v>
      </c>
      <c r="H426" s="139">
        <v>0.1002</v>
      </c>
      <c r="I426" s="139">
        <v>0.10340000000000001</v>
      </c>
      <c r="J426" s="139">
        <v>9.7967653129961502E-2</v>
      </c>
      <c r="K426" s="139">
        <v>0.101450897</v>
      </c>
      <c r="L426" s="139">
        <v>9.8570763000000006E-2</v>
      </c>
      <c r="M426" s="139">
        <v>9.1800000000000007E-2</v>
      </c>
      <c r="N426" s="139">
        <v>9.5000000000000001E-2</v>
      </c>
      <c r="O426" s="139">
        <v>0.10669328914741043</v>
      </c>
      <c r="P426" s="161">
        <v>0</v>
      </c>
      <c r="Q426" s="95" t="str">
        <f t="shared" si="33"/>
        <v>1.1 p.p</v>
      </c>
      <c r="R426" s="95" t="str">
        <f t="shared" si="34"/>
        <v>-0.2 p.p</v>
      </c>
    </row>
    <row r="427" spans="3:18" x14ac:dyDescent="0.25">
      <c r="C427" s="187"/>
      <c r="D427" s="188"/>
      <c r="E427" s="43" t="s">
        <v>14</v>
      </c>
      <c r="F427" s="138">
        <v>8.43E-2</v>
      </c>
      <c r="G427" s="139">
        <v>7.9000000000000001E-2</v>
      </c>
      <c r="H427" s="139">
        <v>9.2299999999999993E-2</v>
      </c>
      <c r="I427" s="139">
        <v>9.4399999999999998E-2</v>
      </c>
      <c r="J427" s="139">
        <v>0.1305</v>
      </c>
      <c r="K427" s="139">
        <v>0.156</v>
      </c>
      <c r="L427" s="139">
        <v>0.13730000000000001</v>
      </c>
      <c r="M427" s="139">
        <v>0.15</v>
      </c>
      <c r="N427" s="139">
        <v>0.127</v>
      </c>
      <c r="O427" s="139">
        <v>0</v>
      </c>
      <c r="P427" s="161">
        <v>0</v>
      </c>
      <c r="Q427" s="95" t="str">
        <f t="shared" si="33"/>
        <v>-</v>
      </c>
      <c r="R427" s="95" t="str">
        <f t="shared" si="34"/>
        <v>-</v>
      </c>
    </row>
    <row r="428" spans="3:18" x14ac:dyDescent="0.25">
      <c r="C428" s="187"/>
      <c r="D428" s="188"/>
      <c r="E428" s="43" t="s">
        <v>15</v>
      </c>
      <c r="F428" s="138">
        <v>1.5599999999999999E-2</v>
      </c>
      <c r="G428" s="139">
        <v>2.63E-2</v>
      </c>
      <c r="H428" s="139">
        <v>5.96E-2</v>
      </c>
      <c r="I428" s="139">
        <v>8.1199999999999994E-2</v>
      </c>
      <c r="J428" s="139">
        <v>9.5000000000000001E-2</v>
      </c>
      <c r="K428" s="139">
        <v>9.5000000000000001E-2</v>
      </c>
      <c r="L428" s="139">
        <v>0.1</v>
      </c>
      <c r="M428" s="139">
        <v>8.5999999999999993E-2</v>
      </c>
      <c r="N428" s="139">
        <v>0.109</v>
      </c>
      <c r="O428" s="139">
        <v>0.108</v>
      </c>
      <c r="P428" s="161">
        <v>0</v>
      </c>
      <c r="Q428" s="95" t="str">
        <f t="shared" si="33"/>
        <v>-0.1 p.p</v>
      </c>
      <c r="R428" s="95" t="str">
        <f t="shared" si="34"/>
        <v>9.2 p.p</v>
      </c>
    </row>
    <row r="429" spans="3:18" x14ac:dyDescent="0.25">
      <c r="C429" s="187"/>
      <c r="D429" s="188"/>
      <c r="E429" s="43" t="s">
        <v>16</v>
      </c>
      <c r="F429" s="138">
        <v>8.7099999999999997E-2</v>
      </c>
      <c r="G429" s="139">
        <v>7.9399999999999998E-2</v>
      </c>
      <c r="H429" s="139">
        <v>8.6300000000000002E-2</v>
      </c>
      <c r="I429" s="139">
        <v>7.9899999999999999E-2</v>
      </c>
      <c r="J429" s="139">
        <v>8.2400000000000001E-2</v>
      </c>
      <c r="K429" s="139">
        <v>8.7400000000000005E-2</v>
      </c>
      <c r="L429" s="139">
        <v>8.3000000000000004E-2</v>
      </c>
      <c r="M429" s="139">
        <v>0.124</v>
      </c>
      <c r="N429" s="139">
        <v>0.11</v>
      </c>
      <c r="O429" s="139">
        <v>7.0000000000000007E-2</v>
      </c>
      <c r="P429" s="161">
        <v>7.5999999999999998E-2</v>
      </c>
      <c r="Q429" s="95" t="str">
        <f t="shared" si="33"/>
        <v>-4 p.p</v>
      </c>
      <c r="R429" s="95" t="str">
        <f t="shared" si="34"/>
        <v>-1.7 p.p</v>
      </c>
    </row>
    <row r="430" spans="3:18" x14ac:dyDescent="0.25">
      <c r="C430" s="187"/>
      <c r="D430" s="188"/>
      <c r="E430" s="43" t="s">
        <v>29</v>
      </c>
      <c r="F430" s="138">
        <v>0</v>
      </c>
      <c r="G430" s="139">
        <v>0</v>
      </c>
      <c r="H430" s="139">
        <v>0</v>
      </c>
      <c r="I430" s="139">
        <v>0</v>
      </c>
      <c r="J430" s="139">
        <v>0</v>
      </c>
      <c r="K430" s="139">
        <v>8.8000000000000009E-2</v>
      </c>
      <c r="L430" s="139">
        <v>0.126</v>
      </c>
      <c r="M430" s="139">
        <v>0.11799999999999999</v>
      </c>
      <c r="N430" s="139">
        <v>0.123</v>
      </c>
      <c r="O430" s="139">
        <v>0</v>
      </c>
      <c r="P430" s="161">
        <v>0</v>
      </c>
      <c r="Q430" s="95" t="str">
        <f t="shared" si="33"/>
        <v>-</v>
      </c>
      <c r="R430" s="95" t="str">
        <f t="shared" si="34"/>
        <v>-</v>
      </c>
    </row>
    <row r="431" spans="3:18" x14ac:dyDescent="0.25">
      <c r="C431" s="187"/>
      <c r="D431" s="188"/>
      <c r="E431" s="43" t="s">
        <v>17</v>
      </c>
      <c r="F431" s="138">
        <v>0</v>
      </c>
      <c r="G431" s="139">
        <v>0</v>
      </c>
      <c r="H431" s="139">
        <v>0</v>
      </c>
      <c r="I431" s="139">
        <v>0</v>
      </c>
      <c r="J431" s="139">
        <v>6.4600000000000005E-2</v>
      </c>
      <c r="K431" s="139">
        <v>9.11E-2</v>
      </c>
      <c r="L431" s="139">
        <v>8.7900000000000006E-2</v>
      </c>
      <c r="M431" s="139">
        <v>0.1409</v>
      </c>
      <c r="N431" s="139">
        <v>0.11409999999999999</v>
      </c>
      <c r="O431" s="139">
        <v>0</v>
      </c>
      <c r="P431" s="161">
        <v>0</v>
      </c>
      <c r="Q431" s="95" t="str">
        <f t="shared" si="33"/>
        <v>-</v>
      </c>
      <c r="R431" s="95" t="str">
        <f t="shared" si="34"/>
        <v>-</v>
      </c>
    </row>
    <row r="432" spans="3:18" x14ac:dyDescent="0.25">
      <c r="C432" s="187"/>
      <c r="D432" s="188"/>
      <c r="E432" s="43" t="s">
        <v>18</v>
      </c>
      <c r="F432" s="138">
        <v>0.16</v>
      </c>
      <c r="G432" s="139">
        <v>0.16500000000000001</v>
      </c>
      <c r="H432" s="139">
        <v>0.16200000000000001</v>
      </c>
      <c r="I432" s="139">
        <v>8.5999999999999993E-2</v>
      </c>
      <c r="J432" s="139">
        <v>0.113</v>
      </c>
      <c r="K432" s="139">
        <v>0.128</v>
      </c>
      <c r="L432" s="139">
        <v>0.115</v>
      </c>
      <c r="M432" s="139">
        <v>0</v>
      </c>
      <c r="N432" s="139">
        <v>0</v>
      </c>
      <c r="O432" s="139">
        <v>0</v>
      </c>
      <c r="P432" s="161">
        <v>0</v>
      </c>
      <c r="Q432" s="95" t="str">
        <f t="shared" si="33"/>
        <v>-</v>
      </c>
      <c r="R432" s="95" t="str">
        <f t="shared" si="34"/>
        <v>-</v>
      </c>
    </row>
    <row r="433" spans="3:18" x14ac:dyDescent="0.25">
      <c r="C433" s="187"/>
      <c r="D433" s="188"/>
      <c r="E433" s="43" t="s">
        <v>19</v>
      </c>
      <c r="F433" s="139">
        <v>0</v>
      </c>
      <c r="G433" s="139">
        <v>0</v>
      </c>
      <c r="H433" s="139">
        <v>0</v>
      </c>
      <c r="I433" s="139">
        <v>0</v>
      </c>
      <c r="J433" s="139">
        <v>0</v>
      </c>
      <c r="K433" s="139">
        <v>0</v>
      </c>
      <c r="L433" s="139">
        <v>0</v>
      </c>
      <c r="M433" s="139">
        <v>0</v>
      </c>
      <c r="N433" s="139">
        <v>0</v>
      </c>
      <c r="O433" s="139">
        <v>0</v>
      </c>
      <c r="P433" s="161">
        <v>0</v>
      </c>
      <c r="Q433" s="95" t="str">
        <f t="shared" si="33"/>
        <v>-</v>
      </c>
      <c r="R433" s="95" t="str">
        <f t="shared" si="34"/>
        <v>-</v>
      </c>
    </row>
    <row r="434" spans="3:18" x14ac:dyDescent="0.25">
      <c r="C434" s="187"/>
      <c r="D434" s="188"/>
      <c r="E434" s="43" t="s">
        <v>20</v>
      </c>
      <c r="F434" s="138">
        <v>0.11460545662473452</v>
      </c>
      <c r="G434" s="139">
        <v>0.1111</v>
      </c>
      <c r="H434" s="139">
        <v>0.12328692428639075</v>
      </c>
      <c r="I434" s="139">
        <v>0.126</v>
      </c>
      <c r="J434" s="139">
        <v>0.13600000000000001</v>
      </c>
      <c r="K434" s="139">
        <v>0.13</v>
      </c>
      <c r="L434" s="139">
        <v>0.128</v>
      </c>
      <c r="M434" s="139">
        <v>0</v>
      </c>
      <c r="N434" s="139">
        <v>0</v>
      </c>
      <c r="O434" s="139">
        <v>0.13</v>
      </c>
      <c r="P434" s="161">
        <v>0.12763405641409845</v>
      </c>
      <c r="Q434" s="95" t="str">
        <f t="shared" si="33"/>
        <v>-</v>
      </c>
      <c r="R434" s="95" t="str">
        <f t="shared" si="34"/>
        <v>1.5 p.p</v>
      </c>
    </row>
    <row r="435" spans="3:18" x14ac:dyDescent="0.25">
      <c r="C435" s="187"/>
      <c r="D435" s="188"/>
      <c r="E435" s="43" t="s">
        <v>21</v>
      </c>
      <c r="F435" s="138">
        <v>5.0999999999999997E-2</v>
      </c>
      <c r="G435" s="139">
        <v>4.7E-2</v>
      </c>
      <c r="H435" s="139">
        <v>9.6000000000000002E-2</v>
      </c>
      <c r="I435" s="139">
        <v>8.199999999999999E-2</v>
      </c>
      <c r="J435" s="139">
        <v>6.5000000000000002E-2</v>
      </c>
      <c r="K435" s="139">
        <v>7.6999999999999999E-2</v>
      </c>
      <c r="L435" s="139">
        <v>7.0999999999999994E-2</v>
      </c>
      <c r="M435" s="139">
        <v>6.8000000000000005E-2</v>
      </c>
      <c r="N435" s="139">
        <v>8.199999999999999E-2</v>
      </c>
      <c r="O435" s="139">
        <v>0.09</v>
      </c>
      <c r="P435" s="161">
        <v>0.1</v>
      </c>
      <c r="Q435" s="95" t="str">
        <f t="shared" si="33"/>
        <v>0.8 p.p</v>
      </c>
      <c r="R435" s="95" t="str">
        <f t="shared" si="34"/>
        <v>3.9 p.p</v>
      </c>
    </row>
    <row r="436" spans="3:18" x14ac:dyDescent="0.25">
      <c r="C436" s="187"/>
      <c r="D436" s="188"/>
      <c r="E436" s="43" t="s">
        <v>22</v>
      </c>
      <c r="F436" s="138">
        <v>6.8199999999999997E-2</v>
      </c>
      <c r="G436" s="139">
        <v>6.6199999999999995E-2</v>
      </c>
      <c r="H436" s="139">
        <v>7.5999999999999998E-2</v>
      </c>
      <c r="I436" s="139">
        <v>7.3999999999999996E-2</v>
      </c>
      <c r="J436" s="139">
        <v>7.4999999999999997E-2</v>
      </c>
      <c r="K436" s="139">
        <v>8.4000000000000005E-2</v>
      </c>
      <c r="L436" s="139">
        <v>6.7000000000000004E-2</v>
      </c>
      <c r="M436" s="139">
        <v>7.1493610474426192E-2</v>
      </c>
      <c r="N436" s="139">
        <v>8.4000000000000005E-2</v>
      </c>
      <c r="O436" s="139">
        <v>0</v>
      </c>
      <c r="P436" s="161">
        <v>0</v>
      </c>
      <c r="Q436" s="95" t="str">
        <f t="shared" si="33"/>
        <v>-</v>
      </c>
      <c r="R436" s="95" t="str">
        <f t="shared" si="34"/>
        <v>-</v>
      </c>
    </row>
    <row r="437" spans="3:18" x14ac:dyDescent="0.25">
      <c r="C437" s="187"/>
      <c r="D437" s="188"/>
      <c r="E437" s="43" t="s">
        <v>23</v>
      </c>
      <c r="F437" s="138">
        <v>0.14299999999999999</v>
      </c>
      <c r="G437" s="139">
        <v>0.13</v>
      </c>
      <c r="H437" s="139">
        <v>0.15357514320550034</v>
      </c>
      <c r="I437" s="139">
        <v>0.124425977268769</v>
      </c>
      <c r="J437" s="139">
        <v>0.15935249816186739</v>
      </c>
      <c r="K437" s="139">
        <v>8.8982912690308905E-2</v>
      </c>
      <c r="L437" s="139">
        <v>9.8211833386473685E-2</v>
      </c>
      <c r="M437" s="139">
        <v>5.1479539909358087E-2</v>
      </c>
      <c r="N437" s="139">
        <v>0.10025533758486342</v>
      </c>
      <c r="O437" s="139">
        <v>8.9363599493801224E-2</v>
      </c>
      <c r="P437" s="161">
        <v>0.12954924935108161</v>
      </c>
      <c r="Q437" s="95" t="str">
        <f t="shared" si="33"/>
        <v>-1 p.p</v>
      </c>
      <c r="R437" s="95" t="str">
        <f t="shared" si="34"/>
        <v>-5.3 p.p</v>
      </c>
    </row>
    <row r="438" spans="3:18" x14ac:dyDescent="0.25">
      <c r="C438" s="187"/>
      <c r="D438" s="188"/>
      <c r="E438" s="43" t="s">
        <v>31</v>
      </c>
      <c r="F438" s="138">
        <v>6.8262360765387387E-2</v>
      </c>
      <c r="G438" s="139">
        <v>0</v>
      </c>
      <c r="H438" s="139">
        <v>0</v>
      </c>
      <c r="I438" s="139">
        <v>0</v>
      </c>
      <c r="J438" s="139">
        <v>5.8000000000000003E-2</v>
      </c>
      <c r="K438" s="139">
        <v>5.3800000000000001E-2</v>
      </c>
      <c r="L438" s="139">
        <v>5.4699999999999999E-2</v>
      </c>
      <c r="M438" s="139">
        <v>0</v>
      </c>
      <c r="N438" s="139">
        <v>5.1900000000000002E-2</v>
      </c>
      <c r="O438" s="139">
        <v>0</v>
      </c>
      <c r="P438" s="161">
        <v>0</v>
      </c>
      <c r="Q438" s="95" t="str">
        <f t="shared" si="33"/>
        <v>-</v>
      </c>
      <c r="R438" s="95" t="str">
        <f t="shared" si="34"/>
        <v>-</v>
      </c>
    </row>
    <row r="439" spans="3:18" x14ac:dyDescent="0.25">
      <c r="C439" s="187"/>
      <c r="D439" s="188"/>
      <c r="E439" s="43" t="s">
        <v>24</v>
      </c>
      <c r="F439" s="138">
        <v>0.11899999999999999</v>
      </c>
      <c r="G439" s="139">
        <v>0.11700000000000001</v>
      </c>
      <c r="H439" s="139">
        <v>0.1056</v>
      </c>
      <c r="I439" s="139">
        <v>0.1154</v>
      </c>
      <c r="J439" s="139">
        <v>7.6999999999999999E-2</v>
      </c>
      <c r="K439" s="139">
        <v>9.7000000000000003E-2</v>
      </c>
      <c r="L439" s="139">
        <v>9.5000000000000001E-2</v>
      </c>
      <c r="M439" s="139">
        <v>0.09</v>
      </c>
      <c r="N439" s="139">
        <v>0.106</v>
      </c>
      <c r="O439" s="139">
        <v>0.1</v>
      </c>
      <c r="P439" s="161">
        <v>0</v>
      </c>
      <c r="Q439" s="95" t="str">
        <f t="shared" si="33"/>
        <v>-0.5 p.p</v>
      </c>
      <c r="R439" s="95" t="str">
        <f t="shared" si="34"/>
        <v>-1.9 p.p</v>
      </c>
    </row>
    <row r="440" spans="3:18" x14ac:dyDescent="0.25">
      <c r="C440" s="187"/>
      <c r="D440" s="188"/>
      <c r="E440" s="43" t="s">
        <v>25</v>
      </c>
      <c r="F440" s="138">
        <v>6.1800000000000001E-2</v>
      </c>
      <c r="G440" s="139">
        <v>6.5100000000000005E-2</v>
      </c>
      <c r="H440" s="139">
        <v>7.1400000000000005E-2</v>
      </c>
      <c r="I440" s="139">
        <v>9.4100000000000003E-2</v>
      </c>
      <c r="J440" s="139">
        <v>0.1027</v>
      </c>
      <c r="K440" s="139">
        <v>0.1082</v>
      </c>
      <c r="L440" s="139">
        <v>0.10970000000000001</v>
      </c>
      <c r="M440" s="139">
        <v>0.1076</v>
      </c>
      <c r="N440" s="139">
        <v>8.8599999999999998E-2</v>
      </c>
      <c r="O440" s="139">
        <v>0.10279999999999999</v>
      </c>
      <c r="P440" s="161">
        <v>0</v>
      </c>
      <c r="Q440" s="95" t="str">
        <f t="shared" si="33"/>
        <v>1.4 p.p</v>
      </c>
      <c r="R440" s="95" t="str">
        <f t="shared" si="34"/>
        <v>4.1 p.p</v>
      </c>
    </row>
    <row r="441" spans="3:18" x14ac:dyDescent="0.25">
      <c r="C441" s="187"/>
      <c r="D441" s="188"/>
      <c r="E441" s="43" t="s">
        <v>26</v>
      </c>
      <c r="F441" s="138">
        <v>0.11700000000000001</v>
      </c>
      <c r="G441" s="139">
        <v>0.10947488918679642</v>
      </c>
      <c r="H441" s="139">
        <v>0.1016</v>
      </c>
      <c r="I441" s="139">
        <v>9.2899999999999996E-2</v>
      </c>
      <c r="J441" s="139">
        <v>0.1065</v>
      </c>
      <c r="K441" s="139">
        <v>8.7300000000000003E-2</v>
      </c>
      <c r="L441" s="139">
        <v>8.6699999999999999E-2</v>
      </c>
      <c r="M441" s="139">
        <v>9.0800000000000006E-2</v>
      </c>
      <c r="N441" s="139">
        <v>9.1600000000000001E-2</v>
      </c>
      <c r="O441" s="139">
        <v>0</v>
      </c>
      <c r="P441" s="161">
        <v>0</v>
      </c>
      <c r="Q441" s="95" t="str">
        <f t="shared" si="33"/>
        <v>-</v>
      </c>
      <c r="R441" s="95" t="str">
        <f t="shared" si="34"/>
        <v>-</v>
      </c>
    </row>
    <row r="442" spans="3:18" x14ac:dyDescent="0.25">
      <c r="C442" s="187"/>
      <c r="D442" s="188"/>
      <c r="E442" s="43" t="s">
        <v>27</v>
      </c>
      <c r="F442" s="138">
        <v>7.0699999999999999E-2</v>
      </c>
      <c r="G442" s="139">
        <v>8.9099999999999999E-2</v>
      </c>
      <c r="H442" s="139">
        <v>8.0699999999999994E-2</v>
      </c>
      <c r="I442" s="139">
        <v>7.4200000000000002E-2</v>
      </c>
      <c r="J442" s="139">
        <v>7.8399999999999997E-2</v>
      </c>
      <c r="K442" s="139">
        <v>6.5799999999999997E-2</v>
      </c>
      <c r="L442" s="139">
        <v>6.4799999999999996E-2</v>
      </c>
      <c r="M442" s="139">
        <v>6.8400000000000002E-2</v>
      </c>
      <c r="N442" s="139">
        <v>7.6799999999999993E-2</v>
      </c>
      <c r="O442" s="139">
        <v>8.2420696523160211E-2</v>
      </c>
      <c r="P442" s="161">
        <v>0</v>
      </c>
      <c r="Q442" s="95" t="str">
        <f t="shared" si="33"/>
        <v>0.5 p.p</v>
      </c>
      <c r="R442" s="95" t="str">
        <f t="shared" si="34"/>
        <v>1.1 p.p</v>
      </c>
    </row>
    <row r="443" spans="3:18" x14ac:dyDescent="0.25">
      <c r="C443" s="187"/>
      <c r="D443" s="188"/>
      <c r="E443" s="43" t="s">
        <v>61</v>
      </c>
      <c r="F443" s="142">
        <v>6.0699999999999997E-2</v>
      </c>
      <c r="G443" s="143">
        <v>8.4099999999999994E-2</v>
      </c>
      <c r="H443" s="143">
        <v>7.3700000000000002E-2</v>
      </c>
      <c r="I443" s="143">
        <v>8.6300000000000002E-2</v>
      </c>
      <c r="J443" s="143">
        <v>8.1699999999999995E-2</v>
      </c>
      <c r="K443" s="143">
        <v>9.6000000000000002E-2</v>
      </c>
      <c r="L443" s="143">
        <v>9.6065058865501249E-2</v>
      </c>
      <c r="M443" s="143">
        <v>9.1999999999999998E-2</v>
      </c>
      <c r="N443" s="143">
        <v>8.8194707400884267E-2</v>
      </c>
      <c r="O443" s="143">
        <v>0</v>
      </c>
      <c r="P443" s="162">
        <v>0</v>
      </c>
      <c r="Q443" s="95" t="str">
        <f t="shared" si="33"/>
        <v>-</v>
      </c>
      <c r="R443" s="95" t="str">
        <f t="shared" si="34"/>
        <v>-</v>
      </c>
    </row>
    <row r="445" spans="3:18" x14ac:dyDescent="0.25">
      <c r="E445" s="6"/>
    </row>
    <row r="446" spans="3:18" ht="18.75" x14ac:dyDescent="0.25">
      <c r="C446" s="185" t="s">
        <v>627</v>
      </c>
      <c r="D446" s="186"/>
      <c r="E446" s="201" t="s">
        <v>161</v>
      </c>
      <c r="F446" s="202"/>
      <c r="G446" s="202"/>
      <c r="H446" s="202"/>
      <c r="I446" s="202"/>
      <c r="J446" s="202"/>
      <c r="K446" s="202"/>
      <c r="L446" s="202"/>
      <c r="M446" s="202"/>
      <c r="N446" s="202"/>
      <c r="O446" s="202"/>
      <c r="P446" s="203"/>
    </row>
    <row r="447" spans="3:18" x14ac:dyDescent="0.25">
      <c r="C447" s="193" t="s">
        <v>143</v>
      </c>
      <c r="D447" s="194" t="s">
        <v>143</v>
      </c>
      <c r="E447" s="14">
        <v>13</v>
      </c>
      <c r="F447" s="18">
        <v>2004</v>
      </c>
      <c r="G447" s="18">
        <f t="shared" ref="G447:P447" si="35">F447+1</f>
        <v>2005</v>
      </c>
      <c r="H447" s="18">
        <f t="shared" si="35"/>
        <v>2006</v>
      </c>
      <c r="I447" s="18">
        <f t="shared" si="35"/>
        <v>2007</v>
      </c>
      <c r="J447" s="18">
        <f t="shared" si="35"/>
        <v>2008</v>
      </c>
      <c r="K447" s="18">
        <f t="shared" si="35"/>
        <v>2009</v>
      </c>
      <c r="L447" s="18">
        <f t="shared" si="35"/>
        <v>2010</v>
      </c>
      <c r="M447" s="18">
        <f t="shared" si="35"/>
        <v>2011</v>
      </c>
      <c r="N447" s="18">
        <f t="shared" si="35"/>
        <v>2012</v>
      </c>
      <c r="O447" s="18">
        <f t="shared" si="35"/>
        <v>2013</v>
      </c>
      <c r="P447" s="147">
        <f t="shared" si="35"/>
        <v>2014</v>
      </c>
      <c r="Q447" s="20" t="s">
        <v>71</v>
      </c>
      <c r="R447" s="21" t="s">
        <v>129</v>
      </c>
    </row>
    <row r="448" spans="3:18" x14ac:dyDescent="0.25">
      <c r="C448" s="187"/>
      <c r="D448" s="188"/>
      <c r="E448" s="43" t="s">
        <v>0</v>
      </c>
      <c r="F448" s="136">
        <v>1.6389999999999998E-2</v>
      </c>
      <c r="G448" s="137">
        <v>1.5859999999999999E-2</v>
      </c>
      <c r="H448" s="137">
        <v>1.67E-2</v>
      </c>
      <c r="I448" s="137">
        <v>1.61E-2</v>
      </c>
      <c r="J448" s="137">
        <v>1.7000000000000001E-2</v>
      </c>
      <c r="K448" s="137">
        <v>6.5000000000000002E-2</v>
      </c>
      <c r="L448" s="137">
        <v>5.6000000000000001E-2</v>
      </c>
      <c r="M448" s="137">
        <v>6.2E-2</v>
      </c>
      <c r="N448" s="137">
        <v>6.4000000000000001E-2</v>
      </c>
      <c r="O448" s="137">
        <v>6.0999999999999999E-2</v>
      </c>
      <c r="P448" s="160">
        <v>0</v>
      </c>
      <c r="Q448" s="95" t="str">
        <f>IF(OR(O448=0,N448=0),"-",IF(O448=N448,"-",CONCATENATE(ROUNDDOWN((O448-N448)*100,1), " ", "p.p")))</f>
        <v>-0.3 p.p</v>
      </c>
      <c r="R448" s="95" t="str">
        <f>IF(OR(O448=0,F448=0),"-",IF(O448=F448,"-",CONCATENATE(ROUNDDOWN((O448-F448)*100,1), " ", "p.p")))</f>
        <v>4.4 p.p</v>
      </c>
    </row>
    <row r="449" spans="3:18" x14ac:dyDescent="0.25">
      <c r="C449" s="187"/>
      <c r="D449" s="188"/>
      <c r="E449" s="43" t="s">
        <v>1</v>
      </c>
      <c r="F449" s="138">
        <v>8.5300000000000001E-2</v>
      </c>
      <c r="G449" s="139">
        <v>8.3500000000000005E-2</v>
      </c>
      <c r="H449" s="139">
        <v>9.4799999999999995E-2</v>
      </c>
      <c r="I449" s="139">
        <v>0.11459999999999999</v>
      </c>
      <c r="J449" s="139">
        <v>0.12180000000000001</v>
      </c>
      <c r="K449" s="139">
        <v>6.0400000000000002E-2</v>
      </c>
      <c r="L449" s="139">
        <v>8.0799999999999997E-2</v>
      </c>
      <c r="M449" s="139">
        <v>6.5000000000000002E-2</v>
      </c>
      <c r="N449" s="139">
        <v>5.8000000000000003E-2</v>
      </c>
      <c r="O449" s="139">
        <v>0.08</v>
      </c>
      <c r="P449" s="161">
        <v>6.5900573768513215E-2</v>
      </c>
      <c r="Q449" s="95" t="str">
        <f t="shared" ref="Q449:Q479" si="36">IF(OR(O449=0,N449=0),"-",IF(O449=N449,"-",CONCATENATE(ROUNDDOWN((O449-N449)*100,1), " ", "p.p")))</f>
        <v>2.2 p.p</v>
      </c>
      <c r="R449" s="95" t="str">
        <f t="shared" ref="R449:R479" si="37">IF(OR(O449=0,F449=0),"-",IF(O449=F449,"-",CONCATENATE(ROUNDDOWN((O449-F449)*100,1), " ", "p.p")))</f>
        <v>-0.5 p.p</v>
      </c>
    </row>
    <row r="450" spans="3:18" x14ac:dyDescent="0.25">
      <c r="C450" s="187"/>
      <c r="D450" s="188"/>
      <c r="E450" s="43" t="s">
        <v>30</v>
      </c>
      <c r="F450" s="139">
        <v>7.1999999999999995E-2</v>
      </c>
      <c r="G450" s="139">
        <v>6.3600000000000004E-2</v>
      </c>
      <c r="H450" s="139">
        <v>0</v>
      </c>
      <c r="I450" s="139">
        <v>0.104</v>
      </c>
      <c r="J450" s="139">
        <v>0.10589999999999999</v>
      </c>
      <c r="K450" s="139">
        <v>8.2600000000000007E-2</v>
      </c>
      <c r="L450" s="139">
        <v>8.7999999999999995E-2</v>
      </c>
      <c r="M450" s="139">
        <v>8.2000000000000003E-2</v>
      </c>
      <c r="N450" s="139">
        <v>0.11199999999999999</v>
      </c>
      <c r="O450" s="139">
        <v>0</v>
      </c>
      <c r="P450" s="161">
        <v>0</v>
      </c>
      <c r="Q450" s="95" t="str">
        <f t="shared" si="36"/>
        <v>-</v>
      </c>
      <c r="R450" s="95" t="str">
        <f t="shared" si="37"/>
        <v>-</v>
      </c>
    </row>
    <row r="451" spans="3:18" x14ac:dyDescent="0.25">
      <c r="C451" s="187"/>
      <c r="D451" s="188"/>
      <c r="E451" s="43" t="s">
        <v>2</v>
      </c>
      <c r="F451" s="138">
        <v>6.6299999999999998E-2</v>
      </c>
      <c r="G451" s="139">
        <v>7.3200000000000001E-2</v>
      </c>
      <c r="H451" s="139">
        <v>7.9299999999999995E-2</v>
      </c>
      <c r="I451" s="139">
        <v>6.8400000000000002E-2</v>
      </c>
      <c r="J451" s="139">
        <v>6.8499999999999991E-2</v>
      </c>
      <c r="K451" s="139">
        <v>6.8199999999999997E-2</v>
      </c>
      <c r="L451" s="139">
        <v>6.88E-2</v>
      </c>
      <c r="M451" s="139">
        <v>7.0000000000000007E-2</v>
      </c>
      <c r="N451" s="139">
        <v>7.3800000000000004E-2</v>
      </c>
      <c r="O451" s="139">
        <v>6.0299999999999999E-2</v>
      </c>
      <c r="P451" s="161">
        <v>6.1799999999999994E-2</v>
      </c>
      <c r="Q451" s="95" t="str">
        <f t="shared" si="36"/>
        <v>-1.3 p.p</v>
      </c>
      <c r="R451" s="95" t="str">
        <f t="shared" si="37"/>
        <v>-0.6 p.p</v>
      </c>
    </row>
    <row r="452" spans="3:18" x14ac:dyDescent="0.25">
      <c r="C452" s="187"/>
      <c r="D452" s="188"/>
      <c r="E452" s="43" t="s">
        <v>3</v>
      </c>
      <c r="F452" s="138">
        <v>5.5300000000000002E-2</v>
      </c>
      <c r="G452" s="139">
        <v>5.8000000000000003E-2</v>
      </c>
      <c r="H452" s="139">
        <v>0.06</v>
      </c>
      <c r="I452" s="139">
        <v>6.25E-2</v>
      </c>
      <c r="J452" s="139">
        <v>6.4000000000000001E-2</v>
      </c>
      <c r="K452" s="139">
        <v>6.6000000000000003E-2</v>
      </c>
      <c r="L452" s="139">
        <v>6.5699999999999995E-2</v>
      </c>
      <c r="M452" s="139">
        <v>6.5299999999999997E-2</v>
      </c>
      <c r="N452" s="139">
        <v>6.8599999999999994E-2</v>
      </c>
      <c r="O452" s="139">
        <v>0</v>
      </c>
      <c r="P452" s="161">
        <v>0</v>
      </c>
      <c r="Q452" s="95" t="str">
        <f t="shared" si="36"/>
        <v>-</v>
      </c>
      <c r="R452" s="95" t="str">
        <f t="shared" si="37"/>
        <v>-</v>
      </c>
    </row>
    <row r="453" spans="3:18" x14ac:dyDescent="0.25">
      <c r="C453" s="187"/>
      <c r="D453" s="188"/>
      <c r="E453" s="43" t="s">
        <v>4</v>
      </c>
      <c r="F453" s="138">
        <v>7.3899999999999993E-2</v>
      </c>
      <c r="G453" s="139">
        <v>5.4300000000000001E-2</v>
      </c>
      <c r="H453" s="139">
        <v>9.3200000000000005E-2</v>
      </c>
      <c r="I453" s="139">
        <v>0.10009999999999999</v>
      </c>
      <c r="J453" s="139">
        <v>9.5299999999999996E-2</v>
      </c>
      <c r="K453" s="139">
        <v>9.1999999999999998E-2</v>
      </c>
      <c r="L453" s="139">
        <v>8.7999999999999995E-2</v>
      </c>
      <c r="M453" s="139">
        <v>9.1999999999999998E-2</v>
      </c>
      <c r="N453" s="139">
        <v>8.14E-2</v>
      </c>
      <c r="O453" s="139">
        <v>7.0000000000000007E-2</v>
      </c>
      <c r="P453" s="161">
        <v>6.2E-2</v>
      </c>
      <c r="Q453" s="95" t="str">
        <f t="shared" si="36"/>
        <v>-1.1 p.p</v>
      </c>
      <c r="R453" s="95" t="str">
        <f t="shared" si="37"/>
        <v>-0.3 p.p</v>
      </c>
    </row>
    <row r="454" spans="3:18" x14ac:dyDescent="0.25">
      <c r="C454" s="187"/>
      <c r="D454" s="188"/>
      <c r="E454" s="43" t="s">
        <v>5</v>
      </c>
      <c r="F454" s="139">
        <v>0</v>
      </c>
      <c r="G454" s="139">
        <v>0</v>
      </c>
      <c r="H454" s="139">
        <v>0</v>
      </c>
      <c r="I454" s="139">
        <v>0.05</v>
      </c>
      <c r="J454" s="139">
        <v>0.05</v>
      </c>
      <c r="K454" s="139">
        <v>0.06</v>
      </c>
      <c r="L454" s="139">
        <v>0.05</v>
      </c>
      <c r="M454" s="139">
        <v>0.06</v>
      </c>
      <c r="N454" s="139">
        <v>0.06</v>
      </c>
      <c r="O454" s="139">
        <v>5.5899999999999998E-2</v>
      </c>
      <c r="P454" s="161">
        <v>5.1500000000000004E-2</v>
      </c>
      <c r="Q454" s="95" t="str">
        <f t="shared" si="36"/>
        <v>-0.4 p.p</v>
      </c>
      <c r="R454" s="95" t="str">
        <f t="shared" si="37"/>
        <v>-</v>
      </c>
    </row>
    <row r="455" spans="3:18" x14ac:dyDescent="0.25">
      <c r="C455" s="187"/>
      <c r="D455" s="188"/>
      <c r="E455" s="43" t="s">
        <v>6</v>
      </c>
      <c r="F455" s="138">
        <v>5.1999999999999998E-2</v>
      </c>
      <c r="G455" s="139">
        <v>7.2999999999999995E-2</v>
      </c>
      <c r="H455" s="139">
        <v>6.3E-2</v>
      </c>
      <c r="I455" s="139">
        <v>6.0999999999999999E-2</v>
      </c>
      <c r="J455" s="139">
        <v>0.06</v>
      </c>
      <c r="K455" s="139">
        <v>6.6248965110780406E-2</v>
      </c>
      <c r="L455" s="139">
        <v>6.5822576470355082E-2</v>
      </c>
      <c r="M455" s="139">
        <v>6.2700000000000006E-2</v>
      </c>
      <c r="N455" s="139">
        <v>6.3100000000000003E-2</v>
      </c>
      <c r="O455" s="139">
        <v>0</v>
      </c>
      <c r="P455" s="161">
        <v>5.6942363059973813</v>
      </c>
      <c r="Q455" s="95" t="str">
        <f t="shared" si="36"/>
        <v>-</v>
      </c>
      <c r="R455" s="95" t="str">
        <f t="shared" si="37"/>
        <v>-</v>
      </c>
    </row>
    <row r="456" spans="3:18" x14ac:dyDescent="0.25">
      <c r="C456" s="187"/>
      <c r="D456" s="188"/>
      <c r="E456" s="43" t="s">
        <v>7</v>
      </c>
      <c r="F456" s="138">
        <v>7.9000000000000001E-2</v>
      </c>
      <c r="G456" s="139">
        <v>5.3999999999999999E-2</v>
      </c>
      <c r="H456" s="139">
        <v>5.7000000000000002E-2</v>
      </c>
      <c r="I456" s="139">
        <v>2.8364205386197112E-2</v>
      </c>
      <c r="J456" s="139">
        <v>0.04</v>
      </c>
      <c r="K456" s="139">
        <v>3.5000000000000003E-2</v>
      </c>
      <c r="L456" s="139">
        <v>2.1999999999999999E-2</v>
      </c>
      <c r="M456" s="139">
        <v>7.3999999999999996E-2</v>
      </c>
      <c r="N456" s="139">
        <v>7.0000000000000007E-2</v>
      </c>
      <c r="O456" s="139">
        <v>7.0999999999999994E-2</v>
      </c>
      <c r="P456" s="161">
        <v>0</v>
      </c>
      <c r="Q456" s="95" t="str">
        <f t="shared" si="36"/>
        <v>0 p.p</v>
      </c>
      <c r="R456" s="95" t="str">
        <f t="shared" si="37"/>
        <v>-0.8 p.p</v>
      </c>
    </row>
    <row r="457" spans="3:18" x14ac:dyDescent="0.25">
      <c r="C457" s="187"/>
      <c r="D457" s="188"/>
      <c r="E457" s="43" t="s">
        <v>8</v>
      </c>
      <c r="F457" s="138">
        <v>5.0599999999999999E-2</v>
      </c>
      <c r="G457" s="139">
        <v>5.4600000000000003E-2</v>
      </c>
      <c r="H457" s="139">
        <v>6.8900000000000003E-2</v>
      </c>
      <c r="I457" s="139">
        <v>4.0899999999999999E-2</v>
      </c>
      <c r="J457" s="139">
        <v>6.5785435280974053E-2</v>
      </c>
      <c r="K457" s="139">
        <v>6.4500000000000002E-2</v>
      </c>
      <c r="L457" s="139">
        <v>6.9699999999999998E-2</v>
      </c>
      <c r="M457" s="139">
        <v>6.0999999999999999E-2</v>
      </c>
      <c r="N457" s="139">
        <v>5.1299999999999998E-2</v>
      </c>
      <c r="O457" s="139">
        <v>4.8000000000000001E-2</v>
      </c>
      <c r="P457" s="161">
        <v>5.8400000000000001E-2</v>
      </c>
      <c r="Q457" s="95" t="str">
        <f t="shared" si="36"/>
        <v>-0.3 p.p</v>
      </c>
      <c r="R457" s="95" t="str">
        <f t="shared" si="37"/>
        <v>-0.2 p.p</v>
      </c>
    </row>
    <row r="458" spans="3:18" x14ac:dyDescent="0.25">
      <c r="C458" s="187"/>
      <c r="D458" s="188"/>
      <c r="E458" s="43" t="s">
        <v>9</v>
      </c>
      <c r="F458" s="138">
        <v>7.8E-2</v>
      </c>
      <c r="G458" s="139">
        <v>7.8E-2</v>
      </c>
      <c r="H458" s="139">
        <v>7.1999999999999995E-2</v>
      </c>
      <c r="I458" s="139">
        <v>5.5E-2</v>
      </c>
      <c r="J458" s="139">
        <v>4.5999999999999999E-2</v>
      </c>
      <c r="K458" s="139">
        <v>6.6000000000000003E-2</v>
      </c>
      <c r="L458" s="139">
        <v>7.3999999999999996E-2</v>
      </c>
      <c r="M458" s="139">
        <v>0.06</v>
      </c>
      <c r="N458" s="139">
        <v>7.3999999999999996E-2</v>
      </c>
      <c r="O458" s="139">
        <v>7.4999999999999997E-2</v>
      </c>
      <c r="P458" s="161">
        <v>7.4999999999999997E-2</v>
      </c>
      <c r="Q458" s="95" t="str">
        <f t="shared" si="36"/>
        <v>0.1 p.p</v>
      </c>
      <c r="R458" s="95" t="str">
        <f t="shared" si="37"/>
        <v>-0.3 p.p</v>
      </c>
    </row>
    <row r="459" spans="3:18" x14ac:dyDescent="0.25">
      <c r="C459" s="187"/>
      <c r="D459" s="188"/>
      <c r="E459" s="43" t="s">
        <v>10</v>
      </c>
      <c r="F459" s="138">
        <v>7.1999999999999995E-2</v>
      </c>
      <c r="G459" s="139">
        <v>7.2999999999999995E-2</v>
      </c>
      <c r="H459" s="139">
        <v>7.3999999999999996E-2</v>
      </c>
      <c r="I459" s="139">
        <v>7.5999999999999998E-2</v>
      </c>
      <c r="J459" s="139">
        <v>7.5999999999999998E-2</v>
      </c>
      <c r="K459" s="139">
        <v>7.8E-2</v>
      </c>
      <c r="L459" s="139">
        <v>6.9000000000000006E-2</v>
      </c>
      <c r="M459" s="139">
        <v>6.3E-2</v>
      </c>
      <c r="N459" s="139">
        <v>6.8000000000000005E-2</v>
      </c>
      <c r="O459" s="139">
        <v>7.6999999999999999E-2</v>
      </c>
      <c r="P459" s="161">
        <v>0</v>
      </c>
      <c r="Q459" s="95" t="str">
        <f t="shared" si="36"/>
        <v>0.8 p.p</v>
      </c>
      <c r="R459" s="95" t="str">
        <f t="shared" si="37"/>
        <v>0.5 p.p</v>
      </c>
    </row>
    <row r="460" spans="3:18" x14ac:dyDescent="0.25">
      <c r="C460" s="187"/>
      <c r="D460" s="188"/>
      <c r="E460" s="43" t="s">
        <v>12</v>
      </c>
      <c r="F460" s="138">
        <v>9.7799999999999998E-2</v>
      </c>
      <c r="G460" s="139">
        <v>9.2499999999999999E-2</v>
      </c>
      <c r="H460" s="139">
        <v>8.5699999999999998E-2</v>
      </c>
      <c r="I460" s="139">
        <v>9.8699999999999996E-2</v>
      </c>
      <c r="J460" s="139">
        <v>0.104</v>
      </c>
      <c r="K460" s="139">
        <v>0.09</v>
      </c>
      <c r="L460" s="139">
        <v>0.114</v>
      </c>
      <c r="M460" s="139">
        <v>0.107</v>
      </c>
      <c r="N460" s="139">
        <v>0.10299999999999999</v>
      </c>
      <c r="O460" s="139">
        <v>0.10357548770192118</v>
      </c>
      <c r="P460" s="161">
        <v>0</v>
      </c>
      <c r="Q460" s="95" t="str">
        <f t="shared" si="36"/>
        <v>0 p.p</v>
      </c>
      <c r="R460" s="95" t="str">
        <f t="shared" si="37"/>
        <v>0.5 p.p</v>
      </c>
    </row>
    <row r="461" spans="3:18" x14ac:dyDescent="0.25">
      <c r="C461" s="187"/>
      <c r="D461" s="188"/>
      <c r="E461" s="43" t="s">
        <v>28</v>
      </c>
      <c r="F461" s="138">
        <v>0.11900000000000001</v>
      </c>
      <c r="G461" s="139">
        <v>0.10400000000000001</v>
      </c>
      <c r="H461" s="139">
        <v>9.3000000000000013E-2</v>
      </c>
      <c r="I461" s="139">
        <v>8.5999999999999993E-2</v>
      </c>
      <c r="J461" s="139">
        <v>9.1999999999999998E-2</v>
      </c>
      <c r="K461" s="139">
        <v>9.1999999999999998E-2</v>
      </c>
      <c r="L461" s="139">
        <v>8.5999999999999993E-2</v>
      </c>
      <c r="M461" s="139">
        <v>8.3000000000000004E-2</v>
      </c>
      <c r="N461" s="139">
        <v>8.3000000000000004E-2</v>
      </c>
      <c r="O461" s="139">
        <v>9.6000000000000002E-2</v>
      </c>
      <c r="P461" s="161">
        <v>0</v>
      </c>
      <c r="Q461" s="95" t="str">
        <f t="shared" si="36"/>
        <v>1.3 p.p</v>
      </c>
      <c r="R461" s="95" t="str">
        <f t="shared" si="37"/>
        <v>-2.3 p.p</v>
      </c>
    </row>
    <row r="462" spans="3:18" x14ac:dyDescent="0.25">
      <c r="C462" s="187"/>
      <c r="D462" s="188"/>
      <c r="E462" s="43" t="s">
        <v>13</v>
      </c>
      <c r="F462" s="138">
        <v>7.8152760396364609E-2</v>
      </c>
      <c r="G462" s="139">
        <v>7.2800000000000004E-2</v>
      </c>
      <c r="H462" s="139">
        <v>7.5300000000000006E-2</v>
      </c>
      <c r="I462" s="139">
        <v>8.6499999999999994E-2</v>
      </c>
      <c r="J462" s="139">
        <v>8.6643866029288502E-2</v>
      </c>
      <c r="K462" s="139">
        <v>8.3380366999999997E-2</v>
      </c>
      <c r="L462" s="139">
        <v>9.3899303000000003E-2</v>
      </c>
      <c r="M462" s="139">
        <v>9.1600000000000001E-2</v>
      </c>
      <c r="N462" s="139">
        <v>0.09</v>
      </c>
      <c r="O462" s="139">
        <v>9.0209074291049351E-2</v>
      </c>
      <c r="P462" s="161">
        <v>0</v>
      </c>
      <c r="Q462" s="95" t="str">
        <f t="shared" si="36"/>
        <v>0 p.p</v>
      </c>
      <c r="R462" s="95" t="str">
        <f t="shared" si="37"/>
        <v>1.2 p.p</v>
      </c>
    </row>
    <row r="463" spans="3:18" x14ac:dyDescent="0.25">
      <c r="C463" s="187"/>
      <c r="D463" s="188"/>
      <c r="E463" s="43" t="s">
        <v>14</v>
      </c>
      <c r="F463" s="138">
        <v>7.17E-2</v>
      </c>
      <c r="G463" s="139">
        <v>7.6999999999999999E-2</v>
      </c>
      <c r="H463" s="139">
        <v>6.4899999999999999E-2</v>
      </c>
      <c r="I463" s="139">
        <v>6.4899999999999999E-2</v>
      </c>
      <c r="J463" s="139">
        <v>5.4199999999999998E-2</v>
      </c>
      <c r="K463" s="139">
        <v>6.9000000000000006E-2</v>
      </c>
      <c r="L463" s="139">
        <v>7.8E-2</v>
      </c>
      <c r="M463" s="139">
        <v>9.4E-2</v>
      </c>
      <c r="N463" s="139">
        <v>0.10199999999999999</v>
      </c>
      <c r="O463" s="139">
        <v>0</v>
      </c>
      <c r="P463" s="161">
        <v>0</v>
      </c>
      <c r="Q463" s="95" t="str">
        <f t="shared" si="36"/>
        <v>-</v>
      </c>
      <c r="R463" s="95" t="str">
        <f t="shared" si="37"/>
        <v>-</v>
      </c>
    </row>
    <row r="464" spans="3:18" x14ac:dyDescent="0.25">
      <c r="C464" s="187"/>
      <c r="D464" s="188"/>
      <c r="E464" s="43" t="s">
        <v>15</v>
      </c>
      <c r="F464" s="139">
        <v>0</v>
      </c>
      <c r="G464" s="139">
        <v>0</v>
      </c>
      <c r="H464" s="139">
        <v>0</v>
      </c>
      <c r="I464" s="139">
        <v>0</v>
      </c>
      <c r="J464" s="139">
        <v>0</v>
      </c>
      <c r="K464" s="139">
        <v>0.02</v>
      </c>
      <c r="L464" s="139">
        <v>3.1E-2</v>
      </c>
      <c r="M464" s="139">
        <v>2.8000000000000001E-2</v>
      </c>
      <c r="N464" s="139">
        <v>4.1000000000000002E-2</v>
      </c>
      <c r="O464" s="139">
        <v>4.7500000000000001E-2</v>
      </c>
      <c r="P464" s="161">
        <v>0</v>
      </c>
      <c r="Q464" s="95" t="str">
        <f t="shared" si="36"/>
        <v>0.6 p.p</v>
      </c>
      <c r="R464" s="95" t="str">
        <f t="shared" si="37"/>
        <v>-</v>
      </c>
    </row>
    <row r="465" spans="3:18" x14ac:dyDescent="0.25">
      <c r="C465" s="187"/>
      <c r="D465" s="188"/>
      <c r="E465" s="43" t="s">
        <v>16</v>
      </c>
      <c r="F465" s="138">
        <v>6.7699999999999996E-2</v>
      </c>
      <c r="G465" s="139">
        <v>6.25E-2</v>
      </c>
      <c r="H465" s="139">
        <v>5.4699999999999999E-2</v>
      </c>
      <c r="I465" s="139">
        <v>7.5700000000000003E-2</v>
      </c>
      <c r="J465" s="139">
        <v>6.6199999999999995E-2</v>
      </c>
      <c r="K465" s="139">
        <v>6.4600000000000005E-2</v>
      </c>
      <c r="L465" s="139">
        <v>5.7000000000000002E-2</v>
      </c>
      <c r="M465" s="139">
        <v>7.9000000000000001E-2</v>
      </c>
      <c r="N465" s="139">
        <v>7.4999999999999997E-2</v>
      </c>
      <c r="O465" s="139">
        <v>6.9000000000000006E-2</v>
      </c>
      <c r="P465" s="161">
        <v>7.3999999999999996E-2</v>
      </c>
      <c r="Q465" s="95" t="str">
        <f t="shared" si="36"/>
        <v>-0.5 p.p</v>
      </c>
      <c r="R465" s="95" t="str">
        <f t="shared" si="37"/>
        <v>0.1 p.p</v>
      </c>
    </row>
    <row r="466" spans="3:18" x14ac:dyDescent="0.25">
      <c r="C466" s="187"/>
      <c r="D466" s="188"/>
      <c r="E466" s="43" t="s">
        <v>29</v>
      </c>
      <c r="F466" s="138">
        <v>0</v>
      </c>
      <c r="G466" s="139">
        <v>0</v>
      </c>
      <c r="H466" s="139">
        <v>0</v>
      </c>
      <c r="I466" s="139">
        <v>0</v>
      </c>
      <c r="J466" s="139">
        <v>0</v>
      </c>
      <c r="K466" s="139">
        <v>7.0000000000000007E-2</v>
      </c>
      <c r="L466" s="139">
        <v>8.6999999999999994E-2</v>
      </c>
      <c r="M466" s="139">
        <v>7.9799999999999996E-2</v>
      </c>
      <c r="N466" s="139">
        <v>7.8E-2</v>
      </c>
      <c r="O466" s="139">
        <v>0</v>
      </c>
      <c r="P466" s="161">
        <v>0</v>
      </c>
      <c r="Q466" s="95" t="str">
        <f t="shared" si="36"/>
        <v>-</v>
      </c>
      <c r="R466" s="95" t="str">
        <f t="shared" si="37"/>
        <v>-</v>
      </c>
    </row>
    <row r="467" spans="3:18" x14ac:dyDescent="0.25">
      <c r="C467" s="187"/>
      <c r="D467" s="188"/>
      <c r="E467" s="43" t="s">
        <v>17</v>
      </c>
      <c r="F467" s="138">
        <v>0</v>
      </c>
      <c r="G467" s="139">
        <v>0</v>
      </c>
      <c r="H467" s="139">
        <v>0</v>
      </c>
      <c r="I467" s="139">
        <v>0</v>
      </c>
      <c r="J467" s="139">
        <v>5.1999999999999998E-2</v>
      </c>
      <c r="K467" s="139">
        <v>8.5699999999999998E-2</v>
      </c>
      <c r="L467" s="139">
        <v>7.5600000000000001E-2</v>
      </c>
      <c r="M467" s="139">
        <v>6.8699999999999997E-2</v>
      </c>
      <c r="N467" s="139">
        <v>8.5199999999999998E-2</v>
      </c>
      <c r="O467" s="139">
        <v>0</v>
      </c>
      <c r="P467" s="161">
        <v>0</v>
      </c>
      <c r="Q467" s="95" t="str">
        <f t="shared" si="36"/>
        <v>-</v>
      </c>
      <c r="R467" s="95" t="str">
        <f t="shared" si="37"/>
        <v>-</v>
      </c>
    </row>
    <row r="468" spans="3:18" x14ac:dyDescent="0.25">
      <c r="C468" s="187"/>
      <c r="D468" s="188"/>
      <c r="E468" s="43" t="s">
        <v>18</v>
      </c>
      <c r="F468" s="138">
        <v>9.5000000000000001E-2</v>
      </c>
      <c r="G468" s="139">
        <v>0.03</v>
      </c>
      <c r="H468" s="139">
        <v>8.4000000000000005E-2</v>
      </c>
      <c r="I468" s="139">
        <v>0.08</v>
      </c>
      <c r="J468" s="139">
        <v>0.10300000000000001</v>
      </c>
      <c r="K468" s="139">
        <v>0.109</v>
      </c>
      <c r="L468" s="139">
        <v>7.2999999999999995E-2</v>
      </c>
      <c r="M468" s="139">
        <v>0</v>
      </c>
      <c r="N468" s="139">
        <v>0</v>
      </c>
      <c r="O468" s="139">
        <v>0</v>
      </c>
      <c r="P468" s="161">
        <v>0</v>
      </c>
      <c r="Q468" s="95" t="str">
        <f t="shared" si="36"/>
        <v>-</v>
      </c>
      <c r="R468" s="95" t="str">
        <f t="shared" si="37"/>
        <v>-</v>
      </c>
    </row>
    <row r="469" spans="3:18" x14ac:dyDescent="0.25">
      <c r="C469" s="187"/>
      <c r="D469" s="188"/>
      <c r="E469" s="43" t="s">
        <v>19</v>
      </c>
      <c r="F469" s="139">
        <v>0</v>
      </c>
      <c r="G469" s="139">
        <v>0</v>
      </c>
      <c r="H469" s="139">
        <v>0</v>
      </c>
      <c r="I469" s="139">
        <v>0</v>
      </c>
      <c r="J469" s="139">
        <v>0</v>
      </c>
      <c r="K469" s="139">
        <v>0</v>
      </c>
      <c r="L469" s="139">
        <v>0</v>
      </c>
      <c r="M469" s="139">
        <v>0</v>
      </c>
      <c r="N469" s="139">
        <v>0</v>
      </c>
      <c r="O469" s="139">
        <v>0</v>
      </c>
      <c r="P469" s="161">
        <v>0</v>
      </c>
      <c r="Q469" s="95" t="str">
        <f t="shared" si="36"/>
        <v>-</v>
      </c>
      <c r="R469" s="95" t="str">
        <f t="shared" si="37"/>
        <v>-</v>
      </c>
    </row>
    <row r="470" spans="3:18" x14ac:dyDescent="0.25">
      <c r="C470" s="187"/>
      <c r="D470" s="188"/>
      <c r="E470" s="43" t="s">
        <v>20</v>
      </c>
      <c r="F470" s="138">
        <v>9.9085116810978605E-2</v>
      </c>
      <c r="G470" s="139">
        <v>0.1074</v>
      </c>
      <c r="H470" s="139">
        <v>9.8808806479264474E-2</v>
      </c>
      <c r="I470" s="139">
        <v>0.126</v>
      </c>
      <c r="J470" s="139">
        <v>0.13500000000000001</v>
      </c>
      <c r="K470" s="139">
        <v>0.109</v>
      </c>
      <c r="L470" s="139">
        <v>0.11899999999999999</v>
      </c>
      <c r="M470" s="139">
        <v>0</v>
      </c>
      <c r="N470" s="139">
        <v>0</v>
      </c>
      <c r="O470" s="139">
        <v>0.13</v>
      </c>
      <c r="P470" s="161">
        <v>0.11597660849518031</v>
      </c>
      <c r="Q470" s="95" t="str">
        <f t="shared" si="36"/>
        <v>-</v>
      </c>
      <c r="R470" s="95" t="str">
        <f t="shared" si="37"/>
        <v>3 p.p</v>
      </c>
    </row>
    <row r="471" spans="3:18" x14ac:dyDescent="0.25">
      <c r="C471" s="187"/>
      <c r="D471" s="188"/>
      <c r="E471" s="43" t="s">
        <v>21</v>
      </c>
      <c r="F471" s="138">
        <v>3.9E-2</v>
      </c>
      <c r="G471" s="139">
        <v>3.5000000000000003E-2</v>
      </c>
      <c r="H471" s="139">
        <v>5.0999999999999997E-2</v>
      </c>
      <c r="I471" s="139">
        <v>6.6000000000000003E-2</v>
      </c>
      <c r="J471" s="139">
        <v>4.8000000000000001E-2</v>
      </c>
      <c r="K471" s="139">
        <v>4.7E-2</v>
      </c>
      <c r="L471" s="139">
        <v>4.5999999999999999E-2</v>
      </c>
      <c r="M471" s="139">
        <v>5.0999999999999997E-2</v>
      </c>
      <c r="N471" s="139">
        <v>4.8000000000000001E-2</v>
      </c>
      <c r="O471" s="139">
        <v>0.05</v>
      </c>
      <c r="P471" s="161">
        <v>0.05</v>
      </c>
      <c r="Q471" s="95" t="str">
        <f t="shared" si="36"/>
        <v>0.2 p.p</v>
      </c>
      <c r="R471" s="95" t="str">
        <f t="shared" si="37"/>
        <v>1.1 p.p</v>
      </c>
    </row>
    <row r="472" spans="3:18" x14ac:dyDescent="0.25">
      <c r="C472" s="187"/>
      <c r="D472" s="188"/>
      <c r="E472" s="43" t="s">
        <v>22</v>
      </c>
      <c r="F472" s="138">
        <v>5.1499999999999997E-2</v>
      </c>
      <c r="G472" s="139">
        <v>6.5500000000000003E-2</v>
      </c>
      <c r="H472" s="139">
        <v>6.8000000000000005E-2</v>
      </c>
      <c r="I472" s="139">
        <v>6.4299999999999996E-2</v>
      </c>
      <c r="J472" s="139">
        <v>6.8000000000000005E-2</v>
      </c>
      <c r="K472" s="139">
        <v>6.0999999999999999E-2</v>
      </c>
      <c r="L472" s="139">
        <v>6.4000000000000001E-2</v>
      </c>
      <c r="M472" s="139">
        <v>6.4020848378285033E-2</v>
      </c>
      <c r="N472" s="139">
        <v>6.7000000000000004E-2</v>
      </c>
      <c r="O472" s="139">
        <v>0</v>
      </c>
      <c r="P472" s="161">
        <v>0</v>
      </c>
      <c r="Q472" s="95" t="str">
        <f t="shared" si="36"/>
        <v>-</v>
      </c>
      <c r="R472" s="95" t="str">
        <f t="shared" si="37"/>
        <v>-</v>
      </c>
    </row>
    <row r="473" spans="3:18" x14ac:dyDescent="0.25">
      <c r="C473" s="187"/>
      <c r="D473" s="188"/>
      <c r="E473" s="43" t="s">
        <v>23</v>
      </c>
      <c r="F473" s="138">
        <v>9.0999999999999998E-2</v>
      </c>
      <c r="G473" s="139">
        <v>9.2999999999999999E-2</v>
      </c>
      <c r="H473" s="139">
        <v>0.11821544071572475</v>
      </c>
      <c r="I473" s="139">
        <v>9.7297938156348227E-2</v>
      </c>
      <c r="J473" s="139">
        <v>5.4024371183088671E-2</v>
      </c>
      <c r="K473" s="139">
        <v>6.6465438075098596E-2</v>
      </c>
      <c r="L473" s="139">
        <v>9.6549940470412723E-2</v>
      </c>
      <c r="M473" s="139">
        <v>4.587965233822576E-2</v>
      </c>
      <c r="N473" s="139">
        <v>4.2464717992735213E-2</v>
      </c>
      <c r="O473" s="139">
        <v>5.8951239600945643E-2</v>
      </c>
      <c r="P473" s="161">
        <v>4.3242876536392222E-2</v>
      </c>
      <c r="Q473" s="95" t="str">
        <f t="shared" si="36"/>
        <v>1.6 p.p</v>
      </c>
      <c r="R473" s="95" t="str">
        <f t="shared" si="37"/>
        <v>-3.2 p.p</v>
      </c>
    </row>
    <row r="474" spans="3:18" x14ac:dyDescent="0.25">
      <c r="C474" s="187"/>
      <c r="D474" s="188"/>
      <c r="E474" s="43" t="s">
        <v>31</v>
      </c>
      <c r="F474" s="138">
        <v>5.2376746588845481E-2</v>
      </c>
      <c r="G474" s="139">
        <v>0</v>
      </c>
      <c r="H474" s="139">
        <v>0</v>
      </c>
      <c r="I474" s="139">
        <v>0</v>
      </c>
      <c r="J474" s="139">
        <v>5.7599999999999998E-2</v>
      </c>
      <c r="K474" s="139">
        <v>5.1799999999999999E-2</v>
      </c>
      <c r="L474" s="139">
        <v>5.3400000000000003E-2</v>
      </c>
      <c r="M474" s="139">
        <v>0</v>
      </c>
      <c r="N474" s="139">
        <v>4.6399999999999997E-2</v>
      </c>
      <c r="O474" s="139">
        <v>0</v>
      </c>
      <c r="P474" s="161">
        <v>0</v>
      </c>
      <c r="Q474" s="95" t="str">
        <f t="shared" si="36"/>
        <v>-</v>
      </c>
      <c r="R474" s="95" t="str">
        <f t="shared" si="37"/>
        <v>-</v>
      </c>
    </row>
    <row r="475" spans="3:18" x14ac:dyDescent="0.25">
      <c r="C475" s="187"/>
      <c r="D475" s="188"/>
      <c r="E475" s="43" t="s">
        <v>24</v>
      </c>
      <c r="F475" s="138">
        <v>0.112</v>
      </c>
      <c r="G475" s="139">
        <v>0.1</v>
      </c>
      <c r="H475" s="139">
        <v>0.1007</v>
      </c>
      <c r="I475" s="139">
        <v>9.9099999999999994E-2</v>
      </c>
      <c r="J475" s="139">
        <v>7.6999999999999999E-2</v>
      </c>
      <c r="K475" s="139">
        <v>8.3000000000000004E-2</v>
      </c>
      <c r="L475" s="139">
        <v>9.2999999999999999E-2</v>
      </c>
      <c r="M475" s="139">
        <v>8.6999999999999994E-2</v>
      </c>
      <c r="N475" s="139">
        <v>0.08</v>
      </c>
      <c r="O475" s="139">
        <v>0.08</v>
      </c>
      <c r="P475" s="161">
        <v>0</v>
      </c>
      <c r="Q475" s="95" t="str">
        <f t="shared" si="36"/>
        <v>-</v>
      </c>
      <c r="R475" s="95" t="str">
        <f t="shared" si="37"/>
        <v>-3.2 p.p</v>
      </c>
    </row>
    <row r="476" spans="3:18" x14ac:dyDescent="0.25">
      <c r="C476" s="187"/>
      <c r="D476" s="188"/>
      <c r="E476" s="43" t="s">
        <v>25</v>
      </c>
      <c r="F476" s="138">
        <v>4.3900000000000002E-2</v>
      </c>
      <c r="G476" s="139">
        <v>5.4199999999999998E-2</v>
      </c>
      <c r="H476" s="139">
        <v>5.8700000000000002E-2</v>
      </c>
      <c r="I476" s="139">
        <v>5.7599999999999998E-2</v>
      </c>
      <c r="J476" s="139">
        <v>5.7799999999999997E-2</v>
      </c>
      <c r="K476" s="139">
        <v>6.2199999999999998E-2</v>
      </c>
      <c r="L476" s="139">
        <v>6.3E-2</v>
      </c>
      <c r="M476" s="139">
        <v>6.93E-2</v>
      </c>
      <c r="N476" s="139">
        <v>6.9000000000000006E-2</v>
      </c>
      <c r="O476" s="139">
        <v>7.6999999999999999E-2</v>
      </c>
      <c r="P476" s="161">
        <v>0</v>
      </c>
      <c r="Q476" s="95" t="str">
        <f t="shared" si="36"/>
        <v>0.7 p.p</v>
      </c>
      <c r="R476" s="95" t="str">
        <f t="shared" si="37"/>
        <v>3.3 p.p</v>
      </c>
    </row>
    <row r="477" spans="3:18" x14ac:dyDescent="0.25">
      <c r="C477" s="187"/>
      <c r="D477" s="188"/>
      <c r="E477" s="43" t="s">
        <v>26</v>
      </c>
      <c r="F477" s="138">
        <v>5.3199999999999997E-2</v>
      </c>
      <c r="G477" s="139">
        <v>5.7299827587341638E-2</v>
      </c>
      <c r="H477" s="139">
        <v>6.3700000000000007E-2</v>
      </c>
      <c r="I477" s="139">
        <v>8.3799999999999999E-2</v>
      </c>
      <c r="J477" s="139">
        <v>8.5699999999999998E-2</v>
      </c>
      <c r="K477" s="139">
        <v>8.4199999999999997E-2</v>
      </c>
      <c r="L477" s="139">
        <v>7.8899999999999998E-2</v>
      </c>
      <c r="M477" s="139">
        <v>7.2999999999999995E-2</v>
      </c>
      <c r="N477" s="139">
        <v>6.8000000000000005E-2</v>
      </c>
      <c r="O477" s="139">
        <v>0</v>
      </c>
      <c r="P477" s="161">
        <v>0</v>
      </c>
      <c r="Q477" s="95" t="str">
        <f t="shared" si="36"/>
        <v>-</v>
      </c>
      <c r="R477" s="95" t="str">
        <f t="shared" si="37"/>
        <v>-</v>
      </c>
    </row>
    <row r="478" spans="3:18" x14ac:dyDescent="0.25">
      <c r="C478" s="187"/>
      <c r="D478" s="188"/>
      <c r="E478" s="43" t="s">
        <v>27</v>
      </c>
      <c r="F478" s="138">
        <v>6.5799999999999997E-2</v>
      </c>
      <c r="G478" s="139">
        <v>7.1599999999999997E-2</v>
      </c>
      <c r="H478" s="139">
        <v>7.1099999999999997E-2</v>
      </c>
      <c r="I478" s="139">
        <v>6.1800000000000001E-2</v>
      </c>
      <c r="J478" s="139">
        <v>6.9900000000000004E-2</v>
      </c>
      <c r="K478" s="139">
        <v>5.0700000000000002E-2</v>
      </c>
      <c r="L478" s="139">
        <v>5.7000000000000002E-2</v>
      </c>
      <c r="M478" s="139">
        <v>6.4100000000000004E-2</v>
      </c>
      <c r="N478" s="139">
        <v>6.6699999999999995E-2</v>
      </c>
      <c r="O478" s="139">
        <v>7.0646109757853237E-2</v>
      </c>
      <c r="P478" s="161">
        <v>0</v>
      </c>
      <c r="Q478" s="95" t="str">
        <f t="shared" si="36"/>
        <v>0.3 p.p</v>
      </c>
      <c r="R478" s="95" t="str">
        <f t="shared" si="37"/>
        <v>0.4 p.p</v>
      </c>
    </row>
    <row r="479" spans="3:18" x14ac:dyDescent="0.25">
      <c r="C479" s="187"/>
      <c r="D479" s="188"/>
      <c r="E479" s="43" t="s">
        <v>61</v>
      </c>
      <c r="F479" s="142">
        <v>5.6300000000000003E-2</v>
      </c>
      <c r="G479" s="143">
        <v>8.2900000000000001E-2</v>
      </c>
      <c r="H479" s="143">
        <v>7.3200000000000001E-2</v>
      </c>
      <c r="I479" s="143">
        <v>7.4899999999999994E-2</v>
      </c>
      <c r="J479" s="143">
        <v>7.9100000000000004E-2</v>
      </c>
      <c r="K479" s="143">
        <v>8.5000000000000006E-2</v>
      </c>
      <c r="L479" s="143">
        <v>8.9027727434891193E-2</v>
      </c>
      <c r="M479" s="143">
        <v>7.8E-2</v>
      </c>
      <c r="N479" s="143">
        <v>8.4604639267402373E-2</v>
      </c>
      <c r="O479" s="143">
        <v>0</v>
      </c>
      <c r="P479" s="162">
        <v>0</v>
      </c>
      <c r="Q479" s="95" t="str">
        <f t="shared" si="36"/>
        <v>-</v>
      </c>
      <c r="R479" s="95" t="str">
        <f t="shared" si="37"/>
        <v>-</v>
      </c>
    </row>
    <row r="481" spans="3:18" x14ac:dyDescent="0.25">
      <c r="E481" s="6"/>
    </row>
    <row r="482" spans="3:18" s="1" customFormat="1" ht="18.75" x14ac:dyDescent="0.2">
      <c r="C482" s="185" t="s">
        <v>628</v>
      </c>
      <c r="D482" s="186"/>
      <c r="E482" s="201" t="s">
        <v>162</v>
      </c>
      <c r="F482" s="202"/>
      <c r="G482" s="202"/>
      <c r="H482" s="202"/>
      <c r="I482" s="202"/>
      <c r="J482" s="202"/>
      <c r="K482" s="202"/>
      <c r="L482" s="202"/>
      <c r="M482" s="202"/>
      <c r="N482" s="202"/>
      <c r="O482" s="202"/>
      <c r="P482" s="203"/>
    </row>
    <row r="483" spans="3:18" s="1" customFormat="1" x14ac:dyDescent="0.2">
      <c r="C483" s="193" t="s">
        <v>143</v>
      </c>
      <c r="D483" s="194"/>
      <c r="E483" s="14">
        <v>14</v>
      </c>
      <c r="F483" s="18">
        <v>2004</v>
      </c>
      <c r="G483" s="18">
        <f t="shared" ref="G483:P483" si="38">F483+1</f>
        <v>2005</v>
      </c>
      <c r="H483" s="18">
        <f t="shared" si="38"/>
        <v>2006</v>
      </c>
      <c r="I483" s="18">
        <f t="shared" si="38"/>
        <v>2007</v>
      </c>
      <c r="J483" s="18">
        <f t="shared" si="38"/>
        <v>2008</v>
      </c>
      <c r="K483" s="18">
        <f t="shared" si="38"/>
        <v>2009</v>
      </c>
      <c r="L483" s="18">
        <f t="shared" si="38"/>
        <v>2010</v>
      </c>
      <c r="M483" s="18">
        <f t="shared" si="38"/>
        <v>2011</v>
      </c>
      <c r="N483" s="18">
        <f t="shared" si="38"/>
        <v>2012</v>
      </c>
      <c r="O483" s="18">
        <f t="shared" si="38"/>
        <v>2013</v>
      </c>
      <c r="P483" s="147">
        <f t="shared" si="38"/>
        <v>2014</v>
      </c>
      <c r="Q483" s="20" t="s">
        <v>71</v>
      </c>
      <c r="R483" s="21" t="s">
        <v>129</v>
      </c>
    </row>
    <row r="484" spans="3:18" s="1" customFormat="1" x14ac:dyDescent="0.25">
      <c r="C484" s="187"/>
      <c r="D484" s="188"/>
      <c r="E484" s="43" t="s">
        <v>0</v>
      </c>
      <c r="F484" s="136">
        <v>0.59530000000000005</v>
      </c>
      <c r="G484" s="137">
        <v>0.59382999999999997</v>
      </c>
      <c r="H484" s="137">
        <v>0.62739999999999996</v>
      </c>
      <c r="I484" s="137">
        <v>0.6573</v>
      </c>
      <c r="J484" s="137">
        <v>0.68700000000000006</v>
      </c>
      <c r="K484" s="137">
        <v>0.79700000000000004</v>
      </c>
      <c r="L484" s="137">
        <v>0.79200000000000004</v>
      </c>
      <c r="M484" s="137">
        <v>0.78100000000000003</v>
      </c>
      <c r="N484" s="137">
        <v>0.77610000000000001</v>
      </c>
      <c r="O484" s="137">
        <v>0.77699999999999991</v>
      </c>
      <c r="P484" s="160">
        <v>0</v>
      </c>
      <c r="Q484" s="95" t="str">
        <f>IF(OR(O484=0,N484=0),"-",IF(O484=N484,"-",CONCATENATE(ROUNDDOWN((O484-N484)*100,1), " ", "p.p")))</f>
        <v>0 p.p</v>
      </c>
      <c r="R484" s="95" t="str">
        <f>IF(OR(O484=0,F484=0),"-",IF(O484=F484,"-",CONCATENATE(ROUNDDOWN((O484-F484)*100,1), " ", "p.p")))</f>
        <v>18.1 p.p</v>
      </c>
    </row>
    <row r="485" spans="3:18" s="1" customFormat="1" x14ac:dyDescent="0.25">
      <c r="C485" s="187"/>
      <c r="D485" s="188"/>
      <c r="E485" s="43" t="s">
        <v>1</v>
      </c>
      <c r="F485" s="138">
        <v>0.73450000000000004</v>
      </c>
      <c r="G485" s="139">
        <v>0.78100000000000003</v>
      </c>
      <c r="H485" s="139">
        <v>0.78959999999999997</v>
      </c>
      <c r="I485" s="139">
        <v>0.78710000000000002</v>
      </c>
      <c r="J485" s="139">
        <v>0.76249999999999996</v>
      </c>
      <c r="K485" s="139">
        <v>0.72650000000000003</v>
      </c>
      <c r="L485" s="139">
        <v>0.72050000000000003</v>
      </c>
      <c r="M485" s="139">
        <v>0.67500000000000004</v>
      </c>
      <c r="N485" s="139">
        <v>0.66500000000000004</v>
      </c>
      <c r="O485" s="139">
        <v>0.626</v>
      </c>
      <c r="P485" s="161">
        <v>0.58982548634256182</v>
      </c>
      <c r="Q485" s="95" t="str">
        <f t="shared" ref="Q485:Q515" si="39">IF(OR(O485=0,N485=0),"-",IF(O485=N485,"-",CONCATENATE(ROUNDDOWN((O485-N485)*100,1), " ", "p.p")))</f>
        <v>-3.9 p.p</v>
      </c>
      <c r="R485" s="95" t="str">
        <f t="shared" ref="R485:R515" si="40">IF(OR(O485=0,F485=0),"-",IF(O485=F485,"-",CONCATENATE(ROUNDDOWN((O485-F485)*100,1), " ", "p.p")))</f>
        <v>-10.8 p.p</v>
      </c>
    </row>
    <row r="486" spans="3:18" s="1" customFormat="1" x14ac:dyDescent="0.25">
      <c r="C486" s="187"/>
      <c r="D486" s="188"/>
      <c r="E486" s="43" t="s">
        <v>30</v>
      </c>
      <c r="F486" s="139">
        <v>0.89349999999999996</v>
      </c>
      <c r="G486" s="139">
        <v>0.81079999999999997</v>
      </c>
      <c r="H486" s="139">
        <v>0</v>
      </c>
      <c r="I486" s="139">
        <v>0.75600000000000001</v>
      </c>
      <c r="J486" s="139">
        <v>0.73199999999999998</v>
      </c>
      <c r="K486" s="139">
        <v>0.66386999999999996</v>
      </c>
      <c r="L486" s="139">
        <v>0.63700000000000001</v>
      </c>
      <c r="M486" s="139">
        <v>0.64100000000000001</v>
      </c>
      <c r="N486" s="139">
        <v>0.746</v>
      </c>
      <c r="O486" s="139">
        <v>0</v>
      </c>
      <c r="P486" s="161">
        <v>0</v>
      </c>
      <c r="Q486" s="95" t="str">
        <f t="shared" si="39"/>
        <v>-</v>
      </c>
      <c r="R486" s="95" t="str">
        <f t="shared" si="40"/>
        <v>-</v>
      </c>
    </row>
    <row r="487" spans="3:18" s="1" customFormat="1" x14ac:dyDescent="0.25">
      <c r="C487" s="187"/>
      <c r="D487" s="188"/>
      <c r="E487" s="43" t="s">
        <v>2</v>
      </c>
      <c r="F487" s="138">
        <v>0.71299999999999997</v>
      </c>
      <c r="G487" s="139">
        <v>0.7390000000000001</v>
      </c>
      <c r="H487" s="139">
        <v>0.79299999999999993</v>
      </c>
      <c r="I487" s="139">
        <v>0.79459999999999997</v>
      </c>
      <c r="J487" s="139">
        <v>0.78799999999999992</v>
      </c>
      <c r="K487" s="139">
        <v>0.77</v>
      </c>
      <c r="L487" s="139">
        <v>0.77300000000000002</v>
      </c>
      <c r="M487" s="139">
        <v>0.80599999999999994</v>
      </c>
      <c r="N487" s="139">
        <v>0.79900000000000004</v>
      </c>
      <c r="O487" s="139">
        <v>0.82599999999999996</v>
      </c>
      <c r="P487" s="161">
        <v>0.8395999999999999</v>
      </c>
      <c r="Q487" s="95" t="str">
        <f t="shared" si="39"/>
        <v>2.6 p.p</v>
      </c>
      <c r="R487" s="95" t="str">
        <f t="shared" si="40"/>
        <v>11.3 p.p</v>
      </c>
    </row>
    <row r="488" spans="3:18" s="1" customFormat="1" x14ac:dyDescent="0.25">
      <c r="C488" s="187"/>
      <c r="D488" s="188"/>
      <c r="E488" s="43" t="s">
        <v>3</v>
      </c>
      <c r="F488" s="138">
        <v>0.86309999999999998</v>
      </c>
      <c r="G488" s="139">
        <v>0.85499999999999998</v>
      </c>
      <c r="H488" s="139">
        <v>0.84899999999999998</v>
      </c>
      <c r="I488" s="139">
        <v>0.85009999999999997</v>
      </c>
      <c r="J488" s="139">
        <v>0.84899999999999998</v>
      </c>
      <c r="K488" s="139">
        <v>0.84699999999999998</v>
      </c>
      <c r="L488" s="139">
        <v>0.84860000000000002</v>
      </c>
      <c r="M488" s="139">
        <v>0.84289999999999998</v>
      </c>
      <c r="N488" s="139">
        <v>0.83</v>
      </c>
      <c r="O488" s="139">
        <v>0</v>
      </c>
      <c r="P488" s="161">
        <v>0</v>
      </c>
      <c r="Q488" s="95" t="str">
        <f t="shared" si="39"/>
        <v>-</v>
      </c>
      <c r="R488" s="95" t="str">
        <f t="shared" si="40"/>
        <v>-</v>
      </c>
    </row>
    <row r="489" spans="3:18" s="1" customFormat="1" x14ac:dyDescent="0.25">
      <c r="C489" s="187"/>
      <c r="D489" s="188"/>
      <c r="E489" s="43" t="s">
        <v>4</v>
      </c>
      <c r="F489" s="138">
        <v>0.75419999999999998</v>
      </c>
      <c r="G489" s="139">
        <v>0.73519999999999996</v>
      </c>
      <c r="H489" s="139">
        <v>0.72509999999999997</v>
      </c>
      <c r="I489" s="139">
        <v>0.73050000000000004</v>
      </c>
      <c r="J489" s="139">
        <v>0.72729999999999995</v>
      </c>
      <c r="K489" s="139">
        <v>0.66200000000000003</v>
      </c>
      <c r="L489" s="139">
        <v>0.66200000000000003</v>
      </c>
      <c r="M489" s="139">
        <v>0.64800000000000002</v>
      </c>
      <c r="N489" s="139">
        <v>0.64700000000000002</v>
      </c>
      <c r="O489" s="139">
        <v>0.78</v>
      </c>
      <c r="P489" s="161">
        <v>0.80200000000000005</v>
      </c>
      <c r="Q489" s="95" t="str">
        <f t="shared" si="39"/>
        <v>13.3 p.p</v>
      </c>
      <c r="R489" s="95" t="str">
        <f t="shared" si="40"/>
        <v>2.5 p.p</v>
      </c>
    </row>
    <row r="490" spans="3:18" s="1" customFormat="1" x14ac:dyDescent="0.25">
      <c r="C490" s="187"/>
      <c r="D490" s="188"/>
      <c r="E490" s="43" t="s">
        <v>5</v>
      </c>
      <c r="F490" s="139">
        <v>0</v>
      </c>
      <c r="G490" s="139">
        <v>0</v>
      </c>
      <c r="H490" s="139">
        <v>0</v>
      </c>
      <c r="I490" s="139">
        <v>0.48100000000000004</v>
      </c>
      <c r="J490" s="139">
        <v>0.48299999999999998</v>
      </c>
      <c r="K490" s="139">
        <v>0.48499999999999999</v>
      </c>
      <c r="L490" s="139">
        <v>0.48100000000000004</v>
      </c>
      <c r="M490" s="139">
        <v>0.496</v>
      </c>
      <c r="N490" s="139">
        <v>0.501</v>
      </c>
      <c r="O490" s="139">
        <v>0.50649999999999995</v>
      </c>
      <c r="P490" s="161">
        <v>0.50119999999999998</v>
      </c>
      <c r="Q490" s="95" t="str">
        <f t="shared" si="39"/>
        <v>0.5 p.p</v>
      </c>
      <c r="R490" s="95" t="str">
        <f t="shared" si="40"/>
        <v>-</v>
      </c>
    </row>
    <row r="491" spans="3:18" s="1" customFormat="1" x14ac:dyDescent="0.25">
      <c r="C491" s="187"/>
      <c r="D491" s="188"/>
      <c r="E491" s="43" t="s">
        <v>6</v>
      </c>
      <c r="F491" s="138">
        <v>0.55300000000000005</v>
      </c>
      <c r="G491" s="139">
        <v>0.60099999999999998</v>
      </c>
      <c r="H491" s="139">
        <v>0.59499999999999997</v>
      </c>
      <c r="I491" s="139">
        <v>0.56599999999999995</v>
      </c>
      <c r="J491" s="139">
        <v>0.55937000000000003</v>
      </c>
      <c r="K491" s="139">
        <v>0.52902323420268293</v>
      </c>
      <c r="L491" s="139">
        <v>0.54700000000000004</v>
      </c>
      <c r="M491" s="139">
        <v>0.56670255788518764</v>
      </c>
      <c r="N491" s="139">
        <v>0.56889999999999996</v>
      </c>
      <c r="O491" s="139">
        <v>0</v>
      </c>
      <c r="P491" s="161">
        <v>0</v>
      </c>
      <c r="Q491" s="95" t="str">
        <f t="shared" si="39"/>
        <v>-</v>
      </c>
      <c r="R491" s="95" t="str">
        <f t="shared" si="40"/>
        <v>-</v>
      </c>
    </row>
    <row r="492" spans="3:18" s="1" customFormat="1" x14ac:dyDescent="0.25">
      <c r="C492" s="187"/>
      <c r="D492" s="188"/>
      <c r="E492" s="43" t="s">
        <v>7</v>
      </c>
      <c r="F492" s="138">
        <v>1</v>
      </c>
      <c r="G492" s="139">
        <v>1</v>
      </c>
      <c r="H492" s="139">
        <v>1</v>
      </c>
      <c r="I492" s="139">
        <v>1</v>
      </c>
      <c r="J492" s="139">
        <v>1</v>
      </c>
      <c r="K492" s="139">
        <v>1</v>
      </c>
      <c r="L492" s="139">
        <v>1</v>
      </c>
      <c r="M492" s="139">
        <v>1</v>
      </c>
      <c r="N492" s="139">
        <v>1</v>
      </c>
      <c r="O492" s="139">
        <v>1</v>
      </c>
      <c r="P492" s="161">
        <v>0</v>
      </c>
      <c r="Q492" s="95" t="str">
        <f t="shared" si="39"/>
        <v>-</v>
      </c>
      <c r="R492" s="95" t="str">
        <f t="shared" si="40"/>
        <v>-</v>
      </c>
    </row>
    <row r="493" spans="3:18" s="1" customFormat="1" x14ac:dyDescent="0.25">
      <c r="C493" s="187"/>
      <c r="D493" s="188"/>
      <c r="E493" s="43" t="s">
        <v>8</v>
      </c>
      <c r="F493" s="138">
        <v>0.41539999999999999</v>
      </c>
      <c r="G493" s="139">
        <v>0.39039999999999997</v>
      </c>
      <c r="H493" s="139">
        <v>0.42310000000000003</v>
      </c>
      <c r="I493" s="139">
        <v>0.39369999999999999</v>
      </c>
      <c r="J493" s="139">
        <v>0.52875555948649833</v>
      </c>
      <c r="K493" s="139">
        <v>0.52569999999999995</v>
      </c>
      <c r="L493" s="139">
        <v>0.55540000000000012</v>
      </c>
      <c r="M493" s="139">
        <v>0.5</v>
      </c>
      <c r="N493" s="139">
        <v>0.55910000000000004</v>
      </c>
      <c r="O493" s="139">
        <v>0.55000000000000004</v>
      </c>
      <c r="P493" s="161">
        <v>0.53490000000000004</v>
      </c>
      <c r="Q493" s="95" t="str">
        <f t="shared" si="39"/>
        <v>-0.9 p.p</v>
      </c>
      <c r="R493" s="95" t="str">
        <f t="shared" si="40"/>
        <v>13.4 p.p</v>
      </c>
    </row>
    <row r="494" spans="3:18" s="1" customFormat="1" x14ac:dyDescent="0.25">
      <c r="C494" s="187"/>
      <c r="D494" s="188"/>
      <c r="E494" s="43" t="s">
        <v>9</v>
      </c>
      <c r="F494" s="138">
        <v>0.84899999999999998</v>
      </c>
      <c r="G494" s="139">
        <v>0.89100000000000001</v>
      </c>
      <c r="H494" s="139">
        <v>0.88700000000000001</v>
      </c>
      <c r="I494" s="139">
        <v>0.89300000000000002</v>
      </c>
      <c r="J494" s="139">
        <v>0.89800000000000002</v>
      </c>
      <c r="K494" s="139">
        <v>0.77200000000000002</v>
      </c>
      <c r="L494" s="139">
        <v>0.76100000000000001</v>
      </c>
      <c r="M494" s="139">
        <v>0.77500000000000002</v>
      </c>
      <c r="N494" s="139">
        <v>0.77</v>
      </c>
      <c r="O494" s="139">
        <v>0.76</v>
      </c>
      <c r="P494" s="161">
        <v>0.82699999999999996</v>
      </c>
      <c r="Q494" s="95" t="str">
        <f t="shared" si="39"/>
        <v>-1 p.p</v>
      </c>
      <c r="R494" s="95" t="str">
        <f t="shared" si="40"/>
        <v>-8.9 p.p</v>
      </c>
    </row>
    <row r="495" spans="3:18" s="1" customFormat="1" x14ac:dyDescent="0.25">
      <c r="C495" s="187"/>
      <c r="D495" s="188"/>
      <c r="E495" s="43" t="s">
        <v>10</v>
      </c>
      <c r="F495" s="138">
        <v>0.55600000000000005</v>
      </c>
      <c r="G495" s="139">
        <v>0.55600000000000005</v>
      </c>
      <c r="H495" s="139">
        <v>0.56399999999999995</v>
      </c>
      <c r="I495" s="139">
        <v>0.54900000000000004</v>
      </c>
      <c r="J495" s="139">
        <v>0.54200000000000004</v>
      </c>
      <c r="K495" s="139">
        <v>0.55500000000000005</v>
      </c>
      <c r="L495" s="139">
        <v>0.53800000000000003</v>
      </c>
      <c r="M495" s="139">
        <v>0.53600000000000003</v>
      </c>
      <c r="N495" s="139">
        <v>0.53100000000000003</v>
      </c>
      <c r="O495" s="139">
        <v>0.53700000000000003</v>
      </c>
      <c r="P495" s="161">
        <v>0</v>
      </c>
      <c r="Q495" s="95" t="str">
        <f t="shared" si="39"/>
        <v>0.6 p.p</v>
      </c>
      <c r="R495" s="95" t="str">
        <f t="shared" si="40"/>
        <v>-1.9 p.p</v>
      </c>
    </row>
    <row r="496" spans="3:18" s="1" customFormat="1" x14ac:dyDescent="0.25">
      <c r="C496" s="187"/>
      <c r="D496" s="188"/>
      <c r="E496" s="43" t="s">
        <v>12</v>
      </c>
      <c r="F496" s="138">
        <v>0.64029999999999998</v>
      </c>
      <c r="G496" s="139">
        <v>0.67779999999999996</v>
      </c>
      <c r="H496" s="139">
        <v>0.65259999999999996</v>
      </c>
      <c r="I496" s="139">
        <v>0.65359999999999996</v>
      </c>
      <c r="J496" s="139">
        <v>0.66200000000000003</v>
      </c>
      <c r="K496" s="139">
        <v>0.65400000000000003</v>
      </c>
      <c r="L496" s="139">
        <v>0.71099999999999997</v>
      </c>
      <c r="M496" s="139">
        <v>0.68879999999999997</v>
      </c>
      <c r="N496" s="139">
        <v>0.69499999999999995</v>
      </c>
      <c r="O496" s="139">
        <v>0.7355563048537761</v>
      </c>
      <c r="P496" s="161">
        <v>0</v>
      </c>
      <c r="Q496" s="95" t="str">
        <f t="shared" si="39"/>
        <v>4 p.p</v>
      </c>
      <c r="R496" s="95" t="str">
        <f t="shared" si="40"/>
        <v>9.5 p.p</v>
      </c>
    </row>
    <row r="497" spans="3:18" s="1" customFormat="1" x14ac:dyDescent="0.25">
      <c r="C497" s="187"/>
      <c r="D497" s="188"/>
      <c r="E497" s="43" t="s">
        <v>28</v>
      </c>
      <c r="F497" s="138">
        <v>0.66400000000000003</v>
      </c>
      <c r="G497" s="139">
        <v>0.64800000000000002</v>
      </c>
      <c r="H497" s="139">
        <v>0.61</v>
      </c>
      <c r="I497" s="139">
        <v>0.61099999999999999</v>
      </c>
      <c r="J497" s="139">
        <v>0.61199999999999999</v>
      </c>
      <c r="K497" s="139">
        <v>0.57999999999999996</v>
      </c>
      <c r="L497" s="139">
        <v>0.57299999999999995</v>
      </c>
      <c r="M497" s="139">
        <v>0.58299999999999996</v>
      </c>
      <c r="N497" s="139">
        <v>0.60199999999999998</v>
      </c>
      <c r="O497" s="139">
        <v>0.625</v>
      </c>
      <c r="P497" s="161">
        <v>0</v>
      </c>
      <c r="Q497" s="95" t="str">
        <f t="shared" si="39"/>
        <v>2.3 p.p</v>
      </c>
      <c r="R497" s="95" t="str">
        <f t="shared" si="40"/>
        <v>-3.9 p.p</v>
      </c>
    </row>
    <row r="498" spans="3:18" s="1" customFormat="1" x14ac:dyDescent="0.25">
      <c r="C498" s="187"/>
      <c r="D498" s="188"/>
      <c r="E498" s="43" t="s">
        <v>13</v>
      </c>
      <c r="F498" s="138">
        <v>0.74167367622017522</v>
      </c>
      <c r="G498" s="139">
        <v>0.73650000000000004</v>
      </c>
      <c r="H498" s="139">
        <v>0.6623</v>
      </c>
      <c r="I498" s="139">
        <v>0.64970000000000006</v>
      </c>
      <c r="J498" s="139">
        <v>0.60099999999999998</v>
      </c>
      <c r="K498" s="139">
        <v>0.58541658600000002</v>
      </c>
      <c r="L498" s="139">
        <v>0.57999999999999996</v>
      </c>
      <c r="M498" s="139">
        <v>0.56879999999999997</v>
      </c>
      <c r="N498" s="139">
        <v>0.56200000000000006</v>
      </c>
      <c r="O498" s="139">
        <v>0.59</v>
      </c>
      <c r="P498" s="161">
        <v>0</v>
      </c>
      <c r="Q498" s="95" t="str">
        <f t="shared" si="39"/>
        <v>2.7 p.p</v>
      </c>
      <c r="R498" s="95" t="str">
        <f t="shared" si="40"/>
        <v>-15.1 p.p</v>
      </c>
    </row>
    <row r="499" spans="3:18" s="1" customFormat="1" x14ac:dyDescent="0.25">
      <c r="C499" s="187"/>
      <c r="D499" s="188"/>
      <c r="E499" s="43" t="s">
        <v>14</v>
      </c>
      <c r="F499" s="138">
        <v>0.6895</v>
      </c>
      <c r="G499" s="139">
        <v>0.71799999999999997</v>
      </c>
      <c r="H499" s="139">
        <v>0.82110000000000005</v>
      </c>
      <c r="I499" s="139">
        <v>0.83109999999999995</v>
      </c>
      <c r="J499" s="139">
        <v>0.85299999999999998</v>
      </c>
      <c r="K499" s="139">
        <v>0.85199999999999998</v>
      </c>
      <c r="L499" s="139">
        <v>0.86799999999999999</v>
      </c>
      <c r="M499" s="139">
        <v>0.86099999999999999</v>
      </c>
      <c r="N499" s="139">
        <v>0.86899999999999999</v>
      </c>
      <c r="O499" s="139">
        <v>0</v>
      </c>
      <c r="P499" s="161">
        <v>0</v>
      </c>
      <c r="Q499" s="95" t="str">
        <f t="shared" si="39"/>
        <v>-</v>
      </c>
      <c r="R499" s="95" t="str">
        <f t="shared" si="40"/>
        <v>-</v>
      </c>
    </row>
    <row r="500" spans="3:18" s="1" customFormat="1" x14ac:dyDescent="0.25">
      <c r="C500" s="187"/>
      <c r="D500" s="188"/>
      <c r="E500" s="43" t="s">
        <v>15</v>
      </c>
      <c r="F500" s="138">
        <v>0.99999999999999989</v>
      </c>
      <c r="G500" s="139">
        <v>1.0001000000000002</v>
      </c>
      <c r="H500" s="139">
        <v>1.0001</v>
      </c>
      <c r="I500" s="139">
        <v>1</v>
      </c>
      <c r="J500" s="139">
        <v>1</v>
      </c>
      <c r="K500" s="139">
        <v>0.99999999999999989</v>
      </c>
      <c r="L500" s="139">
        <v>0.99999999999999989</v>
      </c>
      <c r="M500" s="139">
        <v>1.0009999999999999</v>
      </c>
      <c r="N500" s="139">
        <v>1</v>
      </c>
      <c r="O500" s="139">
        <v>1</v>
      </c>
      <c r="P500" s="161">
        <v>0</v>
      </c>
      <c r="Q500" s="95" t="str">
        <f t="shared" si="39"/>
        <v>-</v>
      </c>
      <c r="R500" s="95" t="str">
        <f t="shared" si="40"/>
        <v>-</v>
      </c>
    </row>
    <row r="501" spans="3:18" s="1" customFormat="1" x14ac:dyDescent="0.25">
      <c r="C501" s="187"/>
      <c r="D501" s="188"/>
      <c r="E501" s="43" t="s">
        <v>16</v>
      </c>
      <c r="F501" s="138">
        <v>0.62780000000000002</v>
      </c>
      <c r="G501" s="139">
        <v>0.61799999999999999</v>
      </c>
      <c r="H501" s="139">
        <v>0.61399999999999999</v>
      </c>
      <c r="I501" s="139">
        <v>0.63090000000000002</v>
      </c>
      <c r="J501" s="139">
        <v>0.61709999999999998</v>
      </c>
      <c r="K501" s="139">
        <v>0.56380000000000008</v>
      </c>
      <c r="L501" s="139">
        <v>0.49299999999999999</v>
      </c>
      <c r="M501" s="139">
        <v>0.63100000000000001</v>
      </c>
      <c r="N501" s="139">
        <v>0.64200000000000002</v>
      </c>
      <c r="O501" s="139">
        <v>0.58699999999999997</v>
      </c>
      <c r="P501" s="161">
        <v>0.58599999999999997</v>
      </c>
      <c r="Q501" s="95" t="str">
        <f t="shared" si="39"/>
        <v>-5.5 p.p</v>
      </c>
      <c r="R501" s="95" t="str">
        <f t="shared" si="40"/>
        <v>-4 p.p</v>
      </c>
    </row>
    <row r="502" spans="3:18" s="1" customFormat="1" x14ac:dyDescent="0.25">
      <c r="C502" s="187"/>
      <c r="D502" s="188"/>
      <c r="E502" s="43" t="s">
        <v>29</v>
      </c>
      <c r="F502" s="138">
        <v>0</v>
      </c>
      <c r="G502" s="139">
        <v>0</v>
      </c>
      <c r="H502" s="139">
        <v>0</v>
      </c>
      <c r="I502" s="139">
        <v>0</v>
      </c>
      <c r="J502" s="139">
        <v>0</v>
      </c>
      <c r="K502" s="139">
        <v>0.74</v>
      </c>
      <c r="L502" s="139">
        <v>0.871</v>
      </c>
      <c r="M502" s="139">
        <v>0.79800000000000004</v>
      </c>
      <c r="N502" s="139">
        <v>0.69899999999999995</v>
      </c>
      <c r="O502" s="139">
        <v>0</v>
      </c>
      <c r="P502" s="161">
        <v>0</v>
      </c>
      <c r="Q502" s="95" t="str">
        <f t="shared" si="39"/>
        <v>-</v>
      </c>
      <c r="R502" s="95" t="str">
        <f t="shared" si="40"/>
        <v>-</v>
      </c>
    </row>
    <row r="503" spans="3:18" s="1" customFormat="1" x14ac:dyDescent="0.25">
      <c r="C503" s="187"/>
      <c r="D503" s="188"/>
      <c r="E503" s="43" t="s">
        <v>17</v>
      </c>
      <c r="F503" s="138">
        <v>0</v>
      </c>
      <c r="G503" s="139">
        <v>0</v>
      </c>
      <c r="H503" s="139">
        <v>0</v>
      </c>
      <c r="I503" s="139">
        <v>0</v>
      </c>
      <c r="J503" s="139">
        <v>0.83099999999999996</v>
      </c>
      <c r="K503" s="139">
        <v>0.62150000000000005</v>
      </c>
      <c r="L503" s="139">
        <v>0.63090000000000002</v>
      </c>
      <c r="M503" s="139">
        <v>0.72850000000000004</v>
      </c>
      <c r="N503" s="139">
        <v>0.63970000000000005</v>
      </c>
      <c r="O503" s="139">
        <v>0</v>
      </c>
      <c r="P503" s="161">
        <v>0</v>
      </c>
      <c r="Q503" s="95" t="str">
        <f t="shared" si="39"/>
        <v>-</v>
      </c>
      <c r="R503" s="95" t="str">
        <f t="shared" si="40"/>
        <v>-</v>
      </c>
    </row>
    <row r="504" spans="3:18" s="1" customFormat="1" x14ac:dyDescent="0.25">
      <c r="C504" s="187"/>
      <c r="D504" s="188"/>
      <c r="E504" s="43" t="s">
        <v>18</v>
      </c>
      <c r="F504" s="138">
        <v>1</v>
      </c>
      <c r="G504" s="139">
        <v>0.97499999999999998</v>
      </c>
      <c r="H504" s="139">
        <v>0.98499999999999999</v>
      </c>
      <c r="I504" s="139">
        <v>0.98</v>
      </c>
      <c r="J504" s="139">
        <v>0.96799999999999997</v>
      </c>
      <c r="K504" s="139">
        <v>0.96299999999999997</v>
      </c>
      <c r="L504" s="139">
        <v>0.95700000000000007</v>
      </c>
      <c r="M504" s="139">
        <v>0</v>
      </c>
      <c r="N504" s="139">
        <v>0</v>
      </c>
      <c r="O504" s="139">
        <v>0</v>
      </c>
      <c r="P504" s="161">
        <v>0</v>
      </c>
      <c r="Q504" s="95" t="str">
        <f t="shared" si="39"/>
        <v>-</v>
      </c>
      <c r="R504" s="95" t="str">
        <f t="shared" si="40"/>
        <v>-</v>
      </c>
    </row>
    <row r="505" spans="3:18" s="1" customFormat="1" x14ac:dyDescent="0.25">
      <c r="C505" s="187"/>
      <c r="D505" s="188"/>
      <c r="E505" s="43" t="s">
        <v>19</v>
      </c>
      <c r="F505" s="138">
        <v>1</v>
      </c>
      <c r="G505" s="139">
        <v>1</v>
      </c>
      <c r="H505" s="139">
        <v>1</v>
      </c>
      <c r="I505" s="139">
        <v>1</v>
      </c>
      <c r="J505" s="139">
        <v>0.98699999999999999</v>
      </c>
      <c r="K505" s="139">
        <v>0.98799999999999999</v>
      </c>
      <c r="L505" s="139">
        <v>0.98799999999999999</v>
      </c>
      <c r="M505" s="139">
        <v>0.9900595951940494</v>
      </c>
      <c r="N505" s="139">
        <v>0.98801414632494899</v>
      </c>
      <c r="O505" s="139">
        <v>0.98983798150142344</v>
      </c>
      <c r="P505" s="161">
        <v>1</v>
      </c>
      <c r="Q505" s="95" t="str">
        <f t="shared" si="39"/>
        <v>0.1 p.p</v>
      </c>
      <c r="R505" s="95" t="str">
        <f t="shared" si="40"/>
        <v>-1 p.p</v>
      </c>
    </row>
    <row r="506" spans="3:18" s="1" customFormat="1" x14ac:dyDescent="0.25">
      <c r="C506" s="187"/>
      <c r="D506" s="188"/>
      <c r="E506" s="43" t="s">
        <v>20</v>
      </c>
      <c r="F506" s="138">
        <v>0.74121875510537494</v>
      </c>
      <c r="G506" s="139">
        <v>0.73029999999999995</v>
      </c>
      <c r="H506" s="139">
        <v>0.72192954555418032</v>
      </c>
      <c r="I506" s="139">
        <v>0.76500000000000001</v>
      </c>
      <c r="J506" s="139">
        <v>0.746</v>
      </c>
      <c r="K506" s="139">
        <v>0.76600000000000001</v>
      </c>
      <c r="L506" s="139">
        <v>0.74099999999999999</v>
      </c>
      <c r="M506" s="139">
        <v>0</v>
      </c>
      <c r="N506" s="139">
        <v>0</v>
      </c>
      <c r="O506" s="139">
        <v>0.78</v>
      </c>
      <c r="P506" s="161">
        <v>0.8</v>
      </c>
      <c r="Q506" s="95" t="str">
        <f t="shared" si="39"/>
        <v>-</v>
      </c>
      <c r="R506" s="95" t="str">
        <f t="shared" si="40"/>
        <v>3.8 p.p</v>
      </c>
    </row>
    <row r="507" spans="3:18" s="1" customFormat="1" x14ac:dyDescent="0.25">
      <c r="C507" s="187"/>
      <c r="D507" s="188"/>
      <c r="E507" s="43" t="s">
        <v>21</v>
      </c>
      <c r="F507" s="138">
        <v>0.8909999999999999</v>
      </c>
      <c r="G507" s="139">
        <v>0.879</v>
      </c>
      <c r="H507" s="139">
        <v>0.89900000000000002</v>
      </c>
      <c r="I507" s="139">
        <v>0.95299999999999996</v>
      </c>
      <c r="J507" s="139">
        <v>0.94799999999999995</v>
      </c>
      <c r="K507" s="139">
        <v>0.92799999999999994</v>
      </c>
      <c r="L507" s="139">
        <v>0.88500000000000001</v>
      </c>
      <c r="M507" s="139">
        <v>0.8859999999999999</v>
      </c>
      <c r="N507" s="139">
        <v>0.88700000000000001</v>
      </c>
      <c r="O507" s="139">
        <v>0.88</v>
      </c>
      <c r="P507" s="161">
        <v>0.88</v>
      </c>
      <c r="Q507" s="95" t="str">
        <f t="shared" si="39"/>
        <v>-0.7 p.p</v>
      </c>
      <c r="R507" s="95" t="str">
        <f t="shared" si="40"/>
        <v>-1 p.p</v>
      </c>
    </row>
    <row r="508" spans="3:18" s="1" customFormat="1" x14ac:dyDescent="0.25">
      <c r="C508" s="187"/>
      <c r="D508" s="188"/>
      <c r="E508" s="43" t="s">
        <v>22</v>
      </c>
      <c r="F508" s="138">
        <v>0.77500000000000002</v>
      </c>
      <c r="G508" s="139">
        <v>0.73280000000000001</v>
      </c>
      <c r="H508" s="139">
        <v>0.70700000000000007</v>
      </c>
      <c r="I508" s="139">
        <v>0.65539999999999998</v>
      </c>
      <c r="J508" s="139">
        <v>0.67999999999999994</v>
      </c>
      <c r="K508" s="139">
        <v>0.64800000000000002</v>
      </c>
      <c r="L508" s="139">
        <v>0.63200000000000001</v>
      </c>
      <c r="M508" s="139">
        <v>0.62184056014317557</v>
      </c>
      <c r="N508" s="139">
        <v>0.62</v>
      </c>
      <c r="O508" s="139">
        <v>0</v>
      </c>
      <c r="P508" s="161">
        <v>0</v>
      </c>
      <c r="Q508" s="95" t="str">
        <f t="shared" si="39"/>
        <v>-</v>
      </c>
      <c r="R508" s="95" t="str">
        <f t="shared" si="40"/>
        <v>-</v>
      </c>
    </row>
    <row r="509" spans="3:18" s="1" customFormat="1" x14ac:dyDescent="0.25">
      <c r="C509" s="187"/>
      <c r="D509" s="188"/>
      <c r="E509" s="43" t="s">
        <v>23</v>
      </c>
      <c r="F509" s="138">
        <v>0.78100000000000003</v>
      </c>
      <c r="G509" s="139">
        <v>0.83299999999999996</v>
      </c>
      <c r="H509" s="139">
        <v>0.7981784576237364</v>
      </c>
      <c r="I509" s="139">
        <v>0.81853552445525091</v>
      </c>
      <c r="J509" s="139">
        <v>0.8685699443823901</v>
      </c>
      <c r="K509" s="139">
        <v>0.80869932931900612</v>
      </c>
      <c r="L509" s="139">
        <v>0.83422621489909787</v>
      </c>
      <c r="M509" s="139">
        <v>0.75568164525743931</v>
      </c>
      <c r="N509" s="139">
        <v>0.78446898501633289</v>
      </c>
      <c r="O509" s="139">
        <v>0.80928391416196466</v>
      </c>
      <c r="P509" s="161">
        <v>0.80372314712979087</v>
      </c>
      <c r="Q509" s="95" t="str">
        <f t="shared" si="39"/>
        <v>2.4 p.p</v>
      </c>
      <c r="R509" s="95" t="str">
        <f t="shared" si="40"/>
        <v>2.8 p.p</v>
      </c>
    </row>
    <row r="510" spans="3:18" s="1" customFormat="1" x14ac:dyDescent="0.25">
      <c r="C510" s="187"/>
      <c r="D510" s="188"/>
      <c r="E510" s="43" t="s">
        <v>31</v>
      </c>
      <c r="F510" s="138">
        <v>0.74765815725938134</v>
      </c>
      <c r="G510" s="139">
        <v>0</v>
      </c>
      <c r="H510" s="139">
        <v>0</v>
      </c>
      <c r="I510" s="139">
        <v>0</v>
      </c>
      <c r="J510" s="139">
        <v>0.71199999999999997</v>
      </c>
      <c r="K510" s="139">
        <v>0.75819999999999999</v>
      </c>
      <c r="L510" s="139">
        <v>0.79299999999999993</v>
      </c>
      <c r="M510" s="139">
        <v>0</v>
      </c>
      <c r="N510" s="139">
        <v>0.79269999999999996</v>
      </c>
      <c r="O510" s="139">
        <v>0</v>
      </c>
      <c r="P510" s="161">
        <v>0</v>
      </c>
      <c r="Q510" s="95" t="str">
        <f t="shared" si="39"/>
        <v>-</v>
      </c>
      <c r="R510" s="95" t="str">
        <f t="shared" si="40"/>
        <v>-</v>
      </c>
    </row>
    <row r="511" spans="3:18" s="1" customFormat="1" x14ac:dyDescent="0.25">
      <c r="C511" s="187"/>
      <c r="D511" s="188"/>
      <c r="E511" s="43" t="s">
        <v>24</v>
      </c>
      <c r="F511" s="138">
        <v>0.70299999999999996</v>
      </c>
      <c r="G511" s="139">
        <v>0.67200000000000004</v>
      </c>
      <c r="H511" s="139">
        <v>0.63649999999999995</v>
      </c>
      <c r="I511" s="139">
        <v>0.63100000000000001</v>
      </c>
      <c r="J511" s="139">
        <v>0.54400000000000004</v>
      </c>
      <c r="K511" s="139">
        <v>0.52</v>
      </c>
      <c r="L511" s="139">
        <v>0.51800000000000002</v>
      </c>
      <c r="M511" s="139">
        <v>0.53</v>
      </c>
      <c r="N511" s="139">
        <v>0.62</v>
      </c>
      <c r="O511" s="139">
        <v>0.59</v>
      </c>
      <c r="P511" s="161">
        <v>0</v>
      </c>
      <c r="Q511" s="95" t="str">
        <f t="shared" si="39"/>
        <v>-3 p.p</v>
      </c>
      <c r="R511" s="95" t="str">
        <f t="shared" si="40"/>
        <v>-11.3 p.p</v>
      </c>
    </row>
    <row r="512" spans="3:18" s="1" customFormat="1" x14ac:dyDescent="0.25">
      <c r="C512" s="187"/>
      <c r="D512" s="188"/>
      <c r="E512" s="43" t="s">
        <v>25</v>
      </c>
      <c r="F512" s="138">
        <v>0.84260000000000002</v>
      </c>
      <c r="G512" s="139">
        <v>0.82650000000000001</v>
      </c>
      <c r="H512" s="139">
        <v>0.81699999999999995</v>
      </c>
      <c r="I512" s="139">
        <v>0.82089999999999996</v>
      </c>
      <c r="J512" s="139">
        <v>0.83630000000000004</v>
      </c>
      <c r="K512" s="139">
        <v>0.8478</v>
      </c>
      <c r="L512" s="139">
        <v>0.84</v>
      </c>
      <c r="M512" s="139">
        <v>0.82650000000000001</v>
      </c>
      <c r="N512" s="139">
        <v>0.81620000000000004</v>
      </c>
      <c r="O512" s="139">
        <v>0.79010000000000002</v>
      </c>
      <c r="P512" s="161">
        <v>0</v>
      </c>
      <c r="Q512" s="95" t="str">
        <f t="shared" si="39"/>
        <v>-2.6 p.p</v>
      </c>
      <c r="R512" s="95" t="str">
        <f t="shared" si="40"/>
        <v>-5.2 p.p</v>
      </c>
    </row>
    <row r="513" spans="3:18" s="1" customFormat="1" x14ac:dyDescent="0.25">
      <c r="C513" s="187"/>
      <c r="D513" s="188"/>
      <c r="E513" s="43" t="s">
        <v>26</v>
      </c>
      <c r="F513" s="138">
        <v>0.75170000000000003</v>
      </c>
      <c r="G513" s="139">
        <v>0.72782897354213483</v>
      </c>
      <c r="H513" s="139">
        <v>0.73029999999999995</v>
      </c>
      <c r="I513" s="139">
        <v>0.73950000000000005</v>
      </c>
      <c r="J513" s="139">
        <v>0.73250000000000004</v>
      </c>
      <c r="K513" s="139">
        <v>0.70260000000000011</v>
      </c>
      <c r="L513" s="139">
        <v>0.68969999999999998</v>
      </c>
      <c r="M513" s="139">
        <v>0.68810000000000004</v>
      </c>
      <c r="N513" s="139">
        <v>0.67659999999999998</v>
      </c>
      <c r="O513" s="139">
        <v>0</v>
      </c>
      <c r="P513" s="161">
        <v>0</v>
      </c>
      <c r="Q513" s="95" t="str">
        <f t="shared" si="39"/>
        <v>-</v>
      </c>
      <c r="R513" s="95" t="str">
        <f t="shared" si="40"/>
        <v>-</v>
      </c>
    </row>
    <row r="514" spans="3:18" s="1" customFormat="1" x14ac:dyDescent="0.25">
      <c r="C514" s="187"/>
      <c r="D514" s="188"/>
      <c r="E514" s="43" t="s">
        <v>27</v>
      </c>
      <c r="F514" s="138">
        <v>0.68989999999999996</v>
      </c>
      <c r="G514" s="139">
        <v>0.66349999999999998</v>
      </c>
      <c r="H514" s="139">
        <v>0.62490000000000001</v>
      </c>
      <c r="I514" s="139">
        <v>0.6341</v>
      </c>
      <c r="J514" s="139">
        <v>0.64190000000000003</v>
      </c>
      <c r="K514" s="139">
        <v>0.63429999999999997</v>
      </c>
      <c r="L514" s="139">
        <v>0.66900000000000004</v>
      </c>
      <c r="M514" s="139">
        <v>0.65159999999999996</v>
      </c>
      <c r="N514" s="139">
        <v>0.59330000000000005</v>
      </c>
      <c r="O514" s="139">
        <v>0.59142487517643505</v>
      </c>
      <c r="P514" s="161">
        <v>0</v>
      </c>
      <c r="Q514" s="95" t="str">
        <f t="shared" si="39"/>
        <v>-0.1 p.p</v>
      </c>
      <c r="R514" s="95" t="str">
        <f t="shared" si="40"/>
        <v>-9.8 p.p</v>
      </c>
    </row>
    <row r="515" spans="3:18" s="1" customFormat="1" x14ac:dyDescent="0.25">
      <c r="C515" s="187"/>
      <c r="D515" s="188"/>
      <c r="E515" s="43" t="s">
        <v>61</v>
      </c>
      <c r="F515" s="142">
        <v>0.3926</v>
      </c>
      <c r="G515" s="143">
        <v>0.43140000000000001</v>
      </c>
      <c r="H515" s="143">
        <v>0.436</v>
      </c>
      <c r="I515" s="143">
        <v>0.4496</v>
      </c>
      <c r="J515" s="143">
        <v>0.43769999999999998</v>
      </c>
      <c r="K515" s="143">
        <v>0.53800000000000003</v>
      </c>
      <c r="L515" s="143">
        <v>0.55783449161612553</v>
      </c>
      <c r="M515" s="143">
        <v>0.53700000000000003</v>
      </c>
      <c r="N515" s="143">
        <v>0.50964027897616315</v>
      </c>
      <c r="O515" s="143">
        <v>0</v>
      </c>
      <c r="P515" s="162">
        <v>0</v>
      </c>
      <c r="Q515" s="95" t="str">
        <f t="shared" si="39"/>
        <v>-</v>
      </c>
      <c r="R515" s="95" t="str">
        <f t="shared" si="40"/>
        <v>-</v>
      </c>
    </row>
    <row r="516" spans="3:18" s="1" customFormat="1" ht="12.75" x14ac:dyDescent="0.2"/>
    <row r="517" spans="3:18" s="1" customFormat="1" x14ac:dyDescent="0.25">
      <c r="E517" s="6"/>
      <c r="F517" s="3"/>
      <c r="G517" s="3"/>
      <c r="H517" s="3"/>
      <c r="I517" s="3"/>
      <c r="J517" s="3"/>
      <c r="K517" s="3"/>
      <c r="L517" s="3"/>
      <c r="M517" s="3"/>
      <c r="N517" s="3"/>
      <c r="O517" s="3"/>
      <c r="P517" s="3"/>
    </row>
    <row r="518" spans="3:18" s="1" customFormat="1" ht="18.75" x14ac:dyDescent="0.2">
      <c r="C518" s="185" t="s">
        <v>629</v>
      </c>
      <c r="D518" s="186"/>
      <c r="E518" s="201" t="s">
        <v>163</v>
      </c>
      <c r="F518" s="202"/>
      <c r="G518" s="202"/>
      <c r="H518" s="202"/>
      <c r="I518" s="202"/>
      <c r="J518" s="202"/>
      <c r="K518" s="202"/>
      <c r="L518" s="202"/>
      <c r="M518" s="202"/>
      <c r="N518" s="202"/>
      <c r="O518" s="202"/>
      <c r="P518" s="203"/>
    </row>
    <row r="519" spans="3:18" s="1" customFormat="1" x14ac:dyDescent="0.2">
      <c r="C519" s="193" t="s">
        <v>143</v>
      </c>
      <c r="D519" s="194" t="s">
        <v>143</v>
      </c>
      <c r="E519" s="14">
        <v>15</v>
      </c>
      <c r="F519" s="18">
        <v>2004</v>
      </c>
      <c r="G519" s="18">
        <f t="shared" ref="G519:P519" si="41">F519+1</f>
        <v>2005</v>
      </c>
      <c r="H519" s="18">
        <f t="shared" si="41"/>
        <v>2006</v>
      </c>
      <c r="I519" s="18">
        <f t="shared" si="41"/>
        <v>2007</v>
      </c>
      <c r="J519" s="18">
        <f t="shared" si="41"/>
        <v>2008</v>
      </c>
      <c r="K519" s="18">
        <f t="shared" si="41"/>
        <v>2009</v>
      </c>
      <c r="L519" s="18">
        <f t="shared" si="41"/>
        <v>2010</v>
      </c>
      <c r="M519" s="18">
        <f t="shared" si="41"/>
        <v>2011</v>
      </c>
      <c r="N519" s="18">
        <f t="shared" si="41"/>
        <v>2012</v>
      </c>
      <c r="O519" s="18">
        <f t="shared" si="41"/>
        <v>2013</v>
      </c>
      <c r="P519" s="147">
        <f t="shared" si="41"/>
        <v>2014</v>
      </c>
      <c r="Q519" s="20" t="s">
        <v>71</v>
      </c>
      <c r="R519" s="21" t="s">
        <v>129</v>
      </c>
    </row>
    <row r="520" spans="3:18" s="1" customFormat="1" x14ac:dyDescent="0.25">
      <c r="C520" s="187"/>
      <c r="D520" s="188"/>
      <c r="E520" s="43" t="s">
        <v>0</v>
      </c>
      <c r="F520" s="136">
        <v>0.75629999999999997</v>
      </c>
      <c r="G520" s="137">
        <v>0</v>
      </c>
      <c r="H520" s="137">
        <v>0</v>
      </c>
      <c r="I520" s="137">
        <v>0</v>
      </c>
      <c r="J520" s="137">
        <v>0</v>
      </c>
      <c r="K520" s="137">
        <v>0</v>
      </c>
      <c r="L520" s="137">
        <v>0</v>
      </c>
      <c r="M520" s="137">
        <v>0</v>
      </c>
      <c r="N520" s="137">
        <v>0</v>
      </c>
      <c r="O520" s="137">
        <v>0</v>
      </c>
      <c r="P520" s="160">
        <v>0</v>
      </c>
      <c r="Q520" s="95" t="str">
        <f>IF(OR(O520=0,N520=0),"-",IF(O520=N520,"-",CONCATENATE(ROUNDDOWN((O520-N520)*100,1), " ", "p.p")))</f>
        <v>-</v>
      </c>
      <c r="R520" s="95" t="str">
        <f>IF(OR(O520=0,F520=0),"-",IF(O520=F520,"-",CONCATENATE(ROUNDDOWN((O520-F520)*100,1), " ", "p.p")))</f>
        <v>-</v>
      </c>
    </row>
    <row r="521" spans="3:18" s="1" customFormat="1" x14ac:dyDescent="0.25">
      <c r="C521" s="187"/>
      <c r="D521" s="188"/>
      <c r="E521" s="43" t="s">
        <v>1</v>
      </c>
      <c r="F521" s="138">
        <v>0.90759999999999996</v>
      </c>
      <c r="G521" s="139">
        <v>0.92020000000000002</v>
      </c>
      <c r="H521" s="139">
        <v>0.95079999999999998</v>
      </c>
      <c r="I521" s="139">
        <v>0.95020000000000004</v>
      </c>
      <c r="J521" s="139">
        <v>0.94240000000000002</v>
      </c>
      <c r="K521" s="139">
        <v>0.92359999999999998</v>
      </c>
      <c r="L521" s="139">
        <v>0.91339999999999999</v>
      </c>
      <c r="M521" s="139">
        <v>0.88500000000000001</v>
      </c>
      <c r="N521" s="139">
        <v>0.85199999999999998</v>
      </c>
      <c r="O521" s="139">
        <v>0.83699999999999997</v>
      </c>
      <c r="P521" s="161">
        <v>0.83289837719151461</v>
      </c>
      <c r="Q521" s="95" t="str">
        <f t="shared" ref="Q521:Q551" si="42">IF(OR(O521=0,N521=0),"-",IF(O521=N521,"-",CONCATENATE(ROUNDDOWN((O521-N521)*100,1), " ", "p.p")))</f>
        <v>-1.5 p.p</v>
      </c>
      <c r="R521" s="95" t="str">
        <f t="shared" ref="R521:R551" si="43">IF(OR(O521=0,F521=0),"-",IF(O521=F521,"-",CONCATENATE(ROUNDDOWN((O521-F521)*100,1), " ", "p.p")))</f>
        <v>-7 p.p</v>
      </c>
    </row>
    <row r="522" spans="3:18" s="1" customFormat="1" x14ac:dyDescent="0.25">
      <c r="C522" s="187"/>
      <c r="D522" s="188"/>
      <c r="E522" s="43" t="s">
        <v>30</v>
      </c>
      <c r="F522" s="139">
        <v>1</v>
      </c>
      <c r="G522" s="139">
        <v>0.99529999999999996</v>
      </c>
      <c r="H522" s="139">
        <v>0</v>
      </c>
      <c r="I522" s="139">
        <v>0.94799999999999995</v>
      </c>
      <c r="J522" s="139">
        <v>0.90600000000000003</v>
      </c>
      <c r="K522" s="139">
        <v>0.93600000000000005</v>
      </c>
      <c r="L522" s="139">
        <v>0.93700000000000006</v>
      </c>
      <c r="M522" s="139">
        <v>0.93899999999999995</v>
      </c>
      <c r="N522" s="139">
        <v>0.96799999999999997</v>
      </c>
      <c r="O522" s="139">
        <v>0</v>
      </c>
      <c r="P522" s="161">
        <v>0</v>
      </c>
      <c r="Q522" s="95" t="str">
        <f t="shared" si="42"/>
        <v>-</v>
      </c>
      <c r="R522" s="95" t="str">
        <f t="shared" si="43"/>
        <v>-</v>
      </c>
    </row>
    <row r="523" spans="3:18" s="1" customFormat="1" x14ac:dyDescent="0.25">
      <c r="C523" s="187"/>
      <c r="D523" s="188"/>
      <c r="E523" s="43" t="s">
        <v>2</v>
      </c>
      <c r="F523" s="138">
        <v>0.90900000000000003</v>
      </c>
      <c r="G523" s="139">
        <v>0.93500000000000005</v>
      </c>
      <c r="H523" s="139">
        <v>0.95400000000000007</v>
      </c>
      <c r="I523" s="139">
        <v>0.95700000000000007</v>
      </c>
      <c r="J523" s="139">
        <v>0.95499999999999996</v>
      </c>
      <c r="K523" s="139">
        <v>0.95499999999999996</v>
      </c>
      <c r="L523" s="139">
        <v>0.95799999999999996</v>
      </c>
      <c r="M523" s="139">
        <v>0.97099999999999997</v>
      </c>
      <c r="N523" s="139">
        <v>0.97599999999999998</v>
      </c>
      <c r="O523" s="139">
        <v>0.97699999999999998</v>
      </c>
      <c r="P523" s="161">
        <v>0.98519999999999996</v>
      </c>
      <c r="Q523" s="95" t="str">
        <f t="shared" si="42"/>
        <v>0.1 p.p</v>
      </c>
      <c r="R523" s="95" t="str">
        <f t="shared" si="43"/>
        <v>6.8 p.p</v>
      </c>
    </row>
    <row r="524" spans="3:18" s="1" customFormat="1" x14ac:dyDescent="0.25">
      <c r="C524" s="187"/>
      <c r="D524" s="188"/>
      <c r="E524" s="43" t="s">
        <v>3</v>
      </c>
      <c r="F524" s="138">
        <v>0.97299999999999998</v>
      </c>
      <c r="G524" s="139">
        <v>0.97299999999999998</v>
      </c>
      <c r="H524" s="139">
        <v>0.97399999999999998</v>
      </c>
      <c r="I524" s="139">
        <v>0.98599999999999999</v>
      </c>
      <c r="J524" s="139">
        <v>0.98899999999999999</v>
      </c>
      <c r="K524" s="139">
        <v>0.99099999999999999</v>
      </c>
      <c r="L524" s="139">
        <v>0.99239999999999995</v>
      </c>
      <c r="M524" s="139">
        <v>0.99370000000000003</v>
      </c>
      <c r="N524" s="139">
        <v>0.99409999999999998</v>
      </c>
      <c r="O524" s="139">
        <v>0</v>
      </c>
      <c r="P524" s="161">
        <v>0</v>
      </c>
      <c r="Q524" s="95" t="str">
        <f t="shared" si="42"/>
        <v>-</v>
      </c>
      <c r="R524" s="95" t="str">
        <f t="shared" si="43"/>
        <v>-</v>
      </c>
    </row>
    <row r="525" spans="3:18" s="1" customFormat="1" x14ac:dyDescent="0.25">
      <c r="C525" s="187"/>
      <c r="D525" s="188"/>
      <c r="E525" s="43" t="s">
        <v>4</v>
      </c>
      <c r="F525" s="138">
        <v>0.94710000000000005</v>
      </c>
      <c r="G525" s="139">
        <v>0.93759999999999999</v>
      </c>
      <c r="H525" s="139">
        <v>0.92989999999999995</v>
      </c>
      <c r="I525" s="139">
        <v>0.92569999999999997</v>
      </c>
      <c r="J525" s="139">
        <v>0.91949999999999998</v>
      </c>
      <c r="K525" s="139">
        <v>0.91300000000000003</v>
      </c>
      <c r="L525" s="139">
        <v>0.91500000000000004</v>
      </c>
      <c r="M525" s="139">
        <v>0.90500000000000003</v>
      </c>
      <c r="N525" s="139">
        <v>0.90669999999999995</v>
      </c>
      <c r="O525" s="139">
        <v>0.98</v>
      </c>
      <c r="P525" s="161">
        <v>0.98799999999999999</v>
      </c>
      <c r="Q525" s="95" t="str">
        <f t="shared" si="42"/>
        <v>7.3 p.p</v>
      </c>
      <c r="R525" s="95" t="str">
        <f t="shared" si="43"/>
        <v>3.2 p.p</v>
      </c>
    </row>
    <row r="526" spans="3:18" s="1" customFormat="1" x14ac:dyDescent="0.25">
      <c r="C526" s="187"/>
      <c r="D526" s="188"/>
      <c r="E526" s="43" t="s">
        <v>5</v>
      </c>
      <c r="F526" s="139">
        <v>0</v>
      </c>
      <c r="G526" s="139">
        <v>0</v>
      </c>
      <c r="H526" s="139">
        <v>0</v>
      </c>
      <c r="I526" s="139">
        <v>0.67400000000000004</v>
      </c>
      <c r="J526" s="139">
        <v>0.67599999999999993</v>
      </c>
      <c r="K526" s="139">
        <v>0.67900000000000005</v>
      </c>
      <c r="L526" s="139">
        <v>0.68099999999999994</v>
      </c>
      <c r="M526" s="139">
        <v>0.68700000000000006</v>
      </c>
      <c r="N526" s="139">
        <v>0.69</v>
      </c>
      <c r="O526" s="139">
        <v>0.68689999999999996</v>
      </c>
      <c r="P526" s="161">
        <v>0.68030000000000002</v>
      </c>
      <c r="Q526" s="95" t="str">
        <f t="shared" si="42"/>
        <v>-0.3 p.p</v>
      </c>
      <c r="R526" s="95" t="str">
        <f t="shared" si="43"/>
        <v>-</v>
      </c>
    </row>
    <row r="527" spans="3:18" s="1" customFormat="1" x14ac:dyDescent="0.25">
      <c r="C527" s="187"/>
      <c r="D527" s="188"/>
      <c r="E527" s="43" t="s">
        <v>6</v>
      </c>
      <c r="F527" s="138">
        <v>0.73399999999999999</v>
      </c>
      <c r="G527" s="139">
        <v>0.79100000000000004</v>
      </c>
      <c r="H527" s="139">
        <v>0.79</v>
      </c>
      <c r="I527" s="139">
        <v>0.76900000000000002</v>
      </c>
      <c r="J527" s="139">
        <v>0.75692999999999999</v>
      </c>
      <c r="K527" s="139">
        <v>0.751</v>
      </c>
      <c r="L527" s="139">
        <v>0.76700000000000002</v>
      </c>
      <c r="M527" s="139">
        <v>0.77837031259273071</v>
      </c>
      <c r="N527" s="139">
        <v>0.79010000000000002</v>
      </c>
      <c r="O527" s="139">
        <v>0</v>
      </c>
      <c r="P527" s="161">
        <v>0</v>
      </c>
      <c r="Q527" s="95" t="str">
        <f t="shared" si="42"/>
        <v>-</v>
      </c>
      <c r="R527" s="95" t="str">
        <f t="shared" si="43"/>
        <v>-</v>
      </c>
    </row>
    <row r="528" spans="3:18" s="1" customFormat="1" x14ac:dyDescent="0.25">
      <c r="C528" s="187"/>
      <c r="D528" s="188"/>
      <c r="E528" s="43" t="s">
        <v>7</v>
      </c>
      <c r="F528" s="138">
        <v>1</v>
      </c>
      <c r="G528" s="139">
        <v>1</v>
      </c>
      <c r="H528" s="139">
        <v>1</v>
      </c>
      <c r="I528" s="139">
        <v>1</v>
      </c>
      <c r="J528" s="139">
        <v>1</v>
      </c>
      <c r="K528" s="139">
        <v>1</v>
      </c>
      <c r="L528" s="139">
        <v>1</v>
      </c>
      <c r="M528" s="139">
        <v>1</v>
      </c>
      <c r="N528" s="139">
        <v>1</v>
      </c>
      <c r="O528" s="139">
        <v>1</v>
      </c>
      <c r="P528" s="161">
        <v>0</v>
      </c>
      <c r="Q528" s="95" t="str">
        <f t="shared" si="42"/>
        <v>-</v>
      </c>
      <c r="R528" s="95" t="str">
        <f t="shared" si="43"/>
        <v>-</v>
      </c>
    </row>
    <row r="529" spans="3:18" s="1" customFormat="1" x14ac:dyDescent="0.25">
      <c r="C529" s="187"/>
      <c r="D529" s="188"/>
      <c r="E529" s="43" t="s">
        <v>8</v>
      </c>
      <c r="F529" s="138">
        <v>0.59609999999999996</v>
      </c>
      <c r="G529" s="139">
        <v>0.57689999999999997</v>
      </c>
      <c r="H529" s="139">
        <v>0.67179999999999995</v>
      </c>
      <c r="I529" s="139">
        <v>0.53520000000000001</v>
      </c>
      <c r="J529" s="139">
        <v>0.71929351902363181</v>
      </c>
      <c r="K529" s="139">
        <v>0.74019999999999997</v>
      </c>
      <c r="L529" s="139">
        <v>0.78239999999999998</v>
      </c>
      <c r="M529" s="139">
        <v>0.71599999999999997</v>
      </c>
      <c r="N529" s="139">
        <v>0.75990000000000002</v>
      </c>
      <c r="O529" s="139">
        <v>0.73299999999999998</v>
      </c>
      <c r="P529" s="161">
        <v>0.74860000000000004</v>
      </c>
      <c r="Q529" s="95" t="str">
        <f t="shared" si="42"/>
        <v>-2.6 p.p</v>
      </c>
      <c r="R529" s="95" t="str">
        <f t="shared" si="43"/>
        <v>13.6 p.p</v>
      </c>
    </row>
    <row r="530" spans="3:18" s="1" customFormat="1" x14ac:dyDescent="0.25">
      <c r="C530" s="187"/>
      <c r="D530" s="188"/>
      <c r="E530" s="43" t="s">
        <v>9</v>
      </c>
      <c r="F530" s="138">
        <v>0.999</v>
      </c>
      <c r="G530" s="139">
        <v>1</v>
      </c>
      <c r="H530" s="139">
        <v>1</v>
      </c>
      <c r="I530" s="139">
        <v>0.999</v>
      </c>
      <c r="J530" s="139">
        <v>0.999</v>
      </c>
      <c r="K530" s="139">
        <v>0.98199999999999998</v>
      </c>
      <c r="L530" s="139">
        <v>0.98399999999999999</v>
      </c>
      <c r="M530" s="139">
        <v>0.98099999999999998</v>
      </c>
      <c r="N530" s="139">
        <v>0.98</v>
      </c>
      <c r="O530" s="139">
        <v>0.97899999999999998</v>
      </c>
      <c r="P530" s="161">
        <v>0.97899999999999998</v>
      </c>
      <c r="Q530" s="95" t="str">
        <f t="shared" si="42"/>
        <v>-0.1 p.p</v>
      </c>
      <c r="R530" s="95" t="str">
        <f t="shared" si="43"/>
        <v>-2 p.p</v>
      </c>
    </row>
    <row r="531" spans="3:18" s="1" customFormat="1" x14ac:dyDescent="0.25">
      <c r="C531" s="187"/>
      <c r="D531" s="188"/>
      <c r="E531" s="43" t="s">
        <v>10</v>
      </c>
      <c r="F531" s="138">
        <v>0.81299999999999994</v>
      </c>
      <c r="G531" s="139">
        <v>0.81399999999999995</v>
      </c>
      <c r="H531" s="139">
        <v>0.81499999999999995</v>
      </c>
      <c r="I531" s="139">
        <v>0.80500000000000005</v>
      </c>
      <c r="J531" s="139">
        <v>0.80100000000000005</v>
      </c>
      <c r="K531" s="139">
        <v>0.80500000000000005</v>
      </c>
      <c r="L531" s="139">
        <v>0.80100000000000005</v>
      </c>
      <c r="M531" s="139">
        <v>0.8</v>
      </c>
      <c r="N531" s="139">
        <v>0.80600000000000005</v>
      </c>
      <c r="O531" s="139">
        <v>0.80500000000000005</v>
      </c>
      <c r="P531" s="161">
        <v>0</v>
      </c>
      <c r="Q531" s="95" t="str">
        <f t="shared" si="42"/>
        <v>-0.1 p.p</v>
      </c>
      <c r="R531" s="95" t="str">
        <f t="shared" si="43"/>
        <v>-0.7 p.p</v>
      </c>
    </row>
    <row r="532" spans="3:18" s="1" customFormat="1" x14ac:dyDescent="0.25">
      <c r="C532" s="187"/>
      <c r="D532" s="188"/>
      <c r="E532" s="43" t="s">
        <v>12</v>
      </c>
      <c r="F532" s="138">
        <v>0.88880000000000003</v>
      </c>
      <c r="G532" s="139">
        <v>0.8881</v>
      </c>
      <c r="H532" s="139">
        <v>0.86329999999999996</v>
      </c>
      <c r="I532" s="139">
        <v>0.87839999999999996</v>
      </c>
      <c r="J532" s="139">
        <v>0.88900000000000001</v>
      </c>
      <c r="K532" s="139">
        <v>0.85599999999999998</v>
      </c>
      <c r="L532" s="139">
        <v>0.91700000000000004</v>
      </c>
      <c r="M532" s="139">
        <v>0.91700000000000004</v>
      </c>
      <c r="N532" s="139">
        <v>0.92300000000000004</v>
      </c>
      <c r="O532" s="139">
        <v>0.91490007964668452</v>
      </c>
      <c r="P532" s="161">
        <v>0</v>
      </c>
      <c r="Q532" s="95" t="str">
        <f t="shared" si="42"/>
        <v>-0.8 p.p</v>
      </c>
      <c r="R532" s="95" t="str">
        <f t="shared" si="43"/>
        <v>2.6 p.p</v>
      </c>
    </row>
    <row r="533" spans="3:18" s="1" customFormat="1" x14ac:dyDescent="0.25">
      <c r="C533" s="187"/>
      <c r="D533" s="188"/>
      <c r="E533" s="43" t="s">
        <v>28</v>
      </c>
      <c r="F533" s="138">
        <v>0.89300000000000002</v>
      </c>
      <c r="G533" s="139">
        <v>0.88200000000000001</v>
      </c>
      <c r="H533" s="139">
        <v>0.90700000000000003</v>
      </c>
      <c r="I533" s="139">
        <v>0.89700000000000002</v>
      </c>
      <c r="J533" s="139">
        <v>0.88900000000000001</v>
      </c>
      <c r="K533" s="139">
        <v>0.86599999999999999</v>
      </c>
      <c r="L533" s="139">
        <v>0.8859999999999999</v>
      </c>
      <c r="M533" s="139">
        <v>0.88800000000000001</v>
      </c>
      <c r="N533" s="139">
        <v>0.85499999999999998</v>
      </c>
      <c r="O533" s="139">
        <v>0.93400000000000005</v>
      </c>
      <c r="P533" s="161">
        <v>0</v>
      </c>
      <c r="Q533" s="95" t="str">
        <f t="shared" si="42"/>
        <v>7.9 p.p</v>
      </c>
      <c r="R533" s="95" t="str">
        <f t="shared" si="43"/>
        <v>4.1 p.p</v>
      </c>
    </row>
    <row r="534" spans="3:18" s="1" customFormat="1" x14ac:dyDescent="0.25">
      <c r="C534" s="187"/>
      <c r="D534" s="188"/>
      <c r="E534" s="43" t="s">
        <v>13</v>
      </c>
      <c r="F534" s="138">
        <v>0.88624007549802031</v>
      </c>
      <c r="G534" s="139">
        <v>0.73650000000000004</v>
      </c>
      <c r="H534" s="139">
        <v>0.88380000000000003</v>
      </c>
      <c r="I534" s="139">
        <v>0.89429999999999998</v>
      </c>
      <c r="J534" s="139">
        <v>0.86299999999999999</v>
      </c>
      <c r="K534" s="139">
        <v>0.84067864199999998</v>
      </c>
      <c r="L534" s="139">
        <v>0.85</v>
      </c>
      <c r="M534" s="139">
        <v>0.84209999999999996</v>
      </c>
      <c r="N534" s="139">
        <v>0.84599999999999997</v>
      </c>
      <c r="O534" s="139">
        <v>0.86409999999999998</v>
      </c>
      <c r="P534" s="161">
        <v>0</v>
      </c>
      <c r="Q534" s="95" t="str">
        <f t="shared" si="42"/>
        <v>1.8 p.p</v>
      </c>
      <c r="R534" s="95" t="str">
        <f t="shared" si="43"/>
        <v>-2.2 p.p</v>
      </c>
    </row>
    <row r="535" spans="3:18" s="1" customFormat="1" x14ac:dyDescent="0.25">
      <c r="C535" s="187"/>
      <c r="D535" s="188"/>
      <c r="E535" s="43" t="s">
        <v>14</v>
      </c>
      <c r="F535" s="138">
        <v>0.95540000000000003</v>
      </c>
      <c r="G535" s="139">
        <v>0.96499999999999997</v>
      </c>
      <c r="H535" s="139">
        <v>0.98089999999999999</v>
      </c>
      <c r="I535" s="139">
        <v>0.98150000000000004</v>
      </c>
      <c r="J535" s="139">
        <v>0.98660000000000003</v>
      </c>
      <c r="K535" s="139">
        <v>0.98499999999999999</v>
      </c>
      <c r="L535" s="139">
        <v>0.99080000000000001</v>
      </c>
      <c r="M535" s="139">
        <v>0.996</v>
      </c>
      <c r="N535" s="139">
        <v>0.996</v>
      </c>
      <c r="O535" s="139">
        <v>0</v>
      </c>
      <c r="P535" s="161">
        <v>0</v>
      </c>
      <c r="Q535" s="95" t="str">
        <f t="shared" si="42"/>
        <v>-</v>
      </c>
      <c r="R535" s="95" t="str">
        <f t="shared" si="43"/>
        <v>-</v>
      </c>
    </row>
    <row r="536" spans="3:18" s="1" customFormat="1" x14ac:dyDescent="0.25">
      <c r="C536" s="187"/>
      <c r="D536" s="188"/>
      <c r="E536" s="43" t="s">
        <v>15</v>
      </c>
      <c r="F536" s="139">
        <v>0</v>
      </c>
      <c r="G536" s="139">
        <v>0</v>
      </c>
      <c r="H536" s="139">
        <v>0</v>
      </c>
      <c r="I536" s="139">
        <v>0</v>
      </c>
      <c r="J536" s="139">
        <v>0</v>
      </c>
      <c r="K536" s="139">
        <v>0</v>
      </c>
      <c r="L536" s="139">
        <v>0</v>
      </c>
      <c r="M536" s="139">
        <v>0</v>
      </c>
      <c r="N536" s="139">
        <v>0</v>
      </c>
      <c r="O536" s="139">
        <v>0</v>
      </c>
      <c r="P536" s="161">
        <v>0</v>
      </c>
      <c r="Q536" s="95" t="str">
        <f t="shared" si="42"/>
        <v>-</v>
      </c>
      <c r="R536" s="95" t="str">
        <f t="shared" si="43"/>
        <v>-</v>
      </c>
    </row>
    <row r="537" spans="3:18" s="1" customFormat="1" x14ac:dyDescent="0.25">
      <c r="C537" s="187"/>
      <c r="D537" s="188"/>
      <c r="E537" s="43" t="s">
        <v>16</v>
      </c>
      <c r="F537" s="138">
        <v>0.83140000000000003</v>
      </c>
      <c r="G537" s="139">
        <v>0.83330000000000004</v>
      </c>
      <c r="H537" s="139">
        <v>0.82520000000000004</v>
      </c>
      <c r="I537" s="139">
        <v>0.84470000000000001</v>
      </c>
      <c r="J537" s="139">
        <v>0.7853</v>
      </c>
      <c r="K537" s="139">
        <v>0.79300000000000004</v>
      </c>
      <c r="L537" s="139">
        <v>0.74199999999999999</v>
      </c>
      <c r="M537" s="139">
        <v>0.80400000000000005</v>
      </c>
      <c r="N537" s="139">
        <v>0.83599999999999997</v>
      </c>
      <c r="O537" s="139">
        <v>0.81499999999999995</v>
      </c>
      <c r="P537" s="161">
        <v>0.8</v>
      </c>
      <c r="Q537" s="95" t="str">
        <f t="shared" si="42"/>
        <v>-2.1 p.p</v>
      </c>
      <c r="R537" s="95" t="str">
        <f t="shared" si="43"/>
        <v>-1.6 p.p</v>
      </c>
    </row>
    <row r="538" spans="3:18" s="1" customFormat="1" x14ac:dyDescent="0.25">
      <c r="C538" s="187"/>
      <c r="D538" s="188"/>
      <c r="E538" s="43" t="s">
        <v>29</v>
      </c>
      <c r="F538" s="138">
        <v>0</v>
      </c>
      <c r="G538" s="139">
        <v>0</v>
      </c>
      <c r="H538" s="139">
        <v>0</v>
      </c>
      <c r="I538" s="139">
        <v>0</v>
      </c>
      <c r="J538" s="139">
        <v>0</v>
      </c>
      <c r="K538" s="139">
        <v>0.85699999999999998</v>
      </c>
      <c r="L538" s="139">
        <v>0.95</v>
      </c>
      <c r="M538" s="139">
        <v>0.91339999999999999</v>
      </c>
      <c r="N538" s="139">
        <v>0</v>
      </c>
      <c r="O538" s="139">
        <v>0</v>
      </c>
      <c r="P538" s="161">
        <v>0</v>
      </c>
      <c r="Q538" s="95" t="str">
        <f t="shared" si="42"/>
        <v>-</v>
      </c>
      <c r="R538" s="95" t="str">
        <f t="shared" si="43"/>
        <v>-</v>
      </c>
    </row>
    <row r="539" spans="3:18" s="1" customFormat="1" x14ac:dyDescent="0.25">
      <c r="C539" s="187"/>
      <c r="D539" s="188"/>
      <c r="E539" s="43" t="s">
        <v>17</v>
      </c>
      <c r="F539" s="138">
        <v>0</v>
      </c>
      <c r="G539" s="139">
        <v>0</v>
      </c>
      <c r="H539" s="139">
        <v>0</v>
      </c>
      <c r="I539" s="139">
        <v>0</v>
      </c>
      <c r="J539" s="139">
        <v>0.95398000000000005</v>
      </c>
      <c r="K539" s="139">
        <v>0.89229999999999998</v>
      </c>
      <c r="L539" s="139">
        <v>0.86870000000000003</v>
      </c>
      <c r="M539" s="139">
        <v>0.91059999999999997</v>
      </c>
      <c r="N539" s="139">
        <v>0.87329999999999997</v>
      </c>
      <c r="O539" s="139">
        <v>0</v>
      </c>
      <c r="P539" s="161">
        <v>0</v>
      </c>
      <c r="Q539" s="95" t="str">
        <f t="shared" si="42"/>
        <v>-</v>
      </c>
      <c r="R539" s="95" t="str">
        <f t="shared" si="43"/>
        <v>-</v>
      </c>
    </row>
    <row r="540" spans="3:18" s="1" customFormat="1" x14ac:dyDescent="0.25">
      <c r="C540" s="187"/>
      <c r="D540" s="188"/>
      <c r="E540" s="43" t="s">
        <v>18</v>
      </c>
      <c r="F540" s="138">
        <v>1</v>
      </c>
      <c r="G540" s="139">
        <v>1</v>
      </c>
      <c r="H540" s="139">
        <v>1</v>
      </c>
      <c r="I540" s="139">
        <v>1</v>
      </c>
      <c r="J540" s="139">
        <v>1</v>
      </c>
      <c r="K540" s="139">
        <v>1</v>
      </c>
      <c r="L540" s="139">
        <v>1</v>
      </c>
      <c r="M540" s="139">
        <v>0</v>
      </c>
      <c r="N540" s="139">
        <v>0</v>
      </c>
      <c r="O540" s="139">
        <v>0</v>
      </c>
      <c r="P540" s="161">
        <v>0</v>
      </c>
      <c r="Q540" s="95" t="str">
        <f t="shared" si="42"/>
        <v>-</v>
      </c>
      <c r="R540" s="95" t="str">
        <f t="shared" si="43"/>
        <v>-</v>
      </c>
    </row>
    <row r="541" spans="3:18" s="1" customFormat="1" x14ac:dyDescent="0.25">
      <c r="C541" s="187"/>
      <c r="D541" s="188"/>
      <c r="E541" s="43" t="s">
        <v>19</v>
      </c>
      <c r="F541" s="138">
        <v>0</v>
      </c>
      <c r="G541" s="139">
        <v>0</v>
      </c>
      <c r="H541" s="139">
        <v>0</v>
      </c>
      <c r="I541" s="139">
        <v>0</v>
      </c>
      <c r="J541" s="139">
        <v>1</v>
      </c>
      <c r="K541" s="139">
        <v>1</v>
      </c>
      <c r="L541" s="139">
        <v>1</v>
      </c>
      <c r="M541" s="139">
        <v>0.99989170018661111</v>
      </c>
      <c r="N541" s="139">
        <v>1</v>
      </c>
      <c r="O541" s="139">
        <v>1</v>
      </c>
      <c r="P541" s="161">
        <v>1</v>
      </c>
      <c r="Q541" s="95" t="str">
        <f t="shared" si="42"/>
        <v>-</v>
      </c>
      <c r="R541" s="95" t="str">
        <f t="shared" si="43"/>
        <v>-</v>
      </c>
    </row>
    <row r="542" spans="3:18" s="1" customFormat="1" x14ac:dyDescent="0.25">
      <c r="C542" s="187"/>
      <c r="D542" s="188"/>
      <c r="E542" s="43" t="s">
        <v>20</v>
      </c>
      <c r="F542" s="138">
        <v>0.91075804607090349</v>
      </c>
      <c r="G542" s="139">
        <v>0.89670000000000005</v>
      </c>
      <c r="H542" s="139">
        <v>0</v>
      </c>
      <c r="I542" s="139">
        <v>0.94</v>
      </c>
      <c r="J542" s="139">
        <v>0.93100000000000005</v>
      </c>
      <c r="K542" s="139">
        <v>0.82499999999999996</v>
      </c>
      <c r="L542" s="139">
        <v>0.91500000000000004</v>
      </c>
      <c r="M542" s="139">
        <v>0</v>
      </c>
      <c r="N542" s="139">
        <v>0</v>
      </c>
      <c r="O542" s="139">
        <v>0.94</v>
      </c>
      <c r="P542" s="161">
        <v>0.95</v>
      </c>
      <c r="Q542" s="95" t="str">
        <f t="shared" si="42"/>
        <v>-</v>
      </c>
      <c r="R542" s="95" t="str">
        <f t="shared" si="43"/>
        <v>2.9 p.p</v>
      </c>
    </row>
    <row r="543" spans="3:18" s="1" customFormat="1" x14ac:dyDescent="0.25">
      <c r="C543" s="187"/>
      <c r="D543" s="188"/>
      <c r="E543" s="43" t="s">
        <v>21</v>
      </c>
      <c r="F543" s="138">
        <v>0.9840000000000001</v>
      </c>
      <c r="G543" s="139">
        <v>0.98299999999999998</v>
      </c>
      <c r="H543" s="139">
        <v>0.99400000000000011</v>
      </c>
      <c r="I543" s="139">
        <v>0.99299999999999999</v>
      </c>
      <c r="J543" s="139">
        <v>0.99299999999999999</v>
      </c>
      <c r="K543" s="139">
        <v>0.98699999999999999</v>
      </c>
      <c r="L543" s="139">
        <v>0.98499999999999999</v>
      </c>
      <c r="M543" s="139">
        <v>0.98499999999999999</v>
      </c>
      <c r="N543" s="139">
        <v>0.98299999999999998</v>
      </c>
      <c r="O543" s="139">
        <v>0.99</v>
      </c>
      <c r="P543" s="161">
        <v>0.98</v>
      </c>
      <c r="Q543" s="95" t="str">
        <f t="shared" si="42"/>
        <v>0.7 p.p</v>
      </c>
      <c r="R543" s="95" t="str">
        <f t="shared" si="43"/>
        <v>0.5 p.p</v>
      </c>
    </row>
    <row r="544" spans="3:18" s="1" customFormat="1" x14ac:dyDescent="0.25">
      <c r="C544" s="187"/>
      <c r="D544" s="188"/>
      <c r="E544" s="43" t="s">
        <v>22</v>
      </c>
      <c r="F544" s="138">
        <v>0.91010000000000002</v>
      </c>
      <c r="G544" s="139">
        <v>0.86329999999999996</v>
      </c>
      <c r="H544" s="139">
        <v>0.84970000000000001</v>
      </c>
      <c r="I544" s="139">
        <v>0.85550000000000004</v>
      </c>
      <c r="J544" s="139">
        <v>0.86899999999999999</v>
      </c>
      <c r="K544" s="139">
        <v>0.86599999999999999</v>
      </c>
      <c r="L544" s="139">
        <v>0.86599999999999999</v>
      </c>
      <c r="M544" s="139">
        <v>0.83333856636001136</v>
      </c>
      <c r="N544" s="139">
        <v>0.86699999999999999</v>
      </c>
      <c r="O544" s="139">
        <v>0</v>
      </c>
      <c r="P544" s="161">
        <v>0</v>
      </c>
      <c r="Q544" s="95" t="str">
        <f t="shared" si="42"/>
        <v>-</v>
      </c>
      <c r="R544" s="95" t="str">
        <f t="shared" si="43"/>
        <v>-</v>
      </c>
    </row>
    <row r="545" spans="3:18" s="1" customFormat="1" x14ac:dyDescent="0.25">
      <c r="C545" s="187"/>
      <c r="D545" s="188"/>
      <c r="E545" s="43" t="s">
        <v>23</v>
      </c>
      <c r="F545" s="138">
        <v>0.90400000000000003</v>
      </c>
      <c r="G545" s="139">
        <v>0.93400000000000005</v>
      </c>
      <c r="H545" s="139">
        <v>0.91208331897191919</v>
      </c>
      <c r="I545" s="139">
        <v>0.93025284716170997</v>
      </c>
      <c r="J545" s="139">
        <v>0.94629864616489312</v>
      </c>
      <c r="K545" s="139">
        <v>0.92047942632218094</v>
      </c>
      <c r="L545" s="139">
        <v>0.93301265074741335</v>
      </c>
      <c r="M545" s="139">
        <v>0.91251034521251129</v>
      </c>
      <c r="N545" s="139">
        <v>0.91459208704795858</v>
      </c>
      <c r="O545" s="139">
        <v>0.92751625594365139</v>
      </c>
      <c r="P545" s="161">
        <v>0.91731210417202269</v>
      </c>
      <c r="Q545" s="95" t="str">
        <f t="shared" si="42"/>
        <v>1.2 p.p</v>
      </c>
      <c r="R545" s="95" t="str">
        <f t="shared" si="43"/>
        <v>2.3 p.p</v>
      </c>
    </row>
    <row r="546" spans="3:18" s="1" customFormat="1" x14ac:dyDescent="0.25">
      <c r="C546" s="187"/>
      <c r="D546" s="188"/>
      <c r="E546" s="43" t="s">
        <v>31</v>
      </c>
      <c r="F546" s="138">
        <v>0.923270295128791</v>
      </c>
      <c r="G546" s="139">
        <v>0</v>
      </c>
      <c r="H546" s="139">
        <v>0</v>
      </c>
      <c r="I546" s="139">
        <v>0</v>
      </c>
      <c r="J546" s="139">
        <v>0.93740000000000001</v>
      </c>
      <c r="K546" s="139">
        <v>1</v>
      </c>
      <c r="L546" s="139">
        <v>0.9466</v>
      </c>
      <c r="M546" s="139">
        <v>0</v>
      </c>
      <c r="N546" s="139">
        <v>0.94</v>
      </c>
      <c r="O546" s="139">
        <v>0</v>
      </c>
      <c r="P546" s="161">
        <v>0</v>
      </c>
      <c r="Q546" s="95" t="str">
        <f t="shared" si="42"/>
        <v>-</v>
      </c>
      <c r="R546" s="95" t="str">
        <f t="shared" si="43"/>
        <v>-</v>
      </c>
    </row>
    <row r="547" spans="3:18" s="1" customFormat="1" x14ac:dyDescent="0.25">
      <c r="C547" s="187"/>
      <c r="D547" s="188"/>
      <c r="E547" s="43" t="s">
        <v>24</v>
      </c>
      <c r="F547" s="138">
        <v>0.97499999999999998</v>
      </c>
      <c r="G547" s="139">
        <v>0.95199999999999996</v>
      </c>
      <c r="H547" s="139">
        <v>0.94010000000000005</v>
      </c>
      <c r="I547" s="139">
        <v>0.88990000000000002</v>
      </c>
      <c r="J547" s="139">
        <v>0.86599999999999999</v>
      </c>
      <c r="K547" s="139">
        <v>0.85499999999999998</v>
      </c>
      <c r="L547" s="139">
        <v>0.85899999999999999</v>
      </c>
      <c r="M547" s="139">
        <v>0.85699999999999998</v>
      </c>
      <c r="N547" s="139">
        <v>0.89</v>
      </c>
      <c r="O547" s="139">
        <v>0.92</v>
      </c>
      <c r="P547" s="161">
        <v>0</v>
      </c>
      <c r="Q547" s="95" t="str">
        <f t="shared" si="42"/>
        <v>3 p.p</v>
      </c>
      <c r="R547" s="95" t="str">
        <f t="shared" si="43"/>
        <v>-5.4 p.p</v>
      </c>
    </row>
    <row r="548" spans="3:18" s="1" customFormat="1" x14ac:dyDescent="0.25">
      <c r="C548" s="187"/>
      <c r="D548" s="188"/>
      <c r="E548" s="43" t="s">
        <v>25</v>
      </c>
      <c r="F548" s="138">
        <v>0.9869</v>
      </c>
      <c r="G548" s="139">
        <v>0.9899</v>
      </c>
      <c r="H548" s="139">
        <v>0.9909</v>
      </c>
      <c r="I548" s="139">
        <v>0.99280000000000002</v>
      </c>
      <c r="J548" s="139">
        <v>0.99329999999999996</v>
      </c>
      <c r="K548" s="139">
        <v>0.99339999999999995</v>
      </c>
      <c r="L548" s="139">
        <v>0.98880000000000001</v>
      </c>
      <c r="M548" s="139">
        <v>0.98880000000000001</v>
      </c>
      <c r="N548" s="139">
        <v>0.98960000000000004</v>
      </c>
      <c r="O548" s="139">
        <v>0.98170000000000002</v>
      </c>
      <c r="P548" s="161">
        <v>0</v>
      </c>
      <c r="Q548" s="95" t="str">
        <f t="shared" si="42"/>
        <v>-0.7 p.p</v>
      </c>
      <c r="R548" s="95" t="str">
        <f t="shared" si="43"/>
        <v>-0.5 p.p</v>
      </c>
    </row>
    <row r="549" spans="3:18" s="1" customFormat="1" x14ac:dyDescent="0.25">
      <c r="C549" s="187"/>
      <c r="D549" s="188"/>
      <c r="E549" s="43" t="s">
        <v>26</v>
      </c>
      <c r="F549" s="138">
        <v>0.93140000000000001</v>
      </c>
      <c r="G549" s="139">
        <v>0.9297851775042445</v>
      </c>
      <c r="H549" s="139">
        <v>0.93279999999999996</v>
      </c>
      <c r="I549" s="139">
        <v>0.92369999999999997</v>
      </c>
      <c r="J549" s="139">
        <v>0.96060000000000001</v>
      </c>
      <c r="K549" s="139">
        <v>0.93400000000000005</v>
      </c>
      <c r="L549" s="139">
        <v>0.91620000000000001</v>
      </c>
      <c r="M549" s="139">
        <v>0.9093</v>
      </c>
      <c r="N549" s="139">
        <v>0.90880000000000005</v>
      </c>
      <c r="O549" s="139">
        <v>0</v>
      </c>
      <c r="P549" s="161">
        <v>0</v>
      </c>
      <c r="Q549" s="95" t="str">
        <f t="shared" si="42"/>
        <v>-</v>
      </c>
      <c r="R549" s="95" t="str">
        <f t="shared" si="43"/>
        <v>-</v>
      </c>
    </row>
    <row r="550" spans="3:18" s="1" customFormat="1" x14ac:dyDescent="0.25">
      <c r="C550" s="187"/>
      <c r="D550" s="188"/>
      <c r="E550" s="43" t="s">
        <v>27</v>
      </c>
      <c r="F550" s="138">
        <v>0.88739999999999997</v>
      </c>
      <c r="G550" s="139">
        <v>0.89749999999999996</v>
      </c>
      <c r="H550" s="139">
        <v>0.88670000000000004</v>
      </c>
      <c r="I550" s="139">
        <v>0.90610000000000002</v>
      </c>
      <c r="J550" s="139">
        <v>0.86839999999999995</v>
      </c>
      <c r="K550" s="139">
        <v>0.87609999999999999</v>
      </c>
      <c r="L550" s="139">
        <v>0.85799999999999998</v>
      </c>
      <c r="M550" s="139">
        <v>0.85560000000000003</v>
      </c>
      <c r="N550" s="139">
        <v>0.84970000000000001</v>
      </c>
      <c r="O550" s="139">
        <v>0.84791134397242807</v>
      </c>
      <c r="P550" s="161">
        <v>0</v>
      </c>
      <c r="Q550" s="95" t="str">
        <f t="shared" si="42"/>
        <v>-0.1 p.p</v>
      </c>
      <c r="R550" s="95" t="str">
        <f t="shared" si="43"/>
        <v>-3.9 p.p</v>
      </c>
    </row>
    <row r="551" spans="3:18" s="1" customFormat="1" x14ac:dyDescent="0.25">
      <c r="C551" s="187"/>
      <c r="D551" s="188"/>
      <c r="E551" s="43" t="s">
        <v>61</v>
      </c>
      <c r="F551" s="142">
        <v>0.63019999999999998</v>
      </c>
      <c r="G551" s="143">
        <v>0.71860000000000002</v>
      </c>
      <c r="H551" s="143">
        <v>0.75309999999999999</v>
      </c>
      <c r="I551" s="143">
        <v>0.79900000000000004</v>
      </c>
      <c r="J551" s="143">
        <v>0.75039999999999996</v>
      </c>
      <c r="K551" s="143">
        <v>0.79900000000000004</v>
      </c>
      <c r="L551" s="143">
        <v>0.83743767392079915</v>
      </c>
      <c r="M551" s="143">
        <v>0.80300000000000005</v>
      </c>
      <c r="N551" s="143">
        <v>0.78769999999999996</v>
      </c>
      <c r="O551" s="143">
        <v>0</v>
      </c>
      <c r="P551" s="162">
        <v>0</v>
      </c>
      <c r="Q551" s="95" t="str">
        <f t="shared" si="42"/>
        <v>-</v>
      </c>
      <c r="R551" s="95" t="str">
        <f t="shared" si="43"/>
        <v>-</v>
      </c>
    </row>
    <row r="552" spans="3:18" s="1" customFormat="1" ht="12.75" x14ac:dyDescent="0.2"/>
    <row r="553" spans="3:18" s="1" customFormat="1" x14ac:dyDescent="0.25">
      <c r="E553" s="6"/>
      <c r="F553" s="3"/>
      <c r="G553" s="3"/>
      <c r="H553" s="3"/>
      <c r="I553" s="3"/>
      <c r="J553" s="3"/>
      <c r="K553" s="3"/>
      <c r="L553" s="3"/>
      <c r="M553" s="3"/>
      <c r="N553" s="3"/>
      <c r="O553" s="3"/>
      <c r="P553" s="3"/>
    </row>
    <row r="554" spans="3:18" s="1" customFormat="1" ht="18.75" x14ac:dyDescent="0.2">
      <c r="C554" s="185" t="s">
        <v>630</v>
      </c>
      <c r="D554" s="186"/>
      <c r="E554" s="201" t="s">
        <v>164</v>
      </c>
      <c r="F554" s="202"/>
      <c r="G554" s="202"/>
      <c r="H554" s="202"/>
      <c r="I554" s="202"/>
      <c r="J554" s="202"/>
      <c r="K554" s="202"/>
      <c r="L554" s="202"/>
      <c r="M554" s="202"/>
      <c r="N554" s="202"/>
      <c r="O554" s="202"/>
      <c r="P554" s="203"/>
    </row>
    <row r="555" spans="3:18" s="1" customFormat="1" x14ac:dyDescent="0.2">
      <c r="C555" s="193" t="s">
        <v>143</v>
      </c>
      <c r="D555" s="194" t="s">
        <v>143</v>
      </c>
      <c r="E555" s="14">
        <v>16</v>
      </c>
      <c r="F555" s="18">
        <v>2004</v>
      </c>
      <c r="G555" s="18">
        <f t="shared" ref="G555:P555" si="44">F555+1</f>
        <v>2005</v>
      </c>
      <c r="H555" s="18">
        <f t="shared" si="44"/>
        <v>2006</v>
      </c>
      <c r="I555" s="18">
        <f t="shared" si="44"/>
        <v>2007</v>
      </c>
      <c r="J555" s="18">
        <f t="shared" si="44"/>
        <v>2008</v>
      </c>
      <c r="K555" s="18">
        <f t="shared" si="44"/>
        <v>2009</v>
      </c>
      <c r="L555" s="18">
        <f t="shared" si="44"/>
        <v>2010</v>
      </c>
      <c r="M555" s="18">
        <f t="shared" si="44"/>
        <v>2011</v>
      </c>
      <c r="N555" s="18">
        <f t="shared" si="44"/>
        <v>2012</v>
      </c>
      <c r="O555" s="18">
        <f t="shared" si="44"/>
        <v>2013</v>
      </c>
      <c r="P555" s="147">
        <f t="shared" si="44"/>
        <v>2014</v>
      </c>
      <c r="Q555" s="20" t="s">
        <v>71</v>
      </c>
      <c r="R555" s="21" t="s">
        <v>129</v>
      </c>
    </row>
    <row r="556" spans="3:18" s="1" customFormat="1" x14ac:dyDescent="0.25">
      <c r="C556" s="187"/>
      <c r="D556" s="188"/>
      <c r="E556" s="43" t="s">
        <v>0</v>
      </c>
      <c r="F556" s="136">
        <v>0.87480000000000002</v>
      </c>
      <c r="G556" s="137">
        <v>0</v>
      </c>
      <c r="H556" s="137">
        <v>0</v>
      </c>
      <c r="I556" s="137">
        <v>0</v>
      </c>
      <c r="J556" s="137">
        <v>0</v>
      </c>
      <c r="K556" s="137">
        <v>0</v>
      </c>
      <c r="L556" s="137">
        <v>0</v>
      </c>
      <c r="M556" s="137">
        <v>0</v>
      </c>
      <c r="N556" s="137">
        <v>0</v>
      </c>
      <c r="O556" s="137">
        <v>0</v>
      </c>
      <c r="P556" s="160">
        <v>0</v>
      </c>
      <c r="Q556" s="95" t="str">
        <f>IF(OR(O556=0,N556=0),"-",IF(O556=N556,"-",CONCATENATE(ROUNDDOWN((O556-N556)*100,1), " ", "p.p")))</f>
        <v>-</v>
      </c>
      <c r="R556" s="95" t="str">
        <f>IF(OR(O556=0,F556=0),"-",IF(O556=F556,"-",CONCATENATE(ROUNDDOWN((O556-F556)*100,1), " ", "p.p")))</f>
        <v>-</v>
      </c>
    </row>
    <row r="557" spans="3:18" s="1" customFormat="1" x14ac:dyDescent="0.25">
      <c r="C557" s="187"/>
      <c r="D557" s="188"/>
      <c r="E557" s="43" t="s">
        <v>1</v>
      </c>
      <c r="F557" s="138">
        <v>0.96960000000000002</v>
      </c>
      <c r="G557" s="139">
        <v>0.9748</v>
      </c>
      <c r="H557" s="139">
        <v>0.98509999999999998</v>
      </c>
      <c r="I557" s="139">
        <v>0.98540000000000005</v>
      </c>
      <c r="J557" s="139">
        <v>0.98219999999999996</v>
      </c>
      <c r="K557" s="139">
        <v>0.97450000000000003</v>
      </c>
      <c r="L557" s="139">
        <v>0.97219999999999995</v>
      </c>
      <c r="M557" s="139">
        <v>0.96299999999999997</v>
      </c>
      <c r="N557" s="139">
        <v>0.93899999999999995</v>
      </c>
      <c r="O557" s="139">
        <v>0.92500000000000004</v>
      </c>
      <c r="P557" s="161">
        <v>0.93574300758702589</v>
      </c>
      <c r="Q557" s="95" t="str">
        <f t="shared" ref="Q557:Q587" si="45">IF(OR(O557=0,N557=0),"-",IF(O557=N557,"-",CONCATENATE(ROUNDDOWN((O557-N557)*100,1), " ", "p.p")))</f>
        <v>-1.3 p.p</v>
      </c>
      <c r="R557" s="95" t="str">
        <f t="shared" ref="R557:R587" si="46">IF(OR(O557=0,F557=0),"-",IF(O557=F557,"-",CONCATENATE(ROUNDDOWN((O557-F557)*100,1), " ", "p.p")))</f>
        <v>-4.4 p.p</v>
      </c>
    </row>
    <row r="558" spans="3:18" s="1" customFormat="1" x14ac:dyDescent="0.25">
      <c r="C558" s="187"/>
      <c r="D558" s="188"/>
      <c r="E558" s="43" t="s">
        <v>30</v>
      </c>
      <c r="F558" s="139">
        <v>0</v>
      </c>
      <c r="G558" s="139">
        <v>0</v>
      </c>
      <c r="H558" s="139">
        <v>0</v>
      </c>
      <c r="I558" s="139">
        <v>0</v>
      </c>
      <c r="J558" s="139">
        <v>0</v>
      </c>
      <c r="K558" s="139">
        <v>0</v>
      </c>
      <c r="L558" s="139">
        <v>0</v>
      </c>
      <c r="M558" s="139">
        <v>0.999</v>
      </c>
      <c r="N558" s="139">
        <v>1</v>
      </c>
      <c r="O558" s="139">
        <v>0</v>
      </c>
      <c r="P558" s="161">
        <v>0</v>
      </c>
      <c r="Q558" s="95" t="str">
        <f t="shared" si="45"/>
        <v>-</v>
      </c>
      <c r="R558" s="95" t="str">
        <f t="shared" si="46"/>
        <v>-</v>
      </c>
    </row>
    <row r="559" spans="3:18" s="1" customFormat="1" x14ac:dyDescent="0.25">
      <c r="C559" s="187"/>
      <c r="D559" s="188"/>
      <c r="E559" s="43" t="s">
        <v>2</v>
      </c>
      <c r="F559" s="138">
        <v>0.9840000000000001</v>
      </c>
      <c r="G559" s="139">
        <v>0.99</v>
      </c>
      <c r="H559" s="139">
        <v>0.99199999999999999</v>
      </c>
      <c r="I559" s="139">
        <v>0.99099999999999999</v>
      </c>
      <c r="J559" s="139">
        <v>0.99199999999999999</v>
      </c>
      <c r="K559" s="139">
        <v>0.99299999999999999</v>
      </c>
      <c r="L559" s="139">
        <v>0.99400000000000011</v>
      </c>
      <c r="M559" s="139">
        <v>0.996</v>
      </c>
      <c r="N559" s="139">
        <v>0.998</v>
      </c>
      <c r="O559" s="139">
        <v>0.998</v>
      </c>
      <c r="P559" s="161">
        <v>1</v>
      </c>
      <c r="Q559" s="95" t="str">
        <f t="shared" si="45"/>
        <v>-</v>
      </c>
      <c r="R559" s="95" t="str">
        <f t="shared" si="46"/>
        <v>1.3 p.p</v>
      </c>
    </row>
    <row r="560" spans="3:18" s="1" customFormat="1" x14ac:dyDescent="0.25">
      <c r="C560" s="187"/>
      <c r="D560" s="188"/>
      <c r="E560" s="43" t="s">
        <v>3</v>
      </c>
      <c r="F560" s="138">
        <v>1</v>
      </c>
      <c r="G560" s="139">
        <v>1</v>
      </c>
      <c r="H560" s="139">
        <v>1</v>
      </c>
      <c r="I560" s="139">
        <v>1</v>
      </c>
      <c r="J560" s="139">
        <v>1</v>
      </c>
      <c r="K560" s="139">
        <v>1</v>
      </c>
      <c r="L560" s="139">
        <v>1</v>
      </c>
      <c r="M560" s="139">
        <v>1</v>
      </c>
      <c r="N560" s="139">
        <v>1</v>
      </c>
      <c r="O560" s="139">
        <v>0</v>
      </c>
      <c r="P560" s="161">
        <v>0</v>
      </c>
      <c r="Q560" s="95" t="str">
        <f t="shared" si="45"/>
        <v>-</v>
      </c>
      <c r="R560" s="95" t="str">
        <f t="shared" si="46"/>
        <v>-</v>
      </c>
    </row>
    <row r="561" spans="3:18" s="1" customFormat="1" x14ac:dyDescent="0.25">
      <c r="C561" s="187"/>
      <c r="D561" s="188"/>
      <c r="E561" s="43" t="s">
        <v>4</v>
      </c>
      <c r="F561" s="138">
        <v>0.99760000000000004</v>
      </c>
      <c r="G561" s="139">
        <v>0.996</v>
      </c>
      <c r="H561" s="139">
        <v>0.99409999999999998</v>
      </c>
      <c r="I561" s="139">
        <v>0.99170000000000003</v>
      </c>
      <c r="J561" s="139">
        <v>0.99080000000000001</v>
      </c>
      <c r="K561" s="139">
        <v>0.99</v>
      </c>
      <c r="L561" s="139">
        <v>0.99</v>
      </c>
      <c r="M561" s="139">
        <v>0.99</v>
      </c>
      <c r="N561" s="139">
        <v>0.98619999999999997</v>
      </c>
      <c r="O561" s="139">
        <v>1</v>
      </c>
      <c r="P561" s="161">
        <v>1</v>
      </c>
      <c r="Q561" s="95" t="str">
        <f t="shared" si="45"/>
        <v>1.3 p.p</v>
      </c>
      <c r="R561" s="95" t="str">
        <f t="shared" si="46"/>
        <v>0.2 p.p</v>
      </c>
    </row>
    <row r="562" spans="3:18" s="1" customFormat="1" x14ac:dyDescent="0.25">
      <c r="C562" s="187"/>
      <c r="D562" s="188"/>
      <c r="E562" s="43" t="s">
        <v>5</v>
      </c>
      <c r="F562" s="139">
        <v>0</v>
      </c>
      <c r="G562" s="139">
        <v>0</v>
      </c>
      <c r="H562" s="139">
        <v>0</v>
      </c>
      <c r="I562" s="139">
        <v>0.77599999999999991</v>
      </c>
      <c r="J562" s="139">
        <v>0.77700000000000002</v>
      </c>
      <c r="K562" s="139">
        <v>0.78400000000000003</v>
      </c>
      <c r="L562" s="139">
        <v>0.78799999999999992</v>
      </c>
      <c r="M562" s="139">
        <v>0.78599999999999992</v>
      </c>
      <c r="N562" s="139">
        <v>0.78900000000000003</v>
      </c>
      <c r="O562" s="139">
        <v>0.78739999999999999</v>
      </c>
      <c r="P562" s="161">
        <v>0.78959999999999997</v>
      </c>
      <c r="Q562" s="95" t="str">
        <f t="shared" si="45"/>
        <v>-0.1 p.p</v>
      </c>
      <c r="R562" s="95" t="str">
        <f t="shared" si="46"/>
        <v>-</v>
      </c>
    </row>
    <row r="563" spans="3:18" s="1" customFormat="1" x14ac:dyDescent="0.25">
      <c r="C563" s="187"/>
      <c r="D563" s="188"/>
      <c r="E563" s="43" t="s">
        <v>6</v>
      </c>
      <c r="F563" s="138">
        <v>0.84299999999999997</v>
      </c>
      <c r="G563" s="139">
        <v>0.88200000000000001</v>
      </c>
      <c r="H563" s="139">
        <v>0.879</v>
      </c>
      <c r="I563" s="139">
        <v>0.86899999999999999</v>
      </c>
      <c r="J563" s="139">
        <v>0.86536999999999997</v>
      </c>
      <c r="K563" s="139">
        <v>0.872</v>
      </c>
      <c r="L563" s="139">
        <v>0.88600000000000001</v>
      </c>
      <c r="M563" s="139">
        <v>0.89206351897854153</v>
      </c>
      <c r="N563" s="139">
        <v>0.90239999999999998</v>
      </c>
      <c r="O563" s="139">
        <v>0</v>
      </c>
      <c r="P563" s="161">
        <v>0</v>
      </c>
      <c r="Q563" s="95" t="str">
        <f t="shared" si="45"/>
        <v>-</v>
      </c>
      <c r="R563" s="95" t="str">
        <f t="shared" si="46"/>
        <v>-</v>
      </c>
    </row>
    <row r="564" spans="3:18" s="1" customFormat="1" x14ac:dyDescent="0.25">
      <c r="C564" s="187"/>
      <c r="D564" s="188"/>
      <c r="E564" s="43" t="s">
        <v>7</v>
      </c>
      <c r="F564" s="138">
        <v>1</v>
      </c>
      <c r="G564" s="139">
        <v>1</v>
      </c>
      <c r="H564" s="139">
        <v>1</v>
      </c>
      <c r="I564" s="139">
        <v>1</v>
      </c>
      <c r="J564" s="139">
        <v>1</v>
      </c>
      <c r="K564" s="139">
        <v>1</v>
      </c>
      <c r="L564" s="139">
        <v>1</v>
      </c>
      <c r="M564" s="139">
        <v>1</v>
      </c>
      <c r="N564" s="139">
        <v>1</v>
      </c>
      <c r="O564" s="139">
        <v>1</v>
      </c>
      <c r="P564" s="161">
        <v>0</v>
      </c>
      <c r="Q564" s="95" t="str">
        <f t="shared" si="45"/>
        <v>-</v>
      </c>
      <c r="R564" s="95" t="str">
        <f t="shared" si="46"/>
        <v>-</v>
      </c>
    </row>
    <row r="565" spans="3:18" s="1" customFormat="1" x14ac:dyDescent="0.25">
      <c r="C565" s="187"/>
      <c r="D565" s="188"/>
      <c r="E565" s="43" t="s">
        <v>8</v>
      </c>
      <c r="F565" s="138">
        <v>0.72629999999999995</v>
      </c>
      <c r="G565" s="139">
        <v>0.69610000000000005</v>
      </c>
      <c r="H565" s="139">
        <v>0.80769999999999997</v>
      </c>
      <c r="I565" s="139">
        <v>0.58909999999999996</v>
      </c>
      <c r="J565" s="139">
        <v>0.84490001350811339</v>
      </c>
      <c r="K565" s="139">
        <v>0.88029999999999997</v>
      </c>
      <c r="L565" s="139">
        <v>0.90300000000000002</v>
      </c>
      <c r="M565" s="139">
        <v>0.81899999999999995</v>
      </c>
      <c r="N565" s="139">
        <v>0.86539999999999995</v>
      </c>
      <c r="O565" s="139">
        <v>0.83399999999999996</v>
      </c>
      <c r="P565" s="161">
        <v>0.85960000000000003</v>
      </c>
      <c r="Q565" s="95" t="str">
        <f t="shared" si="45"/>
        <v>-3.1 p.p</v>
      </c>
      <c r="R565" s="95" t="str">
        <f t="shared" si="46"/>
        <v>10.7 p.p</v>
      </c>
    </row>
    <row r="566" spans="3:18" s="1" customFormat="1" x14ac:dyDescent="0.25">
      <c r="C566" s="187"/>
      <c r="D566" s="188"/>
      <c r="E566" s="43" t="s">
        <v>9</v>
      </c>
      <c r="F566" s="138">
        <v>1</v>
      </c>
      <c r="G566" s="139">
        <v>1</v>
      </c>
      <c r="H566" s="139">
        <v>1</v>
      </c>
      <c r="I566" s="139">
        <v>1</v>
      </c>
      <c r="J566" s="139">
        <v>1</v>
      </c>
      <c r="K566" s="139">
        <v>1</v>
      </c>
      <c r="L566" s="139">
        <v>1</v>
      </c>
      <c r="M566" s="139">
        <v>1</v>
      </c>
      <c r="N566" s="139">
        <v>1</v>
      </c>
      <c r="O566" s="139">
        <v>1</v>
      </c>
      <c r="P566" s="161">
        <v>1</v>
      </c>
      <c r="Q566" s="95" t="str">
        <f t="shared" si="45"/>
        <v>-</v>
      </c>
      <c r="R566" s="95" t="str">
        <f t="shared" si="46"/>
        <v>-</v>
      </c>
    </row>
    <row r="567" spans="3:18" s="1" customFormat="1" x14ac:dyDescent="0.25">
      <c r="C567" s="187"/>
      <c r="D567" s="188"/>
      <c r="E567" s="43" t="s">
        <v>10</v>
      </c>
      <c r="F567" s="138">
        <v>0.91</v>
      </c>
      <c r="G567" s="139">
        <v>0.91300000000000003</v>
      </c>
      <c r="H567" s="139">
        <v>0.92100000000000004</v>
      </c>
      <c r="I567" s="139">
        <v>0.91400000000000003</v>
      </c>
      <c r="J567" s="139">
        <v>0.91400000000000003</v>
      </c>
      <c r="K567" s="139">
        <v>0.91800000000000004</v>
      </c>
      <c r="L567" s="139">
        <v>0.91900000000000004</v>
      </c>
      <c r="M567" s="139">
        <v>0.92</v>
      </c>
      <c r="N567" s="139">
        <v>0.91700000000000004</v>
      </c>
      <c r="O567" s="139">
        <v>0.91</v>
      </c>
      <c r="P567" s="161">
        <v>0</v>
      </c>
      <c r="Q567" s="95" t="str">
        <f t="shared" si="45"/>
        <v>-0.7 p.p</v>
      </c>
      <c r="R567" s="95" t="str">
        <f t="shared" si="46"/>
        <v>-</v>
      </c>
    </row>
    <row r="568" spans="3:18" s="1" customFormat="1" x14ac:dyDescent="0.25">
      <c r="C568" s="187"/>
      <c r="D568" s="188"/>
      <c r="E568" s="43" t="s">
        <v>12</v>
      </c>
      <c r="F568" s="138">
        <v>0.97409999999999997</v>
      </c>
      <c r="G568" s="139">
        <v>0.97550000000000003</v>
      </c>
      <c r="H568" s="139">
        <v>0.97629999999999995</v>
      </c>
      <c r="I568" s="139">
        <v>0.96989999999999998</v>
      </c>
      <c r="J568" s="139">
        <v>0.97499999999999998</v>
      </c>
      <c r="K568" s="139">
        <v>0.96199999999999997</v>
      </c>
      <c r="L568" s="139">
        <v>0.98899999999999999</v>
      </c>
      <c r="M568" s="139">
        <v>0.98780000000000001</v>
      </c>
      <c r="N568" s="139">
        <v>0.99</v>
      </c>
      <c r="O568" s="139">
        <v>0.9905182448062696</v>
      </c>
      <c r="P568" s="161">
        <v>0</v>
      </c>
      <c r="Q568" s="95" t="str">
        <f t="shared" si="45"/>
        <v>0 p.p</v>
      </c>
      <c r="R568" s="95" t="str">
        <f t="shared" si="46"/>
        <v>1.6 p.p</v>
      </c>
    </row>
    <row r="569" spans="3:18" s="1" customFormat="1" x14ac:dyDescent="0.25">
      <c r="C569" s="187"/>
      <c r="D569" s="188"/>
      <c r="E569" s="43" t="s">
        <v>28</v>
      </c>
      <c r="F569" s="138">
        <v>0.995</v>
      </c>
      <c r="G569" s="139">
        <v>0.995</v>
      </c>
      <c r="H569" s="139">
        <v>1</v>
      </c>
      <c r="I569" s="139">
        <v>1</v>
      </c>
      <c r="J569" s="139">
        <v>0.99900000000000011</v>
      </c>
      <c r="K569" s="139">
        <v>0.98699999999999999</v>
      </c>
      <c r="L569" s="139">
        <v>0.997</v>
      </c>
      <c r="M569" s="139">
        <v>0.997</v>
      </c>
      <c r="N569" s="139">
        <v>0.99299999999999999</v>
      </c>
      <c r="O569" s="139">
        <v>0.99400000000000011</v>
      </c>
      <c r="P569" s="161">
        <v>0</v>
      </c>
      <c r="Q569" s="95" t="str">
        <f t="shared" si="45"/>
        <v>0.1 p.p</v>
      </c>
      <c r="R569" s="95" t="str">
        <f t="shared" si="46"/>
        <v>0 p.p</v>
      </c>
    </row>
    <row r="570" spans="3:18" s="1" customFormat="1" x14ac:dyDescent="0.25">
      <c r="C570" s="187"/>
      <c r="D570" s="188"/>
      <c r="E570" s="43" t="s">
        <v>13</v>
      </c>
      <c r="F570" s="138">
        <v>0.98324272203188157</v>
      </c>
      <c r="G570" s="139">
        <v>0.98419999999999996</v>
      </c>
      <c r="H570" s="139">
        <v>0.97040000000000004</v>
      </c>
      <c r="I570" s="139">
        <v>0.9859</v>
      </c>
      <c r="J570" s="139">
        <v>0.97399999999999998</v>
      </c>
      <c r="K570" s="139">
        <v>0.96316560299999998</v>
      </c>
      <c r="L570" s="139">
        <v>0.97</v>
      </c>
      <c r="M570" s="139">
        <v>0.96940000000000004</v>
      </c>
      <c r="N570" s="139">
        <v>0.97</v>
      </c>
      <c r="O570" s="139">
        <v>0.98450000000000004</v>
      </c>
      <c r="P570" s="161">
        <v>0</v>
      </c>
      <c r="Q570" s="95" t="str">
        <f t="shared" si="45"/>
        <v>1.4 p.p</v>
      </c>
      <c r="R570" s="95" t="str">
        <f t="shared" si="46"/>
        <v>0.1 p.p</v>
      </c>
    </row>
    <row r="571" spans="3:18" s="1" customFormat="1" x14ac:dyDescent="0.25">
      <c r="C571" s="187"/>
      <c r="D571" s="188"/>
      <c r="E571" s="43" t="s">
        <v>14</v>
      </c>
      <c r="F571" s="138">
        <v>0.99919999999999998</v>
      </c>
      <c r="G571" s="139">
        <v>1</v>
      </c>
      <c r="H571" s="139">
        <v>1</v>
      </c>
      <c r="I571" s="139">
        <v>1</v>
      </c>
      <c r="J571" s="139">
        <v>1</v>
      </c>
      <c r="K571" s="139">
        <v>1</v>
      </c>
      <c r="L571" s="139">
        <v>1</v>
      </c>
      <c r="M571" s="139">
        <v>1</v>
      </c>
      <c r="N571" s="139">
        <v>1</v>
      </c>
      <c r="O571" s="139">
        <v>0</v>
      </c>
      <c r="P571" s="161">
        <v>0</v>
      </c>
      <c r="Q571" s="95" t="str">
        <f t="shared" si="45"/>
        <v>-</v>
      </c>
      <c r="R571" s="95" t="str">
        <f t="shared" si="46"/>
        <v>-</v>
      </c>
    </row>
    <row r="572" spans="3:18" s="1" customFormat="1" x14ac:dyDescent="0.25">
      <c r="C572" s="187"/>
      <c r="D572" s="188"/>
      <c r="E572" s="43" t="s">
        <v>15</v>
      </c>
      <c r="F572" s="139">
        <v>0</v>
      </c>
      <c r="G572" s="139">
        <v>0</v>
      </c>
      <c r="H572" s="139">
        <v>0</v>
      </c>
      <c r="I572" s="139">
        <v>0</v>
      </c>
      <c r="J572" s="139">
        <v>0</v>
      </c>
      <c r="K572" s="139">
        <v>0</v>
      </c>
      <c r="L572" s="139">
        <v>0</v>
      </c>
      <c r="M572" s="139">
        <v>0</v>
      </c>
      <c r="N572" s="139">
        <v>0</v>
      </c>
      <c r="O572" s="139">
        <v>0</v>
      </c>
      <c r="P572" s="161">
        <v>0</v>
      </c>
      <c r="Q572" s="95" t="str">
        <f t="shared" si="45"/>
        <v>-</v>
      </c>
      <c r="R572" s="95" t="str">
        <f t="shared" si="46"/>
        <v>-</v>
      </c>
    </row>
    <row r="573" spans="3:18" s="1" customFormat="1" x14ac:dyDescent="0.25">
      <c r="C573" s="187"/>
      <c r="D573" s="188"/>
      <c r="E573" s="43" t="s">
        <v>16</v>
      </c>
      <c r="F573" s="138">
        <v>0.90310000000000001</v>
      </c>
      <c r="G573" s="139">
        <v>0.89680000000000004</v>
      </c>
      <c r="H573" s="139">
        <v>0.89260000000000006</v>
      </c>
      <c r="I573" s="139">
        <v>0.91549999999999998</v>
      </c>
      <c r="J573" s="139">
        <v>0.87680000000000002</v>
      </c>
      <c r="K573" s="139">
        <v>0.89289999999999992</v>
      </c>
      <c r="L573" s="139">
        <v>0.876</v>
      </c>
      <c r="M573" s="139">
        <v>0.90100000000000002</v>
      </c>
      <c r="N573" s="139">
        <v>0.92200000000000004</v>
      </c>
      <c r="O573" s="139">
        <v>0.91500000000000004</v>
      </c>
      <c r="P573" s="161">
        <v>0.91</v>
      </c>
      <c r="Q573" s="95" t="str">
        <f t="shared" si="45"/>
        <v>-0.7 p.p</v>
      </c>
      <c r="R573" s="95" t="str">
        <f t="shared" si="46"/>
        <v>1.1 p.p</v>
      </c>
    </row>
    <row r="574" spans="3:18" s="1" customFormat="1" x14ac:dyDescent="0.25">
      <c r="C574" s="187"/>
      <c r="D574" s="188"/>
      <c r="E574" s="43" t="s">
        <v>29</v>
      </c>
      <c r="F574" s="139">
        <v>0</v>
      </c>
      <c r="G574" s="139">
        <v>0</v>
      </c>
      <c r="H574" s="139">
        <v>0</v>
      </c>
      <c r="I574" s="139">
        <v>0</v>
      </c>
      <c r="J574" s="139">
        <v>0</v>
      </c>
      <c r="K574" s="139">
        <v>0</v>
      </c>
      <c r="L574" s="139">
        <v>0</v>
      </c>
      <c r="M574" s="139">
        <v>0</v>
      </c>
      <c r="N574" s="139">
        <v>0</v>
      </c>
      <c r="O574" s="139">
        <v>0</v>
      </c>
      <c r="P574" s="161">
        <v>0</v>
      </c>
      <c r="Q574" s="95" t="str">
        <f t="shared" si="45"/>
        <v>-</v>
      </c>
      <c r="R574" s="95" t="str">
        <f t="shared" si="46"/>
        <v>-</v>
      </c>
    </row>
    <row r="575" spans="3:18" s="1" customFormat="1" x14ac:dyDescent="0.25">
      <c r="C575" s="187"/>
      <c r="D575" s="188"/>
      <c r="E575" s="43" t="s">
        <v>17</v>
      </c>
      <c r="F575" s="138">
        <v>0</v>
      </c>
      <c r="G575" s="139">
        <v>0</v>
      </c>
      <c r="H575" s="139">
        <v>0</v>
      </c>
      <c r="I575" s="139">
        <v>0</v>
      </c>
      <c r="J575" s="139">
        <v>0.98680000000000001</v>
      </c>
      <c r="K575" s="139">
        <v>0.9647</v>
      </c>
      <c r="L575" s="139">
        <v>0.95409999999999995</v>
      </c>
      <c r="M575" s="139">
        <v>0.96840000000000004</v>
      </c>
      <c r="N575" s="139">
        <v>0.95120000000000005</v>
      </c>
      <c r="O575" s="139">
        <v>0</v>
      </c>
      <c r="P575" s="161">
        <v>0</v>
      </c>
      <c r="Q575" s="95" t="str">
        <f t="shared" si="45"/>
        <v>-</v>
      </c>
      <c r="R575" s="95" t="str">
        <f t="shared" si="46"/>
        <v>-</v>
      </c>
    </row>
    <row r="576" spans="3:18" s="1" customFormat="1" x14ac:dyDescent="0.25">
      <c r="C576" s="187"/>
      <c r="D576" s="188"/>
      <c r="E576" s="43" t="s">
        <v>18</v>
      </c>
      <c r="F576" s="138">
        <v>1</v>
      </c>
      <c r="G576" s="139">
        <v>1</v>
      </c>
      <c r="H576" s="139">
        <v>1</v>
      </c>
      <c r="I576" s="139">
        <v>1</v>
      </c>
      <c r="J576" s="139">
        <v>1</v>
      </c>
      <c r="K576" s="139">
        <v>1</v>
      </c>
      <c r="L576" s="139">
        <v>1</v>
      </c>
      <c r="M576" s="139">
        <v>0</v>
      </c>
      <c r="N576" s="139">
        <v>0</v>
      </c>
      <c r="O576" s="139">
        <v>0</v>
      </c>
      <c r="P576" s="161">
        <v>0</v>
      </c>
      <c r="Q576" s="95" t="str">
        <f t="shared" si="45"/>
        <v>-</v>
      </c>
      <c r="R576" s="95" t="str">
        <f t="shared" si="46"/>
        <v>-</v>
      </c>
    </row>
    <row r="577" spans="3:18" s="1" customFormat="1" x14ac:dyDescent="0.25">
      <c r="C577" s="187"/>
      <c r="D577" s="188"/>
      <c r="E577" s="43" t="s">
        <v>19</v>
      </c>
      <c r="F577" s="138">
        <v>0</v>
      </c>
      <c r="G577" s="139">
        <v>0</v>
      </c>
      <c r="H577" s="139">
        <v>0</v>
      </c>
      <c r="I577" s="139">
        <v>0</v>
      </c>
      <c r="J577" s="139">
        <v>1</v>
      </c>
      <c r="K577" s="139">
        <v>1</v>
      </c>
      <c r="L577" s="139">
        <v>1</v>
      </c>
      <c r="M577" s="139">
        <v>1</v>
      </c>
      <c r="N577" s="139">
        <v>1</v>
      </c>
      <c r="O577" s="139">
        <v>1</v>
      </c>
      <c r="P577" s="161">
        <v>1</v>
      </c>
      <c r="Q577" s="95" t="str">
        <f t="shared" si="45"/>
        <v>-</v>
      </c>
      <c r="R577" s="95" t="str">
        <f t="shared" si="46"/>
        <v>-</v>
      </c>
    </row>
    <row r="578" spans="3:18" s="1" customFormat="1" x14ac:dyDescent="0.25">
      <c r="C578" s="187"/>
      <c r="D578" s="188"/>
      <c r="E578" s="43" t="s">
        <v>20</v>
      </c>
      <c r="F578" s="138">
        <v>0</v>
      </c>
      <c r="G578" s="139">
        <v>0</v>
      </c>
      <c r="H578" s="139">
        <v>0</v>
      </c>
      <c r="I578" s="139">
        <v>0.97099999999999997</v>
      </c>
      <c r="J578" s="139">
        <v>0.97299999999999998</v>
      </c>
      <c r="K578" s="139">
        <v>0.97099999999999997</v>
      </c>
      <c r="L578" s="139">
        <v>0.96299999999999997</v>
      </c>
      <c r="M578" s="139">
        <v>0</v>
      </c>
      <c r="N578" s="139">
        <v>0</v>
      </c>
      <c r="O578" s="139">
        <v>0.98</v>
      </c>
      <c r="P578" s="161">
        <v>0.99</v>
      </c>
      <c r="Q578" s="95" t="str">
        <f t="shared" si="45"/>
        <v>-</v>
      </c>
      <c r="R578" s="95" t="str">
        <f t="shared" si="46"/>
        <v>-</v>
      </c>
    </row>
    <row r="579" spans="3:18" s="1" customFormat="1" x14ac:dyDescent="0.25">
      <c r="C579" s="187"/>
      <c r="D579" s="188"/>
      <c r="E579" s="43" t="s">
        <v>21</v>
      </c>
      <c r="F579" s="138">
        <v>1</v>
      </c>
      <c r="G579" s="139">
        <v>1</v>
      </c>
      <c r="H579" s="139">
        <v>1</v>
      </c>
      <c r="I579" s="139">
        <v>1</v>
      </c>
      <c r="J579" s="139">
        <v>1</v>
      </c>
      <c r="K579" s="139">
        <v>0.998</v>
      </c>
      <c r="L579" s="139">
        <v>0.997</v>
      </c>
      <c r="M579" s="139">
        <v>0.997</v>
      </c>
      <c r="N579" s="139">
        <v>0.998</v>
      </c>
      <c r="O579" s="139">
        <v>1</v>
      </c>
      <c r="P579" s="161">
        <v>1</v>
      </c>
      <c r="Q579" s="95" t="str">
        <f t="shared" si="45"/>
        <v>0.2 p.p</v>
      </c>
      <c r="R579" s="95" t="str">
        <f t="shared" si="46"/>
        <v>-</v>
      </c>
    </row>
    <row r="580" spans="3:18" s="1" customFormat="1" x14ac:dyDescent="0.25">
      <c r="C580" s="187"/>
      <c r="D580" s="188"/>
      <c r="E580" s="43" t="s">
        <v>22</v>
      </c>
      <c r="F580" s="138">
        <v>0.9597</v>
      </c>
      <c r="G580" s="139">
        <v>0.94399999999999995</v>
      </c>
      <c r="H580" s="139">
        <v>0.93600000000000005</v>
      </c>
      <c r="I580" s="139">
        <v>0.94599999999999995</v>
      </c>
      <c r="J580" s="139">
        <v>0.96099999999999997</v>
      </c>
      <c r="K580" s="139">
        <v>0.95099999999999996</v>
      </c>
      <c r="L580" s="139">
        <v>0.94399999999999995</v>
      </c>
      <c r="M580" s="139">
        <v>0.92034286790794062</v>
      </c>
      <c r="N580" s="139">
        <v>0.97199999999999998</v>
      </c>
      <c r="O580" s="139">
        <v>0</v>
      </c>
      <c r="P580" s="161">
        <v>0</v>
      </c>
      <c r="Q580" s="95" t="str">
        <f t="shared" si="45"/>
        <v>-</v>
      </c>
      <c r="R580" s="95" t="str">
        <f t="shared" si="46"/>
        <v>-</v>
      </c>
    </row>
    <row r="581" spans="3:18" s="1" customFormat="1" x14ac:dyDescent="0.25">
      <c r="C581" s="187"/>
      <c r="D581" s="188"/>
      <c r="E581" s="43" t="s">
        <v>23</v>
      </c>
      <c r="F581" s="138">
        <v>0.96</v>
      </c>
      <c r="G581" s="139">
        <v>0.97399999999999998</v>
      </c>
      <c r="H581" s="139">
        <v>0.97040009025391449</v>
      </c>
      <c r="I581" s="139">
        <v>0.97336447325037945</v>
      </c>
      <c r="J581" s="139">
        <v>0.97484435712166173</v>
      </c>
      <c r="K581" s="139">
        <v>0.96848605742397997</v>
      </c>
      <c r="L581" s="139">
        <v>0.97539825806229252</v>
      </c>
      <c r="M581" s="139">
        <v>0.96993645267487605</v>
      </c>
      <c r="N581" s="139">
        <v>0.96673270279686729</v>
      </c>
      <c r="O581" s="139">
        <v>0.97486148364281744</v>
      </c>
      <c r="P581" s="161">
        <v>0.96765778527954416</v>
      </c>
      <c r="Q581" s="95" t="str">
        <f t="shared" si="45"/>
        <v>0.8 p.p</v>
      </c>
      <c r="R581" s="95" t="str">
        <f t="shared" si="46"/>
        <v>1.4 p.p</v>
      </c>
    </row>
    <row r="582" spans="3:18" s="1" customFormat="1" x14ac:dyDescent="0.25">
      <c r="C582" s="187"/>
      <c r="D582" s="188"/>
      <c r="E582" s="43" t="s">
        <v>31</v>
      </c>
      <c r="F582" s="138">
        <v>0.98901833706377329</v>
      </c>
      <c r="G582" s="139">
        <v>0</v>
      </c>
      <c r="H582" s="139">
        <v>0</v>
      </c>
      <c r="I582" s="139">
        <v>0</v>
      </c>
      <c r="J582" s="139">
        <v>0.9879</v>
      </c>
      <c r="K582" s="139">
        <v>0</v>
      </c>
      <c r="L582" s="139">
        <v>0.98740000000000006</v>
      </c>
      <c r="M582" s="139">
        <v>0</v>
      </c>
      <c r="N582" s="139">
        <v>0.99199999999999999</v>
      </c>
      <c r="O582" s="139">
        <v>0</v>
      </c>
      <c r="P582" s="161">
        <v>0</v>
      </c>
      <c r="Q582" s="95" t="str">
        <f t="shared" si="45"/>
        <v>-</v>
      </c>
      <c r="R582" s="95" t="str">
        <f t="shared" si="46"/>
        <v>-</v>
      </c>
    </row>
    <row r="583" spans="3:18" s="1" customFormat="1" x14ac:dyDescent="0.25">
      <c r="C583" s="187"/>
      <c r="D583" s="188"/>
      <c r="E583" s="43" t="s">
        <v>24</v>
      </c>
      <c r="F583" s="138">
        <v>0.997</v>
      </c>
      <c r="G583" s="139">
        <v>0.99399999999999999</v>
      </c>
      <c r="H583" s="139">
        <v>0.995</v>
      </c>
      <c r="I583" s="139">
        <v>0.94120000000000004</v>
      </c>
      <c r="J583" s="139">
        <v>0.99299999999999999</v>
      </c>
      <c r="K583" s="139">
        <v>0.99299999999999999</v>
      </c>
      <c r="L583" s="139">
        <v>0.996</v>
      </c>
      <c r="M583" s="139">
        <v>0.98699999999999999</v>
      </c>
      <c r="N583" s="139">
        <v>0.99</v>
      </c>
      <c r="O583" s="139">
        <v>1</v>
      </c>
      <c r="P583" s="161">
        <v>0</v>
      </c>
      <c r="Q583" s="95" t="str">
        <f t="shared" si="45"/>
        <v>1 p.p</v>
      </c>
      <c r="R583" s="95" t="str">
        <f t="shared" si="46"/>
        <v>0.3 p.p</v>
      </c>
    </row>
    <row r="584" spans="3:18" s="1" customFormat="1" x14ac:dyDescent="0.25">
      <c r="C584" s="187"/>
      <c r="D584" s="188"/>
      <c r="E584" s="43" t="s">
        <v>25</v>
      </c>
      <c r="F584" s="138">
        <v>1</v>
      </c>
      <c r="G584" s="139">
        <v>1</v>
      </c>
      <c r="H584" s="139">
        <v>1</v>
      </c>
      <c r="I584" s="139">
        <v>1</v>
      </c>
      <c r="J584" s="139">
        <v>1</v>
      </c>
      <c r="K584" s="139">
        <v>1</v>
      </c>
      <c r="L584" s="139">
        <v>1</v>
      </c>
      <c r="M584" s="139">
        <v>1</v>
      </c>
      <c r="N584" s="139">
        <v>1</v>
      </c>
      <c r="O584" s="139">
        <v>1</v>
      </c>
      <c r="P584" s="161">
        <v>0</v>
      </c>
      <c r="Q584" s="95" t="str">
        <f t="shared" si="45"/>
        <v>-</v>
      </c>
      <c r="R584" s="95" t="str">
        <f t="shared" si="46"/>
        <v>-</v>
      </c>
    </row>
    <row r="585" spans="3:18" s="1" customFormat="1" x14ac:dyDescent="0.25">
      <c r="C585" s="187"/>
      <c r="D585" s="188"/>
      <c r="E585" s="43" t="s">
        <v>26</v>
      </c>
      <c r="F585" s="138">
        <v>0.99480000000000002</v>
      </c>
      <c r="G585" s="139">
        <v>0.9879949317895399</v>
      </c>
      <c r="H585" s="139">
        <v>0.99019999999999997</v>
      </c>
      <c r="I585" s="139">
        <v>0.98829999999999996</v>
      </c>
      <c r="J585" s="139">
        <v>0.98609999999999998</v>
      </c>
      <c r="K585" s="139">
        <v>0.998</v>
      </c>
      <c r="L585" s="139">
        <v>0.99</v>
      </c>
      <c r="M585" s="139">
        <v>0.98760000000000003</v>
      </c>
      <c r="N585" s="139">
        <v>0.98980000000000001</v>
      </c>
      <c r="O585" s="139">
        <v>0</v>
      </c>
      <c r="P585" s="161">
        <v>0</v>
      </c>
      <c r="Q585" s="95" t="str">
        <f t="shared" si="45"/>
        <v>-</v>
      </c>
      <c r="R585" s="95" t="str">
        <f t="shared" si="46"/>
        <v>-</v>
      </c>
    </row>
    <row r="586" spans="3:18" s="1" customFormat="1" x14ac:dyDescent="0.25">
      <c r="C586" s="187"/>
      <c r="D586" s="188"/>
      <c r="E586" s="43" t="s">
        <v>27</v>
      </c>
      <c r="F586" s="138">
        <v>0.96750000000000003</v>
      </c>
      <c r="G586" s="139">
        <v>0.97119999999999995</v>
      </c>
      <c r="H586" s="139">
        <v>0.97589999999999999</v>
      </c>
      <c r="I586" s="139">
        <v>0.9778</v>
      </c>
      <c r="J586" s="139">
        <v>0.96260000000000001</v>
      </c>
      <c r="K586" s="139">
        <v>0.97289999999999999</v>
      </c>
      <c r="L586" s="139">
        <v>0.95369999999999999</v>
      </c>
      <c r="M586" s="139">
        <v>0.95830000000000004</v>
      </c>
      <c r="N586" s="139">
        <v>0.95760000000000001</v>
      </c>
      <c r="O586" s="139">
        <v>0.96731335644732497</v>
      </c>
      <c r="P586" s="161">
        <v>0</v>
      </c>
      <c r="Q586" s="95" t="str">
        <f t="shared" si="45"/>
        <v>0.9 p.p</v>
      </c>
      <c r="R586" s="95" t="str">
        <f t="shared" si="46"/>
        <v>0 p.p</v>
      </c>
    </row>
    <row r="587" spans="3:18" s="1" customFormat="1" x14ac:dyDescent="0.25">
      <c r="C587" s="187"/>
      <c r="D587" s="188"/>
      <c r="E587" s="43" t="s">
        <v>61</v>
      </c>
      <c r="F587" s="142">
        <v>0.77139999999999997</v>
      </c>
      <c r="G587" s="143">
        <v>0.85229999999999995</v>
      </c>
      <c r="H587" s="143">
        <v>0.93010000000000004</v>
      </c>
      <c r="I587" s="143">
        <v>0.88019999999999998</v>
      </c>
      <c r="J587" s="143">
        <v>0.86990000000000001</v>
      </c>
      <c r="K587" s="143">
        <v>0.88100000000000001</v>
      </c>
      <c r="L587" s="143">
        <v>0.90714510167677487</v>
      </c>
      <c r="M587" s="143">
        <v>0.89800000000000002</v>
      </c>
      <c r="N587" s="143">
        <v>0.872</v>
      </c>
      <c r="O587" s="143">
        <v>0</v>
      </c>
      <c r="P587" s="162">
        <v>0</v>
      </c>
      <c r="Q587" s="95" t="str">
        <f t="shared" si="45"/>
        <v>-</v>
      </c>
      <c r="R587" s="95" t="str">
        <f t="shared" si="46"/>
        <v>-</v>
      </c>
    </row>
    <row r="588" spans="3:18" s="1" customFormat="1" ht="12.75" x14ac:dyDescent="0.2">
      <c r="O588" s="7"/>
    </row>
    <row r="589" spans="3:18" s="1" customFormat="1" ht="12.75" x14ac:dyDescent="0.2">
      <c r="O589" s="7"/>
    </row>
  </sheetData>
  <mergeCells count="403">
    <mergeCell ref="E149:P149"/>
    <mergeCell ref="E185:P185"/>
    <mergeCell ref="C149:D149"/>
    <mergeCell ref="C2:E2"/>
    <mergeCell ref="C5:D5"/>
    <mergeCell ref="C41:D41"/>
    <mergeCell ref="C77:D77"/>
    <mergeCell ref="C113:D113"/>
    <mergeCell ref="E5:P5"/>
    <mergeCell ref="E41:P41"/>
    <mergeCell ref="E77:P77"/>
    <mergeCell ref="E113:P113"/>
    <mergeCell ref="F2:P2"/>
    <mergeCell ref="E374:P374"/>
    <mergeCell ref="E410:P410"/>
    <mergeCell ref="E446:P446"/>
    <mergeCell ref="E482:P482"/>
    <mergeCell ref="C194:D194"/>
    <mergeCell ref="C193:D193"/>
    <mergeCell ref="C192:D192"/>
    <mergeCell ref="C191:D191"/>
    <mergeCell ref="C190:D190"/>
    <mergeCell ref="E224:P224"/>
    <mergeCell ref="E263:P263"/>
    <mergeCell ref="E302:P302"/>
    <mergeCell ref="E338:P338"/>
    <mergeCell ref="C226:D226"/>
    <mergeCell ref="C227:D227"/>
    <mergeCell ref="C214:D214"/>
    <mergeCell ref="C213:D213"/>
    <mergeCell ref="C212:D212"/>
    <mergeCell ref="C211:D211"/>
    <mergeCell ref="C210:D210"/>
    <mergeCell ref="C228:D228"/>
    <mergeCell ref="C219:D219"/>
    <mergeCell ref="C204:D204"/>
    <mergeCell ref="C203:D203"/>
    <mergeCell ref="C205:D205"/>
    <mergeCell ref="C206:D206"/>
    <mergeCell ref="C207:D207"/>
    <mergeCell ref="C208:D208"/>
    <mergeCell ref="C209:D209"/>
    <mergeCell ref="C224:D224"/>
    <mergeCell ref="C225:D225"/>
    <mergeCell ref="C220:D220"/>
    <mergeCell ref="C265:D265"/>
    <mergeCell ref="C263:D263"/>
    <mergeCell ref="C264:D264"/>
    <mergeCell ref="C249:D249"/>
    <mergeCell ref="C250:D250"/>
    <mergeCell ref="C251:D251"/>
    <mergeCell ref="C252:D252"/>
    <mergeCell ref="C253:D253"/>
    <mergeCell ref="C244:D244"/>
    <mergeCell ref="C245:D245"/>
    <mergeCell ref="C246:D246"/>
    <mergeCell ref="C247:D247"/>
    <mergeCell ref="C248:D248"/>
    <mergeCell ref="C229:D229"/>
    <mergeCell ref="C234:D234"/>
    <mergeCell ref="C235:D235"/>
    <mergeCell ref="C236:D236"/>
    <mergeCell ref="C237:D237"/>
    <mergeCell ref="C238:D238"/>
    <mergeCell ref="C230:D230"/>
    <mergeCell ref="C231:D231"/>
    <mergeCell ref="C232:D232"/>
    <mergeCell ref="C233:D233"/>
    <mergeCell ref="C271:D271"/>
    <mergeCell ref="C272:D272"/>
    <mergeCell ref="C273:D273"/>
    <mergeCell ref="C274:D274"/>
    <mergeCell ref="C275:D275"/>
    <mergeCell ref="C266:D266"/>
    <mergeCell ref="C267:D267"/>
    <mergeCell ref="C268:D268"/>
    <mergeCell ref="C269:D269"/>
    <mergeCell ref="C270:D270"/>
    <mergeCell ref="C281:D281"/>
    <mergeCell ref="C282:D282"/>
    <mergeCell ref="C283:D283"/>
    <mergeCell ref="C284:D284"/>
    <mergeCell ref="C285:D285"/>
    <mergeCell ref="C276:D276"/>
    <mergeCell ref="C277:D277"/>
    <mergeCell ref="C278:D278"/>
    <mergeCell ref="C279:D279"/>
    <mergeCell ref="C280:D280"/>
    <mergeCell ref="C291:D291"/>
    <mergeCell ref="C292:D292"/>
    <mergeCell ref="C293:D293"/>
    <mergeCell ref="C294:D294"/>
    <mergeCell ref="C295:D295"/>
    <mergeCell ref="C286:D286"/>
    <mergeCell ref="C287:D287"/>
    <mergeCell ref="C288:D288"/>
    <mergeCell ref="C289:D289"/>
    <mergeCell ref="C290:D290"/>
    <mergeCell ref="C303:D303"/>
    <mergeCell ref="C304:D304"/>
    <mergeCell ref="C305:D305"/>
    <mergeCell ref="C306:D306"/>
    <mergeCell ref="C307:D307"/>
    <mergeCell ref="C308:D308"/>
    <mergeCell ref="C309:D309"/>
    <mergeCell ref="C310:D310"/>
    <mergeCell ref="C311:D311"/>
    <mergeCell ref="C312:D312"/>
    <mergeCell ref="C313:D313"/>
    <mergeCell ref="C314:D314"/>
    <mergeCell ref="C315:D315"/>
    <mergeCell ref="C316:D316"/>
    <mergeCell ref="C317:D317"/>
    <mergeCell ref="C318:D318"/>
    <mergeCell ref="C319:D319"/>
    <mergeCell ref="C320:D320"/>
    <mergeCell ref="C330:D330"/>
    <mergeCell ref="C331:D331"/>
    <mergeCell ref="C332:D332"/>
    <mergeCell ref="C333:D333"/>
    <mergeCell ref="C334:D334"/>
    <mergeCell ref="C335:D335"/>
    <mergeCell ref="C339:D339"/>
    <mergeCell ref="C321:D321"/>
    <mergeCell ref="C322:D322"/>
    <mergeCell ref="C323:D323"/>
    <mergeCell ref="C324:D324"/>
    <mergeCell ref="C325:D325"/>
    <mergeCell ref="C326:D326"/>
    <mergeCell ref="C327:D327"/>
    <mergeCell ref="C328:D328"/>
    <mergeCell ref="C329:D329"/>
    <mergeCell ref="C340:D340"/>
    <mergeCell ref="C341:D341"/>
    <mergeCell ref="C342:D342"/>
    <mergeCell ref="C343:D343"/>
    <mergeCell ref="C344:D344"/>
    <mergeCell ref="C345:D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58:D358"/>
    <mergeCell ref="C359:D359"/>
    <mergeCell ref="C360:D360"/>
    <mergeCell ref="C361:D361"/>
    <mergeCell ref="C362:D362"/>
    <mergeCell ref="C363:D363"/>
    <mergeCell ref="C364:D364"/>
    <mergeCell ref="C365:D365"/>
    <mergeCell ref="C366:D366"/>
    <mergeCell ref="C379:D379"/>
    <mergeCell ref="C380:D380"/>
    <mergeCell ref="C381:D381"/>
    <mergeCell ref="C382:D382"/>
    <mergeCell ref="C383:D383"/>
    <mergeCell ref="C384:D384"/>
    <mergeCell ref="C385:D385"/>
    <mergeCell ref="C367:D367"/>
    <mergeCell ref="C368:D368"/>
    <mergeCell ref="C369:D369"/>
    <mergeCell ref="C370:D370"/>
    <mergeCell ref="C371:D371"/>
    <mergeCell ref="C375:D375"/>
    <mergeCell ref="C376:D376"/>
    <mergeCell ref="C377:D377"/>
    <mergeCell ref="C378:D378"/>
    <mergeCell ref="C411:D411"/>
    <mergeCell ref="C412:D412"/>
    <mergeCell ref="C413:D413"/>
    <mergeCell ref="C414:D414"/>
    <mergeCell ref="C415:D415"/>
    <mergeCell ref="C395:D395"/>
    <mergeCell ref="C396:D396"/>
    <mergeCell ref="C397:D397"/>
    <mergeCell ref="C398:D398"/>
    <mergeCell ref="C399:D399"/>
    <mergeCell ref="C400:D400"/>
    <mergeCell ref="C401:D401"/>
    <mergeCell ref="C402:D402"/>
    <mergeCell ref="C403:D403"/>
    <mergeCell ref="C405:D405"/>
    <mergeCell ref="C406:D406"/>
    <mergeCell ref="C407:D407"/>
    <mergeCell ref="C416:D416"/>
    <mergeCell ref="C417:D417"/>
    <mergeCell ref="C418:D418"/>
    <mergeCell ref="C419:D419"/>
    <mergeCell ref="C420:D420"/>
    <mergeCell ref="C421:D421"/>
    <mergeCell ref="C422:D422"/>
    <mergeCell ref="C423:D423"/>
    <mergeCell ref="C424:D424"/>
    <mergeCell ref="C425:D425"/>
    <mergeCell ref="C426:D426"/>
    <mergeCell ref="C427:D427"/>
    <mergeCell ref="C428:D428"/>
    <mergeCell ref="C429:D429"/>
    <mergeCell ref="C430:D430"/>
    <mergeCell ref="C431:D431"/>
    <mergeCell ref="C432:D432"/>
    <mergeCell ref="C433:D433"/>
    <mergeCell ref="C434:D434"/>
    <mergeCell ref="C435:D435"/>
    <mergeCell ref="C436:D436"/>
    <mergeCell ref="C437:D437"/>
    <mergeCell ref="C438:D438"/>
    <mergeCell ref="C439:D439"/>
    <mergeCell ref="C440:D440"/>
    <mergeCell ref="C441:D441"/>
    <mergeCell ref="C442:D442"/>
    <mergeCell ref="C443:D443"/>
    <mergeCell ref="C447:D447"/>
    <mergeCell ref="C448:D448"/>
    <mergeCell ref="C449:D449"/>
    <mergeCell ref="C450:D450"/>
    <mergeCell ref="C451:D451"/>
    <mergeCell ref="C452:D452"/>
    <mergeCell ref="C453:D453"/>
    <mergeCell ref="C454:D454"/>
    <mergeCell ref="C446:D446"/>
    <mergeCell ref="C455:D455"/>
    <mergeCell ref="C456:D456"/>
    <mergeCell ref="C457:D457"/>
    <mergeCell ref="C458:D458"/>
    <mergeCell ref="C459:D459"/>
    <mergeCell ref="C460:D460"/>
    <mergeCell ref="C461:D461"/>
    <mergeCell ref="C462:D462"/>
    <mergeCell ref="C463:D463"/>
    <mergeCell ref="C464:D464"/>
    <mergeCell ref="C465:D465"/>
    <mergeCell ref="C466:D466"/>
    <mergeCell ref="C467:D467"/>
    <mergeCell ref="C468:D468"/>
    <mergeCell ref="C469:D469"/>
    <mergeCell ref="C470:D470"/>
    <mergeCell ref="C471:D471"/>
    <mergeCell ref="C472:D472"/>
    <mergeCell ref="C473:D473"/>
    <mergeCell ref="C474:D474"/>
    <mergeCell ref="C475:D475"/>
    <mergeCell ref="C476:D476"/>
    <mergeCell ref="C477:D477"/>
    <mergeCell ref="C478:D478"/>
    <mergeCell ref="C479:D479"/>
    <mergeCell ref="C484:D484"/>
    <mergeCell ref="C485:D485"/>
    <mergeCell ref="C482:D482"/>
    <mergeCell ref="C483:D483"/>
    <mergeCell ref="C486:D486"/>
    <mergeCell ref="C487:D487"/>
    <mergeCell ref="C488:D488"/>
    <mergeCell ref="C489:D489"/>
    <mergeCell ref="C490:D490"/>
    <mergeCell ref="C491:D491"/>
    <mergeCell ref="C492:D492"/>
    <mergeCell ref="C493:D493"/>
    <mergeCell ref="C494:D494"/>
    <mergeCell ref="C495:D495"/>
    <mergeCell ref="C496:D496"/>
    <mergeCell ref="C497:D497"/>
    <mergeCell ref="C498:D498"/>
    <mergeCell ref="C499:D499"/>
    <mergeCell ref="C500:D500"/>
    <mergeCell ref="C501:D501"/>
    <mergeCell ref="C502:D502"/>
    <mergeCell ref="C503:D503"/>
    <mergeCell ref="C527:D527"/>
    <mergeCell ref="C528:D528"/>
    <mergeCell ref="C543:D543"/>
    <mergeCell ref="C544:D544"/>
    <mergeCell ref="C545:D545"/>
    <mergeCell ref="C546:D546"/>
    <mergeCell ref="C504:D504"/>
    <mergeCell ref="C505:D505"/>
    <mergeCell ref="C506:D506"/>
    <mergeCell ref="C507:D507"/>
    <mergeCell ref="C508:D508"/>
    <mergeCell ref="C509:D509"/>
    <mergeCell ref="C510:D510"/>
    <mergeCell ref="C511:D511"/>
    <mergeCell ref="C512:D512"/>
    <mergeCell ref="C513:D513"/>
    <mergeCell ref="C514:D514"/>
    <mergeCell ref="C515:D515"/>
    <mergeCell ref="C519:D519"/>
    <mergeCell ref="C520:D520"/>
    <mergeCell ref="C521:D521"/>
    <mergeCell ref="C522:D522"/>
    <mergeCell ref="C523:D523"/>
    <mergeCell ref="C524:D524"/>
    <mergeCell ref="C518:D518"/>
    <mergeCell ref="C587:D587"/>
    <mergeCell ref="C572:D572"/>
    <mergeCell ref="C573:D573"/>
    <mergeCell ref="C574:D574"/>
    <mergeCell ref="C575:D575"/>
    <mergeCell ref="C576:D576"/>
    <mergeCell ref="C577:D577"/>
    <mergeCell ref="C578:D578"/>
    <mergeCell ref="C579:D579"/>
    <mergeCell ref="C580:D580"/>
    <mergeCell ref="C581:D581"/>
    <mergeCell ref="C582:D582"/>
    <mergeCell ref="C583:D583"/>
    <mergeCell ref="C584:D584"/>
    <mergeCell ref="C585:D585"/>
    <mergeCell ref="C586:D586"/>
    <mergeCell ref="C567:D567"/>
    <mergeCell ref="C568:D568"/>
    <mergeCell ref="C569:D569"/>
    <mergeCell ref="C570:D570"/>
    <mergeCell ref="C571:D571"/>
    <mergeCell ref="C555:D555"/>
    <mergeCell ref="C556:D556"/>
    <mergeCell ref="C557:D557"/>
    <mergeCell ref="C558:D558"/>
    <mergeCell ref="C559:D559"/>
    <mergeCell ref="C560:D560"/>
    <mergeCell ref="C561:D561"/>
    <mergeCell ref="C562:D562"/>
    <mergeCell ref="C563:D563"/>
    <mergeCell ref="C564:D564"/>
    <mergeCell ref="C565:D565"/>
    <mergeCell ref="C566:D566"/>
    <mergeCell ref="C215:D215"/>
    <mergeCell ref="C216:D216"/>
    <mergeCell ref="C217:D217"/>
    <mergeCell ref="C218:D218"/>
    <mergeCell ref="C254:D254"/>
    <mergeCell ref="C255:D255"/>
    <mergeCell ref="C256:D256"/>
    <mergeCell ref="C257:D257"/>
    <mergeCell ref="C239:D239"/>
    <mergeCell ref="C240:D240"/>
    <mergeCell ref="C241:D241"/>
    <mergeCell ref="C242:D242"/>
    <mergeCell ref="C243:D243"/>
    <mergeCell ref="C296:D296"/>
    <mergeCell ref="C302:D302"/>
    <mergeCell ref="C338:D338"/>
    <mergeCell ref="C374:D374"/>
    <mergeCell ref="C410:D410"/>
    <mergeCell ref="C258:D258"/>
    <mergeCell ref="C259:D259"/>
    <mergeCell ref="C297:D297"/>
    <mergeCell ref="C298:D298"/>
    <mergeCell ref="C404:D404"/>
    <mergeCell ref="C202:D202"/>
    <mergeCell ref="C201:D201"/>
    <mergeCell ref="C200:D200"/>
    <mergeCell ref="C199:D199"/>
    <mergeCell ref="C198:D198"/>
    <mergeCell ref="C197:D197"/>
    <mergeCell ref="C196:D196"/>
    <mergeCell ref="C186:D186"/>
    <mergeCell ref="C185:D185"/>
    <mergeCell ref="C195:D195"/>
    <mergeCell ref="C189:D189"/>
    <mergeCell ref="C188:D188"/>
    <mergeCell ref="C187:D187"/>
    <mergeCell ref="C386:D386"/>
    <mergeCell ref="C387:D387"/>
    <mergeCell ref="C388:D388"/>
    <mergeCell ref="C389:D389"/>
    <mergeCell ref="C390:D390"/>
    <mergeCell ref="C391:D391"/>
    <mergeCell ref="C392:D392"/>
    <mergeCell ref="C393:D393"/>
    <mergeCell ref="C394:D394"/>
    <mergeCell ref="E518:P518"/>
    <mergeCell ref="E554:P554"/>
    <mergeCell ref="C534:D534"/>
    <mergeCell ref="C535:D535"/>
    <mergeCell ref="C536:D536"/>
    <mergeCell ref="C537:D537"/>
    <mergeCell ref="C538:D538"/>
    <mergeCell ref="C539:D539"/>
    <mergeCell ref="C540:D540"/>
    <mergeCell ref="C541:D541"/>
    <mergeCell ref="C542:D542"/>
    <mergeCell ref="C547:D547"/>
    <mergeCell ref="C548:D548"/>
    <mergeCell ref="C549:D549"/>
    <mergeCell ref="C550:D550"/>
    <mergeCell ref="C551:D551"/>
    <mergeCell ref="C554:D554"/>
    <mergeCell ref="C529:D529"/>
    <mergeCell ref="C530:D530"/>
    <mergeCell ref="C531:D531"/>
    <mergeCell ref="C532:D532"/>
    <mergeCell ref="C533:D533"/>
    <mergeCell ref="C525:D525"/>
    <mergeCell ref="C526:D526"/>
  </mergeCells>
  <conditionalFormatting sqref="Q482:XFD482 S483:XFD515 S519:XFD551 S555:XFD587 E183:O184 E147:O147 E223 E75:O76 E111:O112 A588:XFD589 C299 E6 Q552:XFD554 Q516:XFD518 E445:P445 E481:P481 F261:P262 F300:P301 F408:P408 C516:P517 C552:P553 F336:P337 F222:P223 F221:O221">
    <cfRule type="cellIs" dxfId="503" priority="762" operator="equal">
      <formula>0</formula>
    </cfRule>
  </conditionalFormatting>
  <conditionalFormatting sqref="E221">
    <cfRule type="cellIs" dxfId="502" priority="432" operator="equal">
      <formula>0</formula>
    </cfRule>
  </conditionalFormatting>
  <conditionalFormatting sqref="C483:C515">
    <cfRule type="cellIs" dxfId="501" priority="347" operator="equal">
      <formula>0</formula>
    </cfRule>
  </conditionalFormatting>
  <conditionalFormatting sqref="E7:E38">
    <cfRule type="cellIs" dxfId="500" priority="481" operator="equal">
      <formula>0</formula>
    </cfRule>
  </conditionalFormatting>
  <conditionalFormatting sqref="C77">
    <cfRule type="cellIs" dxfId="499" priority="296" operator="equal">
      <formula>0</formula>
    </cfRule>
  </conditionalFormatting>
  <conditionalFormatting sqref="C258:C259">
    <cfRule type="cellIs" dxfId="498" priority="284" operator="equal">
      <formula>0</formula>
    </cfRule>
  </conditionalFormatting>
  <conditionalFormatting sqref="C303">
    <cfRule type="cellIs" dxfId="497" priority="308" operator="equal">
      <formula>0</formula>
    </cfRule>
  </conditionalFormatting>
  <conditionalFormatting sqref="S187:S218 S220">
    <cfRule type="cellIs" dxfId="496" priority="441" operator="equal">
      <formula>0</formula>
    </cfRule>
  </conditionalFormatting>
  <conditionalFormatting sqref="Q304:R335 R303">
    <cfRule type="cellIs" dxfId="495" priority="382" operator="equal">
      <formula>0</formula>
    </cfRule>
  </conditionalFormatting>
  <conditionalFormatting sqref="Q219:Q220">
    <cfRule type="cellIs" dxfId="494" priority="435" operator="equal">
      <formula>0</formula>
    </cfRule>
  </conditionalFormatting>
  <conditionalFormatting sqref="R187:R218 R220">
    <cfRule type="cellIs" dxfId="493" priority="439" operator="equal">
      <formula>0</formula>
    </cfRule>
  </conditionalFormatting>
  <conditionalFormatting sqref="S187:S218 S220">
    <cfRule type="dataBar" priority="442">
      <dataBar>
        <cfvo type="min"/>
        <cfvo type="max"/>
        <color rgb="FF008AEF"/>
      </dataBar>
      <extLst>
        <ext xmlns:x14="http://schemas.microsoft.com/office/spreadsheetml/2009/9/main" uri="{B025F937-C7B1-47D3-B67F-A62EFF666E3E}">
          <x14:id>{7DB8E82C-6434-4DCF-BF67-4807DD2F5C31}</x14:id>
        </ext>
      </extLst>
    </cfRule>
  </conditionalFormatting>
  <conditionalFormatting sqref="R187:R218 R220">
    <cfRule type="dataBar" priority="440">
      <dataBar>
        <cfvo type="min"/>
        <cfvo type="max"/>
        <color rgb="FF008AEF"/>
      </dataBar>
      <extLst>
        <ext xmlns:x14="http://schemas.microsoft.com/office/spreadsheetml/2009/9/main" uri="{B025F937-C7B1-47D3-B67F-A62EFF666E3E}">
          <x14:id>{24405EA0-A601-4CE0-B84F-88B16A31F59B}</x14:id>
        </ext>
      </extLst>
    </cfRule>
  </conditionalFormatting>
  <conditionalFormatting sqref="Q187:Q218">
    <cfRule type="cellIs" dxfId="492" priority="437" operator="equal">
      <formula>0</formula>
    </cfRule>
  </conditionalFormatting>
  <conditionalFormatting sqref="Q219:Q220">
    <cfRule type="dataBar" priority="436">
      <dataBar>
        <cfvo type="min"/>
        <cfvo type="max"/>
        <color rgb="FF008AEF"/>
      </dataBar>
      <extLst>
        <ext xmlns:x14="http://schemas.microsoft.com/office/spreadsheetml/2009/9/main" uri="{B025F937-C7B1-47D3-B67F-A62EFF666E3E}">
          <x14:id>{A6876A92-84F2-409F-B7E8-990534E20EDF}</x14:id>
        </ext>
      </extLst>
    </cfRule>
  </conditionalFormatting>
  <conditionalFormatting sqref="Q187:Q218">
    <cfRule type="dataBar" priority="438">
      <dataBar>
        <cfvo type="min"/>
        <cfvo type="max"/>
        <color rgb="FF008AEF"/>
      </dataBar>
      <extLst>
        <ext xmlns:x14="http://schemas.microsoft.com/office/spreadsheetml/2009/9/main" uri="{B025F937-C7B1-47D3-B67F-A62EFF666E3E}">
          <x14:id>{D2C740B1-28BF-46C8-84B7-F61352AFAE6A}</x14:id>
        </ext>
      </extLst>
    </cfRule>
  </conditionalFormatting>
  <conditionalFormatting sqref="S186">
    <cfRule type="cellIs" dxfId="491" priority="434" operator="equal">
      <formula>0</formula>
    </cfRule>
  </conditionalFormatting>
  <conditionalFormatting sqref="E219:E220">
    <cfRule type="cellIs" dxfId="490" priority="433" operator="equal">
      <formula>0</formula>
    </cfRule>
  </conditionalFormatting>
  <conditionalFormatting sqref="Q258:Q259">
    <cfRule type="cellIs" dxfId="489" priority="413" operator="equal">
      <formula>0</formula>
    </cfRule>
  </conditionalFormatting>
  <conditionalFormatting sqref="S225">
    <cfRule type="cellIs" dxfId="488" priority="429" operator="equal">
      <formula>0</formula>
    </cfRule>
  </conditionalFormatting>
  <conditionalFormatting sqref="R226:R257 R259">
    <cfRule type="cellIs" dxfId="487" priority="417" operator="equal">
      <formula>0</formula>
    </cfRule>
  </conditionalFormatting>
  <conditionalFormatting sqref="S226:S257 S259">
    <cfRule type="cellIs" dxfId="486" priority="419" operator="equal">
      <formula>0</formula>
    </cfRule>
  </conditionalFormatting>
  <conditionalFormatting sqref="S226:S257 S259">
    <cfRule type="dataBar" priority="420">
      <dataBar>
        <cfvo type="min"/>
        <cfvo type="max"/>
        <color rgb="FF008AEF"/>
      </dataBar>
      <extLst>
        <ext xmlns:x14="http://schemas.microsoft.com/office/spreadsheetml/2009/9/main" uri="{B025F937-C7B1-47D3-B67F-A62EFF666E3E}">
          <x14:id>{6C0A8EB4-AFD5-4109-AF7D-EF1349A85A00}</x14:id>
        </ext>
      </extLst>
    </cfRule>
  </conditionalFormatting>
  <conditionalFormatting sqref="R226:R257 R259">
    <cfRule type="dataBar" priority="418">
      <dataBar>
        <cfvo type="min"/>
        <cfvo type="max"/>
        <color rgb="FF008AEF"/>
      </dataBar>
      <extLst>
        <ext xmlns:x14="http://schemas.microsoft.com/office/spreadsheetml/2009/9/main" uri="{B025F937-C7B1-47D3-B67F-A62EFF666E3E}">
          <x14:id>{74104751-36D6-4EF1-B4BE-B49DB940E32E}</x14:id>
        </ext>
      </extLst>
    </cfRule>
  </conditionalFormatting>
  <conditionalFormatting sqref="C113">
    <cfRule type="cellIs" dxfId="485" priority="295" operator="equal">
      <formula>0</formula>
    </cfRule>
  </conditionalFormatting>
  <conditionalFormatting sqref="Q226:Q257">
    <cfRule type="cellIs" dxfId="484" priority="415" operator="equal">
      <formula>0</formula>
    </cfRule>
  </conditionalFormatting>
  <conditionalFormatting sqref="Q258:Q259">
    <cfRule type="dataBar" priority="414">
      <dataBar>
        <cfvo type="min"/>
        <cfvo type="max"/>
        <color rgb="FF008AEF"/>
      </dataBar>
      <extLst>
        <ext xmlns:x14="http://schemas.microsoft.com/office/spreadsheetml/2009/9/main" uri="{B025F937-C7B1-47D3-B67F-A62EFF666E3E}">
          <x14:id>{18838DDC-37AA-402F-8FDB-B26F0E2E613F}</x14:id>
        </ext>
      </extLst>
    </cfRule>
  </conditionalFormatting>
  <conditionalFormatting sqref="Q226:Q257">
    <cfRule type="dataBar" priority="416">
      <dataBar>
        <cfvo type="min"/>
        <cfvo type="max"/>
        <color rgb="FF008AEF"/>
      </dataBar>
      <extLst>
        <ext xmlns:x14="http://schemas.microsoft.com/office/spreadsheetml/2009/9/main" uri="{B025F937-C7B1-47D3-B67F-A62EFF666E3E}">
          <x14:id>{8F3A4529-0E11-43A4-A278-A9E9F4DB5492}</x14:id>
        </ext>
      </extLst>
    </cfRule>
  </conditionalFormatting>
  <conditionalFormatting sqref="Q297:Q298">
    <cfRule type="cellIs" dxfId="483" priority="400" operator="equal">
      <formula>0</formula>
    </cfRule>
  </conditionalFormatting>
  <conditionalFormatting sqref="S264">
    <cfRule type="cellIs" dxfId="482" priority="408" operator="equal">
      <formula>0</formula>
    </cfRule>
  </conditionalFormatting>
  <conditionalFormatting sqref="R265:R296 R298">
    <cfRule type="cellIs" dxfId="481" priority="404" operator="equal">
      <formula>0</formula>
    </cfRule>
  </conditionalFormatting>
  <conditionalFormatting sqref="S265:S296 S298">
    <cfRule type="cellIs" dxfId="480" priority="406" operator="equal">
      <formula>0</formula>
    </cfRule>
  </conditionalFormatting>
  <conditionalFormatting sqref="S265:S296 S298">
    <cfRule type="dataBar" priority="407">
      <dataBar>
        <cfvo type="min"/>
        <cfvo type="max"/>
        <color rgb="FF008AEF"/>
      </dataBar>
      <extLst>
        <ext xmlns:x14="http://schemas.microsoft.com/office/spreadsheetml/2009/9/main" uri="{B025F937-C7B1-47D3-B67F-A62EFF666E3E}">
          <x14:id>{CC2ECEF9-B693-4940-B4FF-8EBAE542F325}</x14:id>
        </ext>
      </extLst>
    </cfRule>
  </conditionalFormatting>
  <conditionalFormatting sqref="R265:R296 R298">
    <cfRule type="dataBar" priority="405">
      <dataBar>
        <cfvo type="min"/>
        <cfvo type="max"/>
        <color rgb="FF008AEF"/>
      </dataBar>
      <extLst>
        <ext xmlns:x14="http://schemas.microsoft.com/office/spreadsheetml/2009/9/main" uri="{B025F937-C7B1-47D3-B67F-A62EFF666E3E}">
          <x14:id>{8AD01C9F-93E1-44C5-A5CC-D8CB3C31BD87}</x14:id>
        </ext>
      </extLst>
    </cfRule>
  </conditionalFormatting>
  <conditionalFormatting sqref="Q265:Q296">
    <cfRule type="cellIs" dxfId="479" priority="402" operator="equal">
      <formula>0</formula>
    </cfRule>
  </conditionalFormatting>
  <conditionalFormatting sqref="Q297:Q298">
    <cfRule type="dataBar" priority="401">
      <dataBar>
        <cfvo type="min"/>
        <cfvo type="max"/>
        <color rgb="FF008AEF"/>
      </dataBar>
      <extLst>
        <ext xmlns:x14="http://schemas.microsoft.com/office/spreadsheetml/2009/9/main" uri="{B025F937-C7B1-47D3-B67F-A62EFF666E3E}">
          <x14:id>{5396C771-DA33-4959-9391-4A8FA8DDBF31}</x14:id>
        </ext>
      </extLst>
    </cfRule>
  </conditionalFormatting>
  <conditionalFormatting sqref="Q265:Q296">
    <cfRule type="dataBar" priority="403">
      <dataBar>
        <cfvo type="min"/>
        <cfvo type="max"/>
        <color rgb="FF008AEF"/>
      </dataBar>
      <extLst>
        <ext xmlns:x14="http://schemas.microsoft.com/office/spreadsheetml/2009/9/main" uri="{B025F937-C7B1-47D3-B67F-A62EFF666E3E}">
          <x14:id>{EF598D23-A597-429C-836C-45D6BA9B9AA0}</x14:id>
        </ext>
      </extLst>
    </cfRule>
  </conditionalFormatting>
  <conditionalFormatting sqref="C447">
    <cfRule type="cellIs" dxfId="478" priority="349" operator="equal">
      <formula>0</formula>
    </cfRule>
  </conditionalFormatting>
  <conditionalFormatting sqref="C447:C479">
    <cfRule type="cellIs" dxfId="477" priority="350" operator="equal">
      <formula>0</formula>
    </cfRule>
  </conditionalFormatting>
  <conditionalFormatting sqref="C448">
    <cfRule type="cellIs" dxfId="476" priority="351" operator="equal">
      <formula>0</formula>
    </cfRule>
  </conditionalFormatting>
  <conditionalFormatting sqref="C520">
    <cfRule type="cellIs" dxfId="475" priority="345" operator="equal">
      <formula>0</formula>
    </cfRule>
  </conditionalFormatting>
  <conditionalFormatting sqref="C483">
    <cfRule type="cellIs" dxfId="474" priority="346" operator="equal">
      <formula>0</formula>
    </cfRule>
  </conditionalFormatting>
  <conditionalFormatting sqref="C484">
    <cfRule type="cellIs" dxfId="473" priority="348" operator="equal">
      <formula>0</formula>
    </cfRule>
  </conditionalFormatting>
  <conditionalFormatting sqref="C555:C587">
    <cfRule type="cellIs" dxfId="472" priority="341" operator="equal">
      <formula>0</formula>
    </cfRule>
  </conditionalFormatting>
  <conditionalFormatting sqref="C556">
    <cfRule type="cellIs" dxfId="471" priority="342" operator="equal">
      <formula>0</formula>
    </cfRule>
  </conditionalFormatting>
  <conditionalFormatting sqref="C519:C551">
    <cfRule type="cellIs" dxfId="470" priority="344" operator="equal">
      <formula>0</formula>
    </cfRule>
  </conditionalFormatting>
  <conditionalFormatting sqref="C519">
    <cfRule type="cellIs" dxfId="469" priority="343" operator="equal">
      <formula>0</formula>
    </cfRule>
  </conditionalFormatting>
  <conditionalFormatting sqref="Q304:R335">
    <cfRule type="dataBar" priority="383">
      <dataBar>
        <cfvo type="min"/>
        <cfvo type="max"/>
        <color rgb="FF008AEF"/>
      </dataBar>
      <extLst>
        <ext xmlns:x14="http://schemas.microsoft.com/office/spreadsheetml/2009/9/main" uri="{B025F937-C7B1-47D3-B67F-A62EFF666E3E}">
          <x14:id>{F791C9EF-78D0-4E8C-9E25-E6156C552244}</x14:id>
        </ext>
      </extLst>
    </cfRule>
  </conditionalFormatting>
  <conditionalFormatting sqref="Q340:R371 R339">
    <cfRule type="cellIs" dxfId="468" priority="380" operator="equal">
      <formula>0</formula>
    </cfRule>
  </conditionalFormatting>
  <conditionalFormatting sqref="Q340:R371">
    <cfRule type="dataBar" priority="381">
      <dataBar>
        <cfvo type="min"/>
        <cfvo type="max"/>
        <color rgb="FF008AEF"/>
      </dataBar>
      <extLst>
        <ext xmlns:x14="http://schemas.microsoft.com/office/spreadsheetml/2009/9/main" uri="{B025F937-C7B1-47D3-B67F-A62EFF666E3E}">
          <x14:id>{4591B45F-D82B-4E52-AC1A-044AE6C47E5A}</x14:id>
        </ext>
      </extLst>
    </cfRule>
  </conditionalFormatting>
  <conditionalFormatting sqref="Q376:R407 R375">
    <cfRule type="cellIs" dxfId="467" priority="378" operator="equal">
      <formula>0</formula>
    </cfRule>
  </conditionalFormatting>
  <conditionalFormatting sqref="Q376:R407">
    <cfRule type="dataBar" priority="379">
      <dataBar>
        <cfvo type="min"/>
        <cfvo type="max"/>
        <color rgb="FF008AEF"/>
      </dataBar>
      <extLst>
        <ext xmlns:x14="http://schemas.microsoft.com/office/spreadsheetml/2009/9/main" uri="{B025F937-C7B1-47D3-B67F-A62EFF666E3E}">
          <x14:id>{569438FE-494F-4449-B3B4-FC9C2D23E63C}</x14:id>
        </ext>
      </extLst>
    </cfRule>
  </conditionalFormatting>
  <conditionalFormatting sqref="Q556:R587 R555">
    <cfRule type="cellIs" dxfId="466" priority="368" operator="equal">
      <formula>0</formula>
    </cfRule>
  </conditionalFormatting>
  <conditionalFormatting sqref="Q412:R443 R411">
    <cfRule type="cellIs" dxfId="465" priority="376" operator="equal">
      <formula>0</formula>
    </cfRule>
  </conditionalFormatting>
  <conditionalFormatting sqref="Q412:R443">
    <cfRule type="dataBar" priority="377">
      <dataBar>
        <cfvo type="min"/>
        <cfvo type="max"/>
        <color rgb="FF008AEF"/>
      </dataBar>
      <extLst>
        <ext xmlns:x14="http://schemas.microsoft.com/office/spreadsheetml/2009/9/main" uri="{B025F937-C7B1-47D3-B67F-A62EFF666E3E}">
          <x14:id>{9959990F-65B0-4CB8-9B97-F630314D4E1D}</x14:id>
        </ext>
      </extLst>
    </cfRule>
  </conditionalFormatting>
  <conditionalFormatting sqref="Q448:R479 R447">
    <cfRule type="cellIs" dxfId="464" priority="374" operator="equal">
      <formula>0</formula>
    </cfRule>
  </conditionalFormatting>
  <conditionalFormatting sqref="Q448:R479">
    <cfRule type="dataBar" priority="375">
      <dataBar>
        <cfvo type="min"/>
        <cfvo type="max"/>
        <color rgb="FF008AEF"/>
      </dataBar>
      <extLst>
        <ext xmlns:x14="http://schemas.microsoft.com/office/spreadsheetml/2009/9/main" uri="{B025F937-C7B1-47D3-B67F-A62EFF666E3E}">
          <x14:id>{795DF682-7C20-410C-96CA-9FB7589A2BC0}</x14:id>
        </ext>
      </extLst>
    </cfRule>
  </conditionalFormatting>
  <conditionalFormatting sqref="Q484:R515 R483">
    <cfRule type="cellIs" dxfId="463" priority="372" operator="equal">
      <formula>0</formula>
    </cfRule>
  </conditionalFormatting>
  <conditionalFormatting sqref="Q484:R515">
    <cfRule type="dataBar" priority="373">
      <dataBar>
        <cfvo type="min"/>
        <cfvo type="max"/>
        <color rgb="FF008AEF"/>
      </dataBar>
      <extLst>
        <ext xmlns:x14="http://schemas.microsoft.com/office/spreadsheetml/2009/9/main" uri="{B025F937-C7B1-47D3-B67F-A62EFF666E3E}">
          <x14:id>{2979A5B2-1594-4C2C-9C23-887FECC34988}</x14:id>
        </ext>
      </extLst>
    </cfRule>
  </conditionalFormatting>
  <conditionalFormatting sqref="Q520:R551 R519">
    <cfRule type="cellIs" dxfId="462" priority="370" operator="equal">
      <formula>0</formula>
    </cfRule>
  </conditionalFormatting>
  <conditionalFormatting sqref="Q520:R551">
    <cfRule type="dataBar" priority="371">
      <dataBar>
        <cfvo type="min"/>
        <cfvo type="max"/>
        <color rgb="FF008AEF"/>
      </dataBar>
      <extLst>
        <ext xmlns:x14="http://schemas.microsoft.com/office/spreadsheetml/2009/9/main" uri="{B025F937-C7B1-47D3-B67F-A62EFF666E3E}">
          <x14:id>{8BD82786-1BED-4829-BE89-B28B744D9DB6}</x14:id>
        </ext>
      </extLst>
    </cfRule>
  </conditionalFormatting>
  <conditionalFormatting sqref="Q556:R587">
    <cfRule type="dataBar" priority="369">
      <dataBar>
        <cfvo type="min"/>
        <cfvo type="max"/>
        <color rgb="FF008AEF"/>
      </dataBar>
      <extLst>
        <ext xmlns:x14="http://schemas.microsoft.com/office/spreadsheetml/2009/9/main" uri="{B025F937-C7B1-47D3-B67F-A62EFF666E3E}">
          <x14:id>{8A6D890C-962E-47B1-930B-44210B7F3FC6}</x14:id>
        </ext>
      </extLst>
    </cfRule>
  </conditionalFormatting>
  <conditionalFormatting sqref="P105 P87 P103">
    <cfRule type="cellIs" dxfId="461" priority="173" operator="equal">
      <formula>0</formula>
    </cfRule>
  </conditionalFormatting>
  <conditionalFormatting sqref="C188:C218">
    <cfRule type="cellIs" dxfId="460" priority="319" operator="equal">
      <formula>0</formula>
    </cfRule>
  </conditionalFormatting>
  <conditionalFormatting sqref="C375">
    <cfRule type="cellIs" dxfId="459" priority="302" operator="equal">
      <formula>0</formula>
    </cfRule>
  </conditionalFormatting>
  <conditionalFormatting sqref="C219:C220">
    <cfRule type="cellIs" dxfId="458" priority="318" operator="equal">
      <formula>0</formula>
    </cfRule>
  </conditionalFormatting>
  <conditionalFormatting sqref="C186">
    <cfRule type="cellIs" dxfId="457" priority="317" operator="equal">
      <formula>0</formula>
    </cfRule>
  </conditionalFormatting>
  <conditionalFormatting sqref="C225">
    <cfRule type="cellIs" dxfId="456" priority="314" operator="equal">
      <formula>0</formula>
    </cfRule>
  </conditionalFormatting>
  <conditionalFormatting sqref="C377:C407">
    <cfRule type="cellIs" dxfId="455" priority="303" operator="equal">
      <formula>0</formula>
    </cfRule>
  </conditionalFormatting>
  <conditionalFormatting sqref="C264">
    <cfRule type="cellIs" dxfId="454" priority="311" operator="equal">
      <formula>0</formula>
    </cfRule>
  </conditionalFormatting>
  <conditionalFormatting sqref="C555">
    <cfRule type="cellIs" dxfId="453" priority="340" operator="equal">
      <formula>0</formula>
    </cfRule>
  </conditionalFormatting>
  <conditionalFormatting sqref="F221:O221">
    <cfRule type="dataBar" priority="1249">
      <dataBar>
        <cfvo type="min"/>
        <cfvo type="max"/>
        <color rgb="FF008AEF"/>
      </dataBar>
      <extLst>
        <ext xmlns:x14="http://schemas.microsoft.com/office/spreadsheetml/2009/9/main" uri="{B025F937-C7B1-47D3-B67F-A62EFF666E3E}">
          <x14:id>{037E2BAA-3E1F-4851-ABC9-349B413F2778}</x14:id>
        </ext>
      </extLst>
    </cfRule>
  </conditionalFormatting>
  <conditionalFormatting sqref="C227:C257">
    <cfRule type="cellIs" dxfId="452" priority="285" operator="equal">
      <formula>0</formula>
    </cfRule>
  </conditionalFormatting>
  <conditionalFormatting sqref="C224">
    <cfRule type="cellIs" dxfId="451" priority="292" operator="equal">
      <formula>0</formula>
    </cfRule>
  </conditionalFormatting>
  <conditionalFormatting sqref="C411">
    <cfRule type="cellIs" dxfId="450" priority="299" operator="equal">
      <formula>0</formula>
    </cfRule>
  </conditionalFormatting>
  <conditionalFormatting sqref="C341:C371">
    <cfRule type="cellIs" dxfId="449" priority="306" operator="equal">
      <formula>0</formula>
    </cfRule>
  </conditionalFormatting>
  <conditionalFormatting sqref="C187">
    <cfRule type="cellIs" dxfId="448" priority="320" operator="equal">
      <formula>0</formula>
    </cfRule>
  </conditionalFormatting>
  <conditionalFormatting sqref="C372:D373 C408:D409">
    <cfRule type="cellIs" dxfId="447" priority="329" operator="equal">
      <formula>0</formula>
    </cfRule>
  </conditionalFormatting>
  <conditionalFormatting sqref="C339">
    <cfRule type="cellIs" dxfId="446" priority="305" operator="equal">
      <formula>0</formula>
    </cfRule>
  </conditionalFormatting>
  <conditionalFormatting sqref="C340">
    <cfRule type="cellIs" dxfId="445" priority="307" operator="equal">
      <formula>0</formula>
    </cfRule>
  </conditionalFormatting>
  <conditionalFormatting sqref="C376">
    <cfRule type="cellIs" dxfId="444" priority="304" operator="equal">
      <formula>0</formula>
    </cfRule>
  </conditionalFormatting>
  <conditionalFormatting sqref="C412">
    <cfRule type="cellIs" dxfId="443" priority="301" operator="equal">
      <formula>0</formula>
    </cfRule>
  </conditionalFormatting>
  <conditionalFormatting sqref="C413:C443">
    <cfRule type="cellIs" dxfId="442" priority="300" operator="equal">
      <formula>0</formula>
    </cfRule>
  </conditionalFormatting>
  <conditionalFormatting sqref="C5">
    <cfRule type="cellIs" dxfId="441" priority="298" operator="equal">
      <formula>0</formula>
    </cfRule>
  </conditionalFormatting>
  <conditionalFormatting sqref="C41">
    <cfRule type="cellIs" dxfId="440" priority="297" operator="equal">
      <formula>0</formula>
    </cfRule>
  </conditionalFormatting>
  <conditionalFormatting sqref="C149">
    <cfRule type="cellIs" dxfId="439" priority="294" operator="equal">
      <formula>0</formula>
    </cfRule>
  </conditionalFormatting>
  <conditionalFormatting sqref="C185">
    <cfRule type="cellIs" dxfId="438" priority="293" operator="equal">
      <formula>0</formula>
    </cfRule>
  </conditionalFormatting>
  <conditionalFormatting sqref="C263">
    <cfRule type="cellIs" dxfId="437" priority="291" operator="equal">
      <formula>0</formula>
    </cfRule>
  </conditionalFormatting>
  <conditionalFormatting sqref="C302">
    <cfRule type="cellIs" dxfId="436" priority="290" operator="equal">
      <formula>0</formula>
    </cfRule>
  </conditionalFormatting>
  <conditionalFormatting sqref="C338">
    <cfRule type="cellIs" dxfId="435" priority="289" operator="equal">
      <formula>0</formula>
    </cfRule>
  </conditionalFormatting>
  <conditionalFormatting sqref="C374">
    <cfRule type="cellIs" dxfId="434" priority="288" operator="equal">
      <formula>0</formula>
    </cfRule>
  </conditionalFormatting>
  <conditionalFormatting sqref="C410">
    <cfRule type="cellIs" dxfId="433" priority="287" operator="equal">
      <formula>0</formula>
    </cfRule>
  </conditionalFormatting>
  <conditionalFormatting sqref="C226">
    <cfRule type="cellIs" dxfId="432" priority="286" operator="equal">
      <formula>0</formula>
    </cfRule>
  </conditionalFormatting>
  <conditionalFormatting sqref="C266:C296">
    <cfRule type="cellIs" dxfId="431" priority="282" operator="equal">
      <formula>0</formula>
    </cfRule>
  </conditionalFormatting>
  <conditionalFormatting sqref="C297:C298">
    <cfRule type="cellIs" dxfId="430" priority="281" operator="equal">
      <formula>0</formula>
    </cfRule>
  </conditionalFormatting>
  <conditionalFormatting sqref="C265">
    <cfRule type="cellIs" dxfId="429" priority="283" operator="equal">
      <formula>0</formula>
    </cfRule>
  </conditionalFormatting>
  <conditionalFormatting sqref="C305:C335">
    <cfRule type="cellIs" dxfId="428" priority="279" operator="equal">
      <formula>0</formula>
    </cfRule>
  </conditionalFormatting>
  <conditionalFormatting sqref="C554">
    <cfRule type="cellIs" dxfId="427" priority="274" operator="equal">
      <formula>0</formula>
    </cfRule>
  </conditionalFormatting>
  <conditionalFormatting sqref="C304">
    <cfRule type="cellIs" dxfId="426" priority="280" operator="equal">
      <formula>0</formula>
    </cfRule>
  </conditionalFormatting>
  <conditionalFormatting sqref="C446">
    <cfRule type="cellIs" dxfId="425" priority="277" operator="equal">
      <formula>0</formula>
    </cfRule>
  </conditionalFormatting>
  <conditionalFormatting sqref="C482">
    <cfRule type="cellIs" dxfId="424" priority="276" operator="equal">
      <formula>0</formula>
    </cfRule>
  </conditionalFormatting>
  <conditionalFormatting sqref="C518">
    <cfRule type="cellIs" dxfId="423" priority="275" operator="equal">
      <formula>0</formula>
    </cfRule>
  </conditionalFormatting>
  <conditionalFormatting sqref="O71 O47 O69 O53 O67">
    <cfRule type="cellIs" dxfId="422" priority="188" operator="equal">
      <formula>0</formula>
    </cfRule>
  </conditionalFormatting>
  <conditionalFormatting sqref="O48:O52 O70 O43:O46 O68 O54:O66 F61:N61 F64:N64 O72:O74">
    <cfRule type="cellIs" dxfId="421" priority="187" operator="equal">
      <formula>0</formula>
    </cfRule>
  </conditionalFormatting>
  <conditionalFormatting sqref="P69 P51 P67">
    <cfRule type="cellIs" dxfId="420" priority="186" operator="equal">
      <formula>0</formula>
    </cfRule>
  </conditionalFormatting>
  <conditionalFormatting sqref="P52 P68 P43:P45 P70:P74 P47:P50">
    <cfRule type="cellIs" dxfId="419" priority="185" operator="equal">
      <formula>0</formula>
    </cfRule>
  </conditionalFormatting>
  <conditionalFormatting sqref="P53">
    <cfRule type="cellIs" dxfId="418" priority="184" operator="equal">
      <formula>0</formula>
    </cfRule>
  </conditionalFormatting>
  <conditionalFormatting sqref="P18:P30">
    <cfRule type="cellIs" dxfId="417" priority="196" operator="equal">
      <formula>0</formula>
    </cfRule>
  </conditionalFormatting>
  <conditionalFormatting sqref="P10">
    <cfRule type="cellIs" dxfId="416" priority="195" operator="equal">
      <formula>0</formula>
    </cfRule>
  </conditionalFormatting>
  <conditionalFormatting sqref="O6:P6">
    <cfRule type="cellIs" dxfId="415" priority="194" operator="equal">
      <formula>0</formula>
    </cfRule>
  </conditionalFormatting>
  <conditionalFormatting sqref="E42">
    <cfRule type="cellIs" dxfId="414" priority="193" operator="equal">
      <formula>0</formula>
    </cfRule>
  </conditionalFormatting>
  <conditionalFormatting sqref="E43:E74">
    <cfRule type="cellIs" dxfId="413" priority="192" operator="equal">
      <formula>0</formula>
    </cfRule>
  </conditionalFormatting>
  <conditionalFormatting sqref="F42:N42">
    <cfRule type="cellIs" dxfId="412" priority="191" operator="equal">
      <formula>0</formula>
    </cfRule>
  </conditionalFormatting>
  <conditionalFormatting sqref="P16 P32 P7:P9 P34:P38 P11:P14">
    <cfRule type="cellIs" dxfId="411" priority="198" operator="equal">
      <formula>0</formula>
    </cfRule>
  </conditionalFormatting>
  <conditionalFormatting sqref="P17">
    <cfRule type="cellIs" dxfId="410" priority="197" operator="equal">
      <formula>0</formula>
    </cfRule>
  </conditionalFormatting>
  <conditionalFormatting sqref="O12:O16 O34 O7:O10 O36:O38 O32 O18:O30 F25:N25 F28:N28">
    <cfRule type="cellIs" dxfId="409" priority="200" operator="equal">
      <formula>0</formula>
    </cfRule>
  </conditionalFormatting>
  <conditionalFormatting sqref="P33 P15 P31">
    <cfRule type="cellIs" dxfId="408" priority="199" operator="equal">
      <formula>0</formula>
    </cfRule>
  </conditionalFormatting>
  <conditionalFormatting sqref="F12:N12 K13:N13 F34:N34 F14:N14 F35 N7:N9 F36:N38 L15:N16 G32:N32 F10:N10 F18:N24 F26:N27 F29:N30">
    <cfRule type="cellIs" dxfId="407" priority="202" operator="equal">
      <formula>0</formula>
    </cfRule>
  </conditionalFormatting>
  <conditionalFormatting sqref="O35 O11 O33 O17 O31">
    <cfRule type="cellIs" dxfId="406" priority="201" operator="equal">
      <formula>0</formula>
    </cfRule>
  </conditionalFormatting>
  <conditionalFormatting sqref="F6:N6">
    <cfRule type="cellIs" dxfId="405" priority="204" operator="equal">
      <formula>0</formula>
    </cfRule>
  </conditionalFormatting>
  <conditionalFormatting sqref="F13:J13 F15:K17 F31:F33 G35:N35 F11:N11 G33:N33 L17:N17 G31:N31 F7:M9">
    <cfRule type="cellIs" dxfId="404" priority="203" operator="equal">
      <formula>0</formula>
    </cfRule>
  </conditionalFormatting>
  <conditionalFormatting sqref="E186">
    <cfRule type="cellIs" dxfId="403" priority="141" operator="equal">
      <formula>0</formula>
    </cfRule>
  </conditionalFormatting>
  <conditionalFormatting sqref="E187:E218">
    <cfRule type="cellIs" dxfId="402" priority="140" operator="equal">
      <formula>0</formula>
    </cfRule>
  </conditionalFormatting>
  <conditionalFormatting sqref="P54:P66">
    <cfRule type="cellIs" dxfId="401" priority="183" operator="equal">
      <formula>0</formula>
    </cfRule>
  </conditionalFormatting>
  <conditionalFormatting sqref="P46">
    <cfRule type="cellIs" dxfId="400" priority="182" operator="equal">
      <formula>0</formula>
    </cfRule>
  </conditionalFormatting>
  <conditionalFormatting sqref="O42:P42">
    <cfRule type="cellIs" dxfId="399" priority="181" operator="equal">
      <formula>0</formula>
    </cfRule>
  </conditionalFormatting>
  <conditionalFormatting sqref="F49:J49 F51:K53 F67:F69 G71:N71 F47:N47 G69:N69 L53:N53 G67:N67 F43:M45">
    <cfRule type="cellIs" dxfId="398" priority="190" operator="equal">
      <formula>0</formula>
    </cfRule>
  </conditionalFormatting>
  <conditionalFormatting sqref="F48:N48 K49:N49 F70:N70 F50:N50 F71 N43:N45 F72:N74 L51:N52 G68:N68 F46:N46 F54:N60 F62:N63 F65:N66">
    <cfRule type="cellIs" dxfId="397" priority="189" operator="equal">
      <formula>0</formula>
    </cfRule>
  </conditionalFormatting>
  <conditionalFormatting sqref="E78">
    <cfRule type="cellIs" dxfId="396" priority="180" operator="equal">
      <formula>0</formula>
    </cfRule>
  </conditionalFormatting>
  <conditionalFormatting sqref="E79:E110">
    <cfRule type="cellIs" dxfId="395" priority="179" operator="equal">
      <formula>0</formula>
    </cfRule>
  </conditionalFormatting>
  <conditionalFormatting sqref="P90:P102">
    <cfRule type="cellIs" dxfId="394" priority="170" operator="equal">
      <formula>0</formula>
    </cfRule>
  </conditionalFormatting>
  <conditionalFormatting sqref="P82">
    <cfRule type="cellIs" dxfId="393" priority="169" operator="equal">
      <formula>0</formula>
    </cfRule>
  </conditionalFormatting>
  <conditionalFormatting sqref="O78:P78">
    <cfRule type="cellIs" dxfId="392" priority="168" operator="equal">
      <formula>0</formula>
    </cfRule>
  </conditionalFormatting>
  <conditionalFormatting sqref="F78:N78">
    <cfRule type="cellIs" dxfId="391" priority="178" operator="equal">
      <formula>0</formula>
    </cfRule>
  </conditionalFormatting>
  <conditionalFormatting sqref="F85:J85 F87:K89 F103:F105 G107:N107 F83:N83 G105:N105 L89:N89 G103:N103 F79:M81">
    <cfRule type="cellIs" dxfId="390" priority="177" operator="equal">
      <formula>0</formula>
    </cfRule>
  </conditionalFormatting>
  <conditionalFormatting sqref="F84:N84 K85:N85 F106:N106 F86:N86 F107 N79:N81 F108:N110 L87:N88 G104:N104 F82:N82 F90:N96 F98:N99 F101:N102">
    <cfRule type="cellIs" dxfId="389" priority="176" operator="equal">
      <formula>0</formula>
    </cfRule>
  </conditionalFormatting>
  <conditionalFormatting sqref="O107 O83 O105 O89 O103">
    <cfRule type="cellIs" dxfId="388" priority="175" operator="equal">
      <formula>0</formula>
    </cfRule>
  </conditionalFormatting>
  <conditionalFormatting sqref="O84:O88 O106 O79:O82 O108:O110 O104 O90:O102 F97:N97 F100:N100">
    <cfRule type="cellIs" dxfId="387" priority="174" operator="equal">
      <formula>0</formula>
    </cfRule>
  </conditionalFormatting>
  <conditionalFormatting sqref="P88 P104 P79:P81 P106:P110 P83:P85">
    <cfRule type="cellIs" dxfId="386" priority="172" operator="equal">
      <formula>0</formula>
    </cfRule>
  </conditionalFormatting>
  <conditionalFormatting sqref="P89">
    <cfRule type="cellIs" dxfId="385" priority="171" operator="equal">
      <formula>0</formula>
    </cfRule>
  </conditionalFormatting>
  <conditionalFormatting sqref="E114">
    <cfRule type="cellIs" dxfId="384" priority="167" operator="equal">
      <formula>0</formula>
    </cfRule>
  </conditionalFormatting>
  <conditionalFormatting sqref="E115:E146">
    <cfRule type="cellIs" dxfId="383" priority="166" operator="equal">
      <formula>0</formula>
    </cfRule>
  </conditionalFormatting>
  <conditionalFormatting sqref="P126:P138">
    <cfRule type="cellIs" dxfId="382" priority="157" operator="equal">
      <formula>0</formula>
    </cfRule>
  </conditionalFormatting>
  <conditionalFormatting sqref="P118">
    <cfRule type="cellIs" dxfId="381" priority="156" operator="equal">
      <formula>0</formula>
    </cfRule>
  </conditionalFormatting>
  <conditionalFormatting sqref="O114:P114">
    <cfRule type="cellIs" dxfId="380" priority="155" operator="equal">
      <formula>0</formula>
    </cfRule>
  </conditionalFormatting>
  <conditionalFormatting sqref="F114:N114">
    <cfRule type="cellIs" dxfId="379" priority="165" operator="equal">
      <formula>0</formula>
    </cfRule>
  </conditionalFormatting>
  <conditionalFormatting sqref="F123:K125 F139:F141 G143:N143 F119:N119 G141:N141 L125:N125 G139:N139 F115:M117 F121:J121">
    <cfRule type="cellIs" dxfId="378" priority="164" operator="equal">
      <formula>0</formula>
    </cfRule>
  </conditionalFormatting>
  <conditionalFormatting sqref="F120:N120 K121:N121 F142:N142 F122:N122 F143 N115:N117 F144:N146 L123:N124 G140:N140 F118:N118 F126:N132 F134:N135 F137:N138">
    <cfRule type="cellIs" dxfId="377" priority="163" operator="equal">
      <formula>0</formula>
    </cfRule>
  </conditionalFormatting>
  <conditionalFormatting sqref="O143 O119 O141 O125 O139">
    <cfRule type="cellIs" dxfId="376" priority="162" operator="equal">
      <formula>0</formula>
    </cfRule>
  </conditionalFormatting>
  <conditionalFormatting sqref="O120:O124 O142 O115:O118 O144:O146 O140 O126:O138 F133:N133 F136:N136">
    <cfRule type="cellIs" dxfId="375" priority="161" operator="equal">
      <formula>0</formula>
    </cfRule>
  </conditionalFormatting>
  <conditionalFormatting sqref="P141 P123 P139">
    <cfRule type="cellIs" dxfId="374" priority="160" operator="equal">
      <formula>0</formula>
    </cfRule>
  </conditionalFormatting>
  <conditionalFormatting sqref="P124 P140 P115:P117 P142:P146 P119:P122">
    <cfRule type="cellIs" dxfId="373" priority="159" operator="equal">
      <formula>0</formula>
    </cfRule>
  </conditionalFormatting>
  <conditionalFormatting sqref="P125">
    <cfRule type="cellIs" dxfId="372" priority="158" operator="equal">
      <formula>0</formula>
    </cfRule>
  </conditionalFormatting>
  <conditionalFormatting sqref="E150">
    <cfRule type="cellIs" dxfId="371" priority="154" operator="equal">
      <formula>0</formula>
    </cfRule>
  </conditionalFormatting>
  <conditionalFormatting sqref="E151:E182">
    <cfRule type="cellIs" dxfId="370" priority="153" operator="equal">
      <formula>0</formula>
    </cfRule>
  </conditionalFormatting>
  <conditionalFormatting sqref="P162:P174">
    <cfRule type="cellIs" dxfId="369" priority="144" operator="equal">
      <formula>0</formula>
    </cfRule>
  </conditionalFormatting>
  <conditionalFormatting sqref="P154">
    <cfRule type="cellIs" dxfId="368" priority="143" operator="equal">
      <formula>0</formula>
    </cfRule>
  </conditionalFormatting>
  <conditionalFormatting sqref="O150:P150">
    <cfRule type="cellIs" dxfId="367" priority="142" operator="equal">
      <formula>0</formula>
    </cfRule>
  </conditionalFormatting>
  <conditionalFormatting sqref="F150:N150">
    <cfRule type="cellIs" dxfId="366" priority="152" operator="equal">
      <formula>0</formula>
    </cfRule>
  </conditionalFormatting>
  <conditionalFormatting sqref="F157:J157 F159:K161 F175:F177 G179:N179 F155:N155 G177:N177 L161:N161 G175:N175 F151:M153">
    <cfRule type="cellIs" dxfId="365" priority="151" operator="equal">
      <formula>0</formula>
    </cfRule>
  </conditionalFormatting>
  <conditionalFormatting sqref="F156:N156 K157:N157 F178:N178 F158:N158 F179 N151:N153 F180:N182 L159:N160 G176:N176 F154:N154 F162:N168 F170:N171 F173:N174">
    <cfRule type="cellIs" dxfId="364" priority="150" operator="equal">
      <formula>0</formula>
    </cfRule>
  </conditionalFormatting>
  <conditionalFormatting sqref="O179 O155 O177 O161 O175">
    <cfRule type="cellIs" dxfId="363" priority="149" operator="equal">
      <formula>0</formula>
    </cfRule>
  </conditionalFormatting>
  <conditionalFormatting sqref="O156:O160 O178 O151:O154 O180:O182 O176 O162:O174 F169:N169 F172:N172">
    <cfRule type="cellIs" dxfId="362" priority="148" operator="equal">
      <formula>0</formula>
    </cfRule>
  </conditionalFormatting>
  <conditionalFormatting sqref="P177 P159 P175">
    <cfRule type="cellIs" dxfId="361" priority="147" operator="equal">
      <formula>0</formula>
    </cfRule>
  </conditionalFormatting>
  <conditionalFormatting sqref="P160 P176 P151:P153 P178:P182 P155:P158">
    <cfRule type="cellIs" dxfId="360" priority="146" operator="equal">
      <formula>0</formula>
    </cfRule>
  </conditionalFormatting>
  <conditionalFormatting sqref="P161">
    <cfRule type="cellIs" dxfId="359" priority="145" operator="equal">
      <formula>0</formula>
    </cfRule>
  </conditionalFormatting>
  <conditionalFormatting sqref="P86">
    <cfRule type="cellIs" dxfId="358" priority="1" operator="equal">
      <formula>0</formula>
    </cfRule>
  </conditionalFormatting>
  <conditionalFormatting sqref="O186:P186">
    <cfRule type="cellIs" dxfId="357" priority="129" operator="equal">
      <formula>0</formula>
    </cfRule>
  </conditionalFormatting>
  <conditionalFormatting sqref="F186:N186">
    <cfRule type="cellIs" dxfId="356" priority="139" operator="equal">
      <formula>0</formula>
    </cfRule>
  </conditionalFormatting>
  <conditionalFormatting sqref="F193:J193 F195:K197 F211:F213 G215:N215 F191:N191 G213:N213 L197:N197 G211:N211 F187:M189">
    <cfRule type="cellIs" dxfId="355" priority="138" operator="equal">
      <formula>0</formula>
    </cfRule>
  </conditionalFormatting>
  <conditionalFormatting sqref="F192:N192 K193:N193 F214:N214 F194:N194 F215 N187:N189 F216:N218 L195:N196 G212:N212 F190:N190 F198:N210">
    <cfRule type="cellIs" dxfId="354" priority="137" operator="equal">
      <formula>0</formula>
    </cfRule>
  </conditionalFormatting>
  <conditionalFormatting sqref="O215:P215 O191:P191 O213:P213 O197:P197 O211:P211">
    <cfRule type="cellIs" dxfId="353" priority="136" operator="equal">
      <formula>0</formula>
    </cfRule>
  </conditionalFormatting>
  <conditionalFormatting sqref="O192:P196 O214:P214 O187:P190 O216:P218 O212:P212 O198:P210">
    <cfRule type="cellIs" dxfId="352" priority="135" operator="equal">
      <formula>0</formula>
    </cfRule>
  </conditionalFormatting>
  <conditionalFormatting sqref="E519">
    <cfRule type="cellIs" dxfId="351" priority="18" operator="equal">
      <formula>0</formula>
    </cfRule>
  </conditionalFormatting>
  <conditionalFormatting sqref="E520:E551">
    <cfRule type="cellIs" dxfId="350" priority="17" operator="equal">
      <formula>0</formula>
    </cfRule>
  </conditionalFormatting>
  <conditionalFormatting sqref="F519:N519">
    <cfRule type="cellIs" dxfId="349" priority="16" operator="equal">
      <formula>0</formula>
    </cfRule>
  </conditionalFormatting>
  <conditionalFormatting sqref="F528:K530 F544:F546 G548:N548 F524:N524 G546:N546 L530:N530 G544:N544 F521:M522 F520 F526:J526">
    <cfRule type="cellIs" dxfId="348" priority="15" operator="equal">
      <formula>0</formula>
    </cfRule>
  </conditionalFormatting>
  <conditionalFormatting sqref="F525:N525 K526:N526 F547:N547 F527:N527 F548 N521:N522 F549:N551 L528:N529 G545:N545 F523:N523 F531:N535 F537:N537 F539:N543 F538:M538">
    <cfRule type="cellIs" dxfId="347" priority="14" operator="equal">
      <formula>0</formula>
    </cfRule>
  </conditionalFormatting>
  <conditionalFormatting sqref="O584:P584 O560:P560 O582:P582 O566:P566 O580:P580">
    <cfRule type="cellIs" dxfId="346" priority="5" operator="equal">
      <formula>0</formula>
    </cfRule>
  </conditionalFormatting>
  <conditionalFormatting sqref="O561:P565 O583:P583 O556:P559 O585:P587 O581:P581 O567:P579 G556:N556 F572:N572 F574:N574">
    <cfRule type="cellIs" dxfId="345" priority="4" operator="equal">
      <formula>0</formula>
    </cfRule>
  </conditionalFormatting>
  <conditionalFormatting sqref="O555:P555">
    <cfRule type="cellIs" dxfId="344" priority="3" operator="equal">
      <formula>0</formula>
    </cfRule>
  </conditionalFormatting>
  <conditionalFormatting sqref="O548:P548 O524:P524 O546:P546 O530:P530 O544:P544">
    <cfRule type="cellIs" dxfId="343" priority="13" operator="equal">
      <formula>0</formula>
    </cfRule>
  </conditionalFormatting>
  <conditionalFormatting sqref="O525:P529 O547:P547 O520:P523 O549:P551 O545:P545 O531:P543 G520:N520 F536:N536 N538">
    <cfRule type="cellIs" dxfId="342" priority="12" operator="equal">
      <formula>0</formula>
    </cfRule>
  </conditionalFormatting>
  <conditionalFormatting sqref="O519:P519">
    <cfRule type="cellIs" dxfId="341" priority="11" operator="equal">
      <formula>0</formula>
    </cfRule>
  </conditionalFormatting>
  <conditionalFormatting sqref="E555">
    <cfRule type="cellIs" dxfId="340" priority="10" operator="equal">
      <formula>0</formula>
    </cfRule>
  </conditionalFormatting>
  <conditionalFormatting sqref="E556:E587">
    <cfRule type="cellIs" dxfId="339" priority="9" operator="equal">
      <formula>0</formula>
    </cfRule>
  </conditionalFormatting>
  <conditionalFormatting sqref="F555:N555">
    <cfRule type="cellIs" dxfId="338" priority="8" operator="equal">
      <formula>0</formula>
    </cfRule>
  </conditionalFormatting>
  <conditionalFormatting sqref="F564:K566 F580:F582 G584:N584 F560:N560 G582:N582 L566:N566 G580:N580 F557:M558 F556 F562:J562">
    <cfRule type="cellIs" dxfId="337" priority="7" operator="equal">
      <formula>0</formula>
    </cfRule>
  </conditionalFormatting>
  <conditionalFormatting sqref="F561:N561 K562:N562 F583:N583 F563:N563 F584 N557:N558 F585:N587 L564:N565 G581:N581 F559:N559 F567:N571 F573:N573 F575:N579">
    <cfRule type="cellIs" dxfId="336" priority="6" operator="equal">
      <formula>0</formula>
    </cfRule>
  </conditionalFormatting>
  <conditionalFormatting sqref="P221">
    <cfRule type="cellIs" dxfId="335" priority="110" operator="equal">
      <formula>0</formula>
    </cfRule>
  </conditionalFormatting>
  <conditionalFormatting sqref="P221">
    <cfRule type="dataBar" priority="111">
      <dataBar>
        <cfvo type="min"/>
        <cfvo type="max"/>
        <color rgb="FF008AEF"/>
      </dataBar>
      <extLst>
        <ext xmlns:x14="http://schemas.microsoft.com/office/spreadsheetml/2009/9/main" uri="{B025F937-C7B1-47D3-B67F-A62EFF666E3E}">
          <x14:id>{6CD37AE3-B80C-4BEA-9224-EE93F07D428D}</x14:id>
        </ext>
      </extLst>
    </cfRule>
  </conditionalFormatting>
  <conditionalFormatting sqref="F260:O260">
    <cfRule type="cellIs" dxfId="334" priority="108" operator="equal">
      <formula>0</formula>
    </cfRule>
  </conditionalFormatting>
  <conditionalFormatting sqref="E258:E259">
    <cfRule type="cellIs" dxfId="333" priority="107" operator="equal">
      <formula>0</formula>
    </cfRule>
  </conditionalFormatting>
  <conditionalFormatting sqref="E260">
    <cfRule type="cellIs" dxfId="332" priority="106" operator="equal">
      <formula>0</formula>
    </cfRule>
  </conditionalFormatting>
  <conditionalFormatting sqref="F260:O260">
    <cfRule type="dataBar" priority="109">
      <dataBar>
        <cfvo type="min"/>
        <cfvo type="max"/>
        <color rgb="FF008AEF"/>
      </dataBar>
      <extLst>
        <ext xmlns:x14="http://schemas.microsoft.com/office/spreadsheetml/2009/9/main" uri="{B025F937-C7B1-47D3-B67F-A62EFF666E3E}">
          <x14:id>{EC44E707-F542-4213-96B0-0DC6A7EAEB5C}</x14:id>
        </ext>
      </extLst>
    </cfRule>
  </conditionalFormatting>
  <conditionalFormatting sqref="E225">
    <cfRule type="cellIs" dxfId="331" priority="105" operator="equal">
      <formula>0</formula>
    </cfRule>
  </conditionalFormatting>
  <conditionalFormatting sqref="E226:E257">
    <cfRule type="cellIs" dxfId="330" priority="104" operator="equal">
      <formula>0</formula>
    </cfRule>
  </conditionalFormatting>
  <conditionalFormatting sqref="O225:P225">
    <cfRule type="cellIs" dxfId="329" priority="93" operator="equal">
      <formula>0</formula>
    </cfRule>
  </conditionalFormatting>
  <conditionalFormatting sqref="F225:N225">
    <cfRule type="cellIs" dxfId="328" priority="103" operator="equal">
      <formula>0</formula>
    </cfRule>
  </conditionalFormatting>
  <conditionalFormatting sqref="F232:J232 F234:K236 F250:F252 G254:N254 F230:N230 G252:N252 L236:N236 G250:N250 F226:M228">
    <cfRule type="cellIs" dxfId="327" priority="102" operator="equal">
      <formula>0</formula>
    </cfRule>
  </conditionalFormatting>
  <conditionalFormatting sqref="F231:N231 K232:N232 F253:N253 F233:N233 F254 N226:N228 F255:N257 L234:N235 G251:N251 F229:N229 F237:N249">
    <cfRule type="cellIs" dxfId="326" priority="101" operator="equal">
      <formula>0</formula>
    </cfRule>
  </conditionalFormatting>
  <conditionalFormatting sqref="O254:P254 O230:P230 O252:P252 O236:P236 O250:P250">
    <cfRule type="cellIs" dxfId="325" priority="100" operator="equal">
      <formula>0</formula>
    </cfRule>
  </conditionalFormatting>
  <conditionalFormatting sqref="O231:P235 O253:P253 O226:P229 O255:P257 O251:P251 O237:P249">
    <cfRule type="cellIs" dxfId="324" priority="99" operator="equal">
      <formula>0</formula>
    </cfRule>
  </conditionalFormatting>
  <conditionalFormatting sqref="P260">
    <cfRule type="cellIs" dxfId="323" priority="91" operator="equal">
      <formula>0</formula>
    </cfRule>
  </conditionalFormatting>
  <conditionalFormatting sqref="P260">
    <cfRule type="dataBar" priority="92">
      <dataBar>
        <cfvo type="min"/>
        <cfvo type="max"/>
        <color rgb="FF008AEF"/>
      </dataBar>
      <extLst>
        <ext xmlns:x14="http://schemas.microsoft.com/office/spreadsheetml/2009/9/main" uri="{B025F937-C7B1-47D3-B67F-A62EFF666E3E}">
          <x14:id>{578091A4-2A8B-472D-A1BC-19ED39834DAC}</x14:id>
        </ext>
      </extLst>
    </cfRule>
  </conditionalFormatting>
  <conditionalFormatting sqref="F299:O299">
    <cfRule type="cellIs" dxfId="322" priority="89" operator="equal">
      <formula>0</formula>
    </cfRule>
  </conditionalFormatting>
  <conditionalFormatting sqref="E297:E298">
    <cfRule type="cellIs" dxfId="321" priority="88" operator="equal">
      <formula>0</formula>
    </cfRule>
  </conditionalFormatting>
  <conditionalFormatting sqref="E299">
    <cfRule type="cellIs" dxfId="320" priority="87" operator="equal">
      <formula>0</formula>
    </cfRule>
  </conditionalFormatting>
  <conditionalFormatting sqref="F299:O299">
    <cfRule type="dataBar" priority="90">
      <dataBar>
        <cfvo type="min"/>
        <cfvo type="max"/>
        <color rgb="FF008AEF"/>
      </dataBar>
      <extLst>
        <ext xmlns:x14="http://schemas.microsoft.com/office/spreadsheetml/2009/9/main" uri="{B025F937-C7B1-47D3-B67F-A62EFF666E3E}">
          <x14:id>{301EC38F-90D2-4422-9DDB-075D550F2E53}</x14:id>
        </ext>
      </extLst>
    </cfRule>
  </conditionalFormatting>
  <conditionalFormatting sqref="E264">
    <cfRule type="cellIs" dxfId="319" priority="86" operator="equal">
      <formula>0</formula>
    </cfRule>
  </conditionalFormatting>
  <conditionalFormatting sqref="E265:E296">
    <cfRule type="cellIs" dxfId="318" priority="85" operator="equal">
      <formula>0</formula>
    </cfRule>
  </conditionalFormatting>
  <conditionalFormatting sqref="O264:P264">
    <cfRule type="cellIs" dxfId="317" priority="74" operator="equal">
      <formula>0</formula>
    </cfRule>
  </conditionalFormatting>
  <conditionalFormatting sqref="F264:N264">
    <cfRule type="cellIs" dxfId="316" priority="84" operator="equal">
      <formula>0</formula>
    </cfRule>
  </conditionalFormatting>
  <conditionalFormatting sqref="F271:J271 F273:K275 F289:F291 G293:N293 F269:N269 G291:N291 L275:N275 G289:N289 F265:M267">
    <cfRule type="cellIs" dxfId="315" priority="83" operator="equal">
      <formula>0</formula>
    </cfRule>
  </conditionalFormatting>
  <conditionalFormatting sqref="F270:N270 K271:N271 F292:N292 F272:N272 F293 N265:N267 F294:N296 L273:N274 G290:N290 F268:N268 F276:N288">
    <cfRule type="cellIs" dxfId="314" priority="82" operator="equal">
      <formula>0</formula>
    </cfRule>
  </conditionalFormatting>
  <conditionalFormatting sqref="O293:P293 O269:P269 O291:P291 O275:P275 O289:P289">
    <cfRule type="cellIs" dxfId="313" priority="81" operator="equal">
      <formula>0</formula>
    </cfRule>
  </conditionalFormatting>
  <conditionalFormatting sqref="O270:P274 O292:P292 O265:P268 O294:P296 O290:P290 O276:P288">
    <cfRule type="cellIs" dxfId="312" priority="80" operator="equal">
      <formula>0</formula>
    </cfRule>
  </conditionalFormatting>
  <conditionalFormatting sqref="P299">
    <cfRule type="cellIs" dxfId="311" priority="72" operator="equal">
      <formula>0</formula>
    </cfRule>
  </conditionalFormatting>
  <conditionalFormatting sqref="P299">
    <cfRule type="dataBar" priority="73">
      <dataBar>
        <cfvo type="min"/>
        <cfvo type="max"/>
        <color rgb="FF008AEF"/>
      </dataBar>
      <extLst>
        <ext xmlns:x14="http://schemas.microsoft.com/office/spreadsheetml/2009/9/main" uri="{B025F937-C7B1-47D3-B67F-A62EFF666E3E}">
          <x14:id>{B038F2D0-1730-44AF-ACA0-9932C2292AE9}</x14:id>
        </ext>
      </extLst>
    </cfRule>
  </conditionalFormatting>
  <conditionalFormatting sqref="E303">
    <cfRule type="cellIs" dxfId="310" priority="71" operator="equal">
      <formula>0</formula>
    </cfRule>
  </conditionalFormatting>
  <conditionalFormatting sqref="E304:E335">
    <cfRule type="cellIs" dxfId="309" priority="70" operator="equal">
      <formula>0</formula>
    </cfRule>
  </conditionalFormatting>
  <conditionalFormatting sqref="O303:P303">
    <cfRule type="cellIs" dxfId="308" priority="59" operator="equal">
      <formula>0</formula>
    </cfRule>
  </conditionalFormatting>
  <conditionalFormatting sqref="F303:N303">
    <cfRule type="cellIs" dxfId="307" priority="69" operator="equal">
      <formula>0</formula>
    </cfRule>
  </conditionalFormatting>
  <conditionalFormatting sqref="F312:K314 F328:F330 G332:N332 F308:N308 G330:N330 L314:N314 G328:N328 F304:M306 F310:J310">
    <cfRule type="cellIs" dxfId="306" priority="68" operator="equal">
      <formula>0</formula>
    </cfRule>
  </conditionalFormatting>
  <conditionalFormatting sqref="F309:N309 K310:N310 F331:N331 F311:N311 F332 N304:N306 F333:N335 L312:N313 G329:N329 F307:N307 F315:N324 F326:N327">
    <cfRule type="cellIs" dxfId="305" priority="67" operator="equal">
      <formula>0</formula>
    </cfRule>
  </conditionalFormatting>
  <conditionalFormatting sqref="O332:P332 O308:P308 O330:P330 O314:P314 O328:P328">
    <cfRule type="cellIs" dxfId="304" priority="66" operator="equal">
      <formula>0</formula>
    </cfRule>
  </conditionalFormatting>
  <conditionalFormatting sqref="O309:P313 O331:P331 O304:P307 O333:P335 O329:P329 O315:P327 F325:N325">
    <cfRule type="cellIs" dxfId="303" priority="65" operator="equal">
      <formula>0</formula>
    </cfRule>
  </conditionalFormatting>
  <conditionalFormatting sqref="E339">
    <cfRule type="cellIs" dxfId="302" priority="58" operator="equal">
      <formula>0</formula>
    </cfRule>
  </conditionalFormatting>
  <conditionalFormatting sqref="E340:E371">
    <cfRule type="cellIs" dxfId="301" priority="57" operator="equal">
      <formula>0</formula>
    </cfRule>
  </conditionalFormatting>
  <conditionalFormatting sqref="O339:P339">
    <cfRule type="cellIs" dxfId="300" priority="51" operator="equal">
      <formula>0</formula>
    </cfRule>
  </conditionalFormatting>
  <conditionalFormatting sqref="F339:N339">
    <cfRule type="cellIs" dxfId="299" priority="56" operator="equal">
      <formula>0</formula>
    </cfRule>
  </conditionalFormatting>
  <conditionalFormatting sqref="F348:K350 F364:F366 G368:N368 F344:N344 G366:N366 L350:N350 G364:N364 F340:M342 F346:J346">
    <cfRule type="cellIs" dxfId="298" priority="55" operator="equal">
      <formula>0</formula>
    </cfRule>
  </conditionalFormatting>
  <conditionalFormatting sqref="F345:N345 K346:N346 F367:N367 F347:N347 F368 N340:N342 F369:N371 L348:N349 G365:N365 F343:N343 F351:N360 F362:N363">
    <cfRule type="cellIs" dxfId="297" priority="54" operator="equal">
      <formula>0</formula>
    </cfRule>
  </conditionalFormatting>
  <conditionalFormatting sqref="O368:P368 O344:P344 O366:P366 O350:P350 O364:P364">
    <cfRule type="cellIs" dxfId="296" priority="53" operator="equal">
      <formula>0</formula>
    </cfRule>
  </conditionalFormatting>
  <conditionalFormatting sqref="O345:P349 O367:P367 O340:P343 O369:P371 O365:P365 O351:P363 F361:N361">
    <cfRule type="cellIs" dxfId="295" priority="52" operator="equal">
      <formula>0</formula>
    </cfRule>
  </conditionalFormatting>
  <conditionalFormatting sqref="E375">
    <cfRule type="cellIs" dxfId="294" priority="50" operator="equal">
      <formula>0</formula>
    </cfRule>
  </conditionalFormatting>
  <conditionalFormatting sqref="E376:E407">
    <cfRule type="cellIs" dxfId="293" priority="49" operator="equal">
      <formula>0</formula>
    </cfRule>
  </conditionalFormatting>
  <conditionalFormatting sqref="O375:P375">
    <cfRule type="cellIs" dxfId="292" priority="43" operator="equal">
      <formula>0</formula>
    </cfRule>
  </conditionalFormatting>
  <conditionalFormatting sqref="F375:N375">
    <cfRule type="cellIs" dxfId="291" priority="48" operator="equal">
      <formula>0</formula>
    </cfRule>
  </conditionalFormatting>
  <conditionalFormatting sqref="F384:K386 F400:F402 G404:N404 F380:N380 G402:N402 L386:N386 G400:N400 F376:M378 F382:J382">
    <cfRule type="cellIs" dxfId="290" priority="47" operator="equal">
      <formula>0</formula>
    </cfRule>
  </conditionalFormatting>
  <conditionalFormatting sqref="F381:N381 K382:N382 F403:N403 F383:N383 F404 N376:N378 F405:N407 L384:N385 G401:N401 F379:N379 F387:N396 F398:N399">
    <cfRule type="cellIs" dxfId="289" priority="46" operator="equal">
      <formula>0</formula>
    </cfRule>
  </conditionalFormatting>
  <conditionalFormatting sqref="O404:P404 O380:P380 O402:P402 O386:P386 O400:P400">
    <cfRule type="cellIs" dxfId="288" priority="45" operator="equal">
      <formula>0</formula>
    </cfRule>
  </conditionalFormatting>
  <conditionalFormatting sqref="O381:P385 O403:P403 O376:P379 O405:P407 O401:P401 O387:P399 F397:N397">
    <cfRule type="cellIs" dxfId="287" priority="44" operator="equal">
      <formula>0</formula>
    </cfRule>
  </conditionalFormatting>
  <conditionalFormatting sqref="E411">
    <cfRule type="cellIs" dxfId="286" priority="42" operator="equal">
      <formula>0</formula>
    </cfRule>
  </conditionalFormatting>
  <conditionalFormatting sqref="E412:E443">
    <cfRule type="cellIs" dxfId="285" priority="41" operator="equal">
      <formula>0</formula>
    </cfRule>
  </conditionalFormatting>
  <conditionalFormatting sqref="O411:P411">
    <cfRule type="cellIs" dxfId="284" priority="35" operator="equal">
      <formula>0</formula>
    </cfRule>
  </conditionalFormatting>
  <conditionalFormatting sqref="F411:N411">
    <cfRule type="cellIs" dxfId="283" priority="40" operator="equal">
      <formula>0</formula>
    </cfRule>
  </conditionalFormatting>
  <conditionalFormatting sqref="F420:K422 F436:F438 G440:N440 F416:N416 G438:N438 L422:N422 G436:N436 F412:M414 F418:J418">
    <cfRule type="cellIs" dxfId="282" priority="39" operator="equal">
      <formula>0</formula>
    </cfRule>
  </conditionalFormatting>
  <conditionalFormatting sqref="F417:N417 K418:N418 F439:N439 F419:N419 F440 N412:N414 F441:N443 L420:N421 G437:N437 F415:N415 F423:N432 F434:N435">
    <cfRule type="cellIs" dxfId="281" priority="38" operator="equal">
      <formula>0</formula>
    </cfRule>
  </conditionalFormatting>
  <conditionalFormatting sqref="O440:P440 O416:P416 O438:P438 O422:P422 O436:P436">
    <cfRule type="cellIs" dxfId="280" priority="37" operator="equal">
      <formula>0</formula>
    </cfRule>
  </conditionalFormatting>
  <conditionalFormatting sqref="O417:P421 O439:P439 O412:P415 O441:P443 O437:P437 O423:P435 F433:N433">
    <cfRule type="cellIs" dxfId="279" priority="36" operator="equal">
      <formula>0</formula>
    </cfRule>
  </conditionalFormatting>
  <conditionalFormatting sqref="E447">
    <cfRule type="cellIs" dxfId="278" priority="34" operator="equal">
      <formula>0</formula>
    </cfRule>
  </conditionalFormatting>
  <conditionalFormatting sqref="E448:E479">
    <cfRule type="cellIs" dxfId="277" priority="33" operator="equal">
      <formula>0</formula>
    </cfRule>
  </conditionalFormatting>
  <conditionalFormatting sqref="O447:P447">
    <cfRule type="cellIs" dxfId="276" priority="27" operator="equal">
      <formula>0</formula>
    </cfRule>
  </conditionalFormatting>
  <conditionalFormatting sqref="F447:N447">
    <cfRule type="cellIs" dxfId="275" priority="32" operator="equal">
      <formula>0</formula>
    </cfRule>
  </conditionalFormatting>
  <conditionalFormatting sqref="F456:K458 F472:F474 G476:N476 F452:N452 G474:N474 L458:N458 G472:N472 F448:M450 F454:J454">
    <cfRule type="cellIs" dxfId="274" priority="31" operator="equal">
      <formula>0</formula>
    </cfRule>
  </conditionalFormatting>
  <conditionalFormatting sqref="F453:N453 K454:N454 F475:N475 F455:N455 F476 N448:N450 F477:N479 L456:N457 G473:N473 F451:N451 F459:N468 F470:N471">
    <cfRule type="cellIs" dxfId="273" priority="30" operator="equal">
      <formula>0</formula>
    </cfRule>
  </conditionalFormatting>
  <conditionalFormatting sqref="O476:P476 O452:P452 O474:P474 O458:P458 O472:P472">
    <cfRule type="cellIs" dxfId="272" priority="29" operator="equal">
      <formula>0</formula>
    </cfRule>
  </conditionalFormatting>
  <conditionalFormatting sqref="O453:P457 O475:P475 O448:P451 O477:P479 O473:P473 O459:P471 F469:N469">
    <cfRule type="cellIs" dxfId="271" priority="28" operator="equal">
      <formula>0</formula>
    </cfRule>
  </conditionalFormatting>
  <conditionalFormatting sqref="E483">
    <cfRule type="cellIs" dxfId="270" priority="26" operator="equal">
      <formula>0</formula>
    </cfRule>
  </conditionalFormatting>
  <conditionalFormatting sqref="E484:E515">
    <cfRule type="cellIs" dxfId="269" priority="25" operator="equal">
      <formula>0</formula>
    </cfRule>
  </conditionalFormatting>
  <conditionalFormatting sqref="O483:P483">
    <cfRule type="cellIs" dxfId="268" priority="19" operator="equal">
      <formula>0</formula>
    </cfRule>
  </conditionalFormatting>
  <conditionalFormatting sqref="F483:N483">
    <cfRule type="cellIs" dxfId="267" priority="24" operator="equal">
      <formula>0</formula>
    </cfRule>
  </conditionalFormatting>
  <conditionalFormatting sqref="F492:K494 F508:F510 G512:N512 F488:N488 G510:N510 L494:N494 G508:N508 F484:M486 F490:J490">
    <cfRule type="cellIs" dxfId="266" priority="23" operator="equal">
      <formula>0</formula>
    </cfRule>
  </conditionalFormatting>
  <conditionalFormatting sqref="F489:N489 K490:N490 F511:N511 F491:N491 F512 N484:N486 F513:N515 L492:N493 G509:N509 F487:N487 F495:N507">
    <cfRule type="cellIs" dxfId="265" priority="22" operator="equal">
      <formula>0</formula>
    </cfRule>
  </conditionalFormatting>
  <conditionalFormatting sqref="O512:P512 O488:P488 O510:P510 O494:P494 O508:P508">
    <cfRule type="cellIs" dxfId="264" priority="21" operator="equal">
      <formula>0</formula>
    </cfRule>
  </conditionalFormatting>
  <conditionalFormatting sqref="O489:P493 O511:P511 O484:P487 O513:P515 O509:P509 O495:P507">
    <cfRule type="cellIs" dxfId="263" priority="20" operator="equal">
      <formula>0</formula>
    </cfRule>
  </conditionalFormatting>
  <dataValidations count="1">
    <dataValidation type="list" allowBlank="1" showInputMessage="1" showErrorMessage="1" sqref="C2">
      <formula1>$AK$3:$AK$7</formula1>
    </dataValidation>
  </dataValidations>
  <pageMargins left="0.70866141732283472" right="0.70866141732283472" top="0.55118110236220474" bottom="0.35433070866141736" header="0.31496062992125984" footer="0.31496062992125984"/>
  <pageSetup paperSize="9" scale="51" fitToHeight="12"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7DB8E82C-6434-4DCF-BF67-4807DD2F5C31}">
            <x14:dataBar minLength="0" maxLength="100" border="1" negativeBarBorderColorSameAsPositive="0">
              <x14:cfvo type="autoMin"/>
              <x14:cfvo type="autoMax"/>
              <x14:borderColor rgb="FF008AEF"/>
              <x14:negativeFillColor rgb="FFFF0000"/>
              <x14:negativeBorderColor rgb="FFFF0000"/>
              <x14:axisColor rgb="FF000000"/>
            </x14:dataBar>
          </x14:cfRule>
          <xm:sqref>S187:S218 S220</xm:sqref>
        </x14:conditionalFormatting>
        <x14:conditionalFormatting xmlns:xm="http://schemas.microsoft.com/office/excel/2006/main">
          <x14:cfRule type="dataBar" id="{24405EA0-A601-4CE0-B84F-88B16A31F59B}">
            <x14:dataBar minLength="0" maxLength="100" border="1" negativeBarBorderColorSameAsPositive="0">
              <x14:cfvo type="autoMin"/>
              <x14:cfvo type="autoMax"/>
              <x14:borderColor rgb="FF008AEF"/>
              <x14:negativeFillColor rgb="FFFF0000"/>
              <x14:negativeBorderColor rgb="FFFF0000"/>
              <x14:axisColor rgb="FF000000"/>
            </x14:dataBar>
          </x14:cfRule>
          <xm:sqref>R187:R218 R220</xm:sqref>
        </x14:conditionalFormatting>
        <x14:conditionalFormatting xmlns:xm="http://schemas.microsoft.com/office/excel/2006/main">
          <x14:cfRule type="dataBar" id="{A6876A92-84F2-409F-B7E8-990534E20EDF}">
            <x14:dataBar minLength="0" maxLength="100" border="1" negativeBarBorderColorSameAsPositive="0">
              <x14:cfvo type="autoMin"/>
              <x14:cfvo type="autoMax"/>
              <x14:borderColor rgb="FF008AEF"/>
              <x14:negativeFillColor rgb="FFFF0000"/>
              <x14:negativeBorderColor rgb="FFFF0000"/>
              <x14:axisColor rgb="FF000000"/>
            </x14:dataBar>
          </x14:cfRule>
          <xm:sqref>Q219:Q220</xm:sqref>
        </x14:conditionalFormatting>
        <x14:conditionalFormatting xmlns:xm="http://schemas.microsoft.com/office/excel/2006/main">
          <x14:cfRule type="dataBar" id="{D2C740B1-28BF-46C8-84B7-F61352AFAE6A}">
            <x14:dataBar minLength="0" maxLength="100" border="1" negativeBarBorderColorSameAsPositive="0">
              <x14:cfvo type="autoMin"/>
              <x14:cfvo type="autoMax"/>
              <x14:borderColor rgb="FF008AEF"/>
              <x14:negativeFillColor rgb="FFFF0000"/>
              <x14:negativeBorderColor rgb="FFFF0000"/>
              <x14:axisColor rgb="FF000000"/>
            </x14:dataBar>
          </x14:cfRule>
          <xm:sqref>Q187:Q218</xm:sqref>
        </x14:conditionalFormatting>
        <x14:conditionalFormatting xmlns:xm="http://schemas.microsoft.com/office/excel/2006/main">
          <x14:cfRule type="dataBar" id="{6C0A8EB4-AFD5-4109-AF7D-EF1349A85A00}">
            <x14:dataBar minLength="0" maxLength="100" border="1" negativeBarBorderColorSameAsPositive="0">
              <x14:cfvo type="autoMin"/>
              <x14:cfvo type="autoMax"/>
              <x14:borderColor rgb="FF008AEF"/>
              <x14:negativeFillColor rgb="FFFF0000"/>
              <x14:negativeBorderColor rgb="FFFF0000"/>
              <x14:axisColor rgb="FF000000"/>
            </x14:dataBar>
          </x14:cfRule>
          <xm:sqref>S226:S257 S259</xm:sqref>
        </x14:conditionalFormatting>
        <x14:conditionalFormatting xmlns:xm="http://schemas.microsoft.com/office/excel/2006/main">
          <x14:cfRule type="dataBar" id="{74104751-36D6-4EF1-B4BE-B49DB940E32E}">
            <x14:dataBar minLength="0" maxLength="100" border="1" negativeBarBorderColorSameAsPositive="0">
              <x14:cfvo type="autoMin"/>
              <x14:cfvo type="autoMax"/>
              <x14:borderColor rgb="FF008AEF"/>
              <x14:negativeFillColor rgb="FFFF0000"/>
              <x14:negativeBorderColor rgb="FFFF0000"/>
              <x14:axisColor rgb="FF000000"/>
            </x14:dataBar>
          </x14:cfRule>
          <xm:sqref>R226:R257 R259</xm:sqref>
        </x14:conditionalFormatting>
        <x14:conditionalFormatting xmlns:xm="http://schemas.microsoft.com/office/excel/2006/main">
          <x14:cfRule type="dataBar" id="{18838DDC-37AA-402F-8FDB-B26F0E2E613F}">
            <x14:dataBar minLength="0" maxLength="100" border="1" negativeBarBorderColorSameAsPositive="0">
              <x14:cfvo type="autoMin"/>
              <x14:cfvo type="autoMax"/>
              <x14:borderColor rgb="FF008AEF"/>
              <x14:negativeFillColor rgb="FFFF0000"/>
              <x14:negativeBorderColor rgb="FFFF0000"/>
              <x14:axisColor rgb="FF000000"/>
            </x14:dataBar>
          </x14:cfRule>
          <xm:sqref>Q258:Q259</xm:sqref>
        </x14:conditionalFormatting>
        <x14:conditionalFormatting xmlns:xm="http://schemas.microsoft.com/office/excel/2006/main">
          <x14:cfRule type="dataBar" id="{8F3A4529-0E11-43A4-A278-A9E9F4DB5492}">
            <x14:dataBar minLength="0" maxLength="100" border="1" negativeBarBorderColorSameAsPositive="0">
              <x14:cfvo type="autoMin"/>
              <x14:cfvo type="autoMax"/>
              <x14:borderColor rgb="FF008AEF"/>
              <x14:negativeFillColor rgb="FFFF0000"/>
              <x14:negativeBorderColor rgb="FFFF0000"/>
              <x14:axisColor rgb="FF000000"/>
            </x14:dataBar>
          </x14:cfRule>
          <xm:sqref>Q226:Q257</xm:sqref>
        </x14:conditionalFormatting>
        <x14:conditionalFormatting xmlns:xm="http://schemas.microsoft.com/office/excel/2006/main">
          <x14:cfRule type="dataBar" id="{CC2ECEF9-B693-4940-B4FF-8EBAE542F325}">
            <x14:dataBar minLength="0" maxLength="100" border="1" negativeBarBorderColorSameAsPositive="0">
              <x14:cfvo type="autoMin"/>
              <x14:cfvo type="autoMax"/>
              <x14:borderColor rgb="FF008AEF"/>
              <x14:negativeFillColor rgb="FFFF0000"/>
              <x14:negativeBorderColor rgb="FFFF0000"/>
              <x14:axisColor rgb="FF000000"/>
            </x14:dataBar>
          </x14:cfRule>
          <xm:sqref>S265:S296 S298</xm:sqref>
        </x14:conditionalFormatting>
        <x14:conditionalFormatting xmlns:xm="http://schemas.microsoft.com/office/excel/2006/main">
          <x14:cfRule type="dataBar" id="{8AD01C9F-93E1-44C5-A5CC-D8CB3C31BD87}">
            <x14:dataBar minLength="0" maxLength="100" border="1" negativeBarBorderColorSameAsPositive="0">
              <x14:cfvo type="autoMin"/>
              <x14:cfvo type="autoMax"/>
              <x14:borderColor rgb="FF008AEF"/>
              <x14:negativeFillColor rgb="FFFF0000"/>
              <x14:negativeBorderColor rgb="FFFF0000"/>
              <x14:axisColor rgb="FF000000"/>
            </x14:dataBar>
          </x14:cfRule>
          <xm:sqref>R265:R296 R298</xm:sqref>
        </x14:conditionalFormatting>
        <x14:conditionalFormatting xmlns:xm="http://schemas.microsoft.com/office/excel/2006/main">
          <x14:cfRule type="dataBar" id="{5396C771-DA33-4959-9391-4A8FA8DDBF31}">
            <x14:dataBar minLength="0" maxLength="100" border="1" negativeBarBorderColorSameAsPositive="0">
              <x14:cfvo type="autoMin"/>
              <x14:cfvo type="autoMax"/>
              <x14:borderColor rgb="FF008AEF"/>
              <x14:negativeFillColor rgb="FFFF0000"/>
              <x14:negativeBorderColor rgb="FFFF0000"/>
              <x14:axisColor rgb="FF000000"/>
            </x14:dataBar>
          </x14:cfRule>
          <xm:sqref>Q297:Q298</xm:sqref>
        </x14:conditionalFormatting>
        <x14:conditionalFormatting xmlns:xm="http://schemas.microsoft.com/office/excel/2006/main">
          <x14:cfRule type="dataBar" id="{EF598D23-A597-429C-836C-45D6BA9B9AA0}">
            <x14:dataBar minLength="0" maxLength="100" border="1" negativeBarBorderColorSameAsPositive="0">
              <x14:cfvo type="autoMin"/>
              <x14:cfvo type="autoMax"/>
              <x14:borderColor rgb="FF008AEF"/>
              <x14:negativeFillColor rgb="FFFF0000"/>
              <x14:negativeBorderColor rgb="FFFF0000"/>
              <x14:axisColor rgb="FF000000"/>
            </x14:dataBar>
          </x14:cfRule>
          <xm:sqref>Q265:Q296</xm:sqref>
        </x14:conditionalFormatting>
        <x14:conditionalFormatting xmlns:xm="http://schemas.microsoft.com/office/excel/2006/main">
          <x14:cfRule type="dataBar" id="{F791C9EF-78D0-4E8C-9E25-E6156C552244}">
            <x14:dataBar minLength="0" maxLength="100" border="1" negativeBarBorderColorSameAsPositive="0">
              <x14:cfvo type="autoMin"/>
              <x14:cfvo type="autoMax"/>
              <x14:borderColor rgb="FF008AEF"/>
              <x14:negativeFillColor rgb="FFFF0000"/>
              <x14:negativeBorderColor rgb="FFFF0000"/>
              <x14:axisColor rgb="FF000000"/>
            </x14:dataBar>
          </x14:cfRule>
          <xm:sqref>Q304:R335</xm:sqref>
        </x14:conditionalFormatting>
        <x14:conditionalFormatting xmlns:xm="http://schemas.microsoft.com/office/excel/2006/main">
          <x14:cfRule type="dataBar" id="{4591B45F-D82B-4E52-AC1A-044AE6C47E5A}">
            <x14:dataBar minLength="0" maxLength="100" border="1" negativeBarBorderColorSameAsPositive="0">
              <x14:cfvo type="autoMin"/>
              <x14:cfvo type="autoMax"/>
              <x14:borderColor rgb="FF008AEF"/>
              <x14:negativeFillColor rgb="FFFF0000"/>
              <x14:negativeBorderColor rgb="FFFF0000"/>
              <x14:axisColor rgb="FF000000"/>
            </x14:dataBar>
          </x14:cfRule>
          <xm:sqref>Q340:R371</xm:sqref>
        </x14:conditionalFormatting>
        <x14:conditionalFormatting xmlns:xm="http://schemas.microsoft.com/office/excel/2006/main">
          <x14:cfRule type="dataBar" id="{569438FE-494F-4449-B3B4-FC9C2D23E63C}">
            <x14:dataBar minLength="0" maxLength="100" border="1" negativeBarBorderColorSameAsPositive="0">
              <x14:cfvo type="autoMin"/>
              <x14:cfvo type="autoMax"/>
              <x14:borderColor rgb="FF008AEF"/>
              <x14:negativeFillColor rgb="FFFF0000"/>
              <x14:negativeBorderColor rgb="FFFF0000"/>
              <x14:axisColor rgb="FF000000"/>
            </x14:dataBar>
          </x14:cfRule>
          <xm:sqref>Q376:R407</xm:sqref>
        </x14:conditionalFormatting>
        <x14:conditionalFormatting xmlns:xm="http://schemas.microsoft.com/office/excel/2006/main">
          <x14:cfRule type="dataBar" id="{9959990F-65B0-4CB8-9B97-F630314D4E1D}">
            <x14:dataBar minLength="0" maxLength="100" border="1" negativeBarBorderColorSameAsPositive="0">
              <x14:cfvo type="autoMin"/>
              <x14:cfvo type="autoMax"/>
              <x14:borderColor rgb="FF008AEF"/>
              <x14:negativeFillColor rgb="FFFF0000"/>
              <x14:negativeBorderColor rgb="FFFF0000"/>
              <x14:axisColor rgb="FF000000"/>
            </x14:dataBar>
          </x14:cfRule>
          <xm:sqref>Q412:R443</xm:sqref>
        </x14:conditionalFormatting>
        <x14:conditionalFormatting xmlns:xm="http://schemas.microsoft.com/office/excel/2006/main">
          <x14:cfRule type="dataBar" id="{795DF682-7C20-410C-96CA-9FB7589A2BC0}">
            <x14:dataBar minLength="0" maxLength="100" border="1" negativeBarBorderColorSameAsPositive="0">
              <x14:cfvo type="autoMin"/>
              <x14:cfvo type="autoMax"/>
              <x14:borderColor rgb="FF008AEF"/>
              <x14:negativeFillColor rgb="FFFF0000"/>
              <x14:negativeBorderColor rgb="FFFF0000"/>
              <x14:axisColor rgb="FF000000"/>
            </x14:dataBar>
          </x14:cfRule>
          <xm:sqref>Q448:R479</xm:sqref>
        </x14:conditionalFormatting>
        <x14:conditionalFormatting xmlns:xm="http://schemas.microsoft.com/office/excel/2006/main">
          <x14:cfRule type="dataBar" id="{2979A5B2-1594-4C2C-9C23-887FECC34988}">
            <x14:dataBar minLength="0" maxLength="100" border="1" negativeBarBorderColorSameAsPositive="0">
              <x14:cfvo type="autoMin"/>
              <x14:cfvo type="autoMax"/>
              <x14:borderColor rgb="FF008AEF"/>
              <x14:negativeFillColor rgb="FFFF0000"/>
              <x14:negativeBorderColor rgb="FFFF0000"/>
              <x14:axisColor rgb="FF000000"/>
            </x14:dataBar>
          </x14:cfRule>
          <xm:sqref>Q484:R515</xm:sqref>
        </x14:conditionalFormatting>
        <x14:conditionalFormatting xmlns:xm="http://schemas.microsoft.com/office/excel/2006/main">
          <x14:cfRule type="dataBar" id="{8BD82786-1BED-4829-BE89-B28B744D9DB6}">
            <x14:dataBar minLength="0" maxLength="100" border="1" negativeBarBorderColorSameAsPositive="0">
              <x14:cfvo type="autoMin"/>
              <x14:cfvo type="autoMax"/>
              <x14:borderColor rgb="FF008AEF"/>
              <x14:negativeFillColor rgb="FFFF0000"/>
              <x14:negativeBorderColor rgb="FFFF0000"/>
              <x14:axisColor rgb="FF000000"/>
            </x14:dataBar>
          </x14:cfRule>
          <xm:sqref>Q520:R551</xm:sqref>
        </x14:conditionalFormatting>
        <x14:conditionalFormatting xmlns:xm="http://schemas.microsoft.com/office/excel/2006/main">
          <x14:cfRule type="dataBar" id="{8A6D890C-962E-47B1-930B-44210B7F3FC6}">
            <x14:dataBar minLength="0" maxLength="100" border="1" negativeBarBorderColorSameAsPositive="0">
              <x14:cfvo type="autoMin"/>
              <x14:cfvo type="autoMax"/>
              <x14:borderColor rgb="FF008AEF"/>
              <x14:negativeFillColor rgb="FFFF0000"/>
              <x14:negativeBorderColor rgb="FFFF0000"/>
              <x14:axisColor rgb="FF000000"/>
            </x14:dataBar>
          </x14:cfRule>
          <xm:sqref>Q556:R587</xm:sqref>
        </x14:conditionalFormatting>
        <x14:conditionalFormatting xmlns:xm="http://schemas.microsoft.com/office/excel/2006/main">
          <x14:cfRule type="dataBar" id="{037E2BAA-3E1F-4851-ABC9-349B413F2778}">
            <x14:dataBar minLength="0" maxLength="100" border="1" negativeBarBorderColorSameAsPositive="0">
              <x14:cfvo type="autoMin"/>
              <x14:cfvo type="autoMax"/>
              <x14:borderColor rgb="FF008AEF"/>
              <x14:negativeFillColor rgb="FFFF0000"/>
              <x14:negativeBorderColor rgb="FFFF0000"/>
              <x14:axisColor rgb="FF000000"/>
            </x14:dataBar>
          </x14:cfRule>
          <xm:sqref>F221:O221</xm:sqref>
        </x14:conditionalFormatting>
        <x14:conditionalFormatting xmlns:xm="http://schemas.microsoft.com/office/excel/2006/main">
          <x14:cfRule type="dataBar" id="{6CD37AE3-B80C-4BEA-9224-EE93F07D428D}">
            <x14:dataBar minLength="0" maxLength="100" border="1" negativeBarBorderColorSameAsPositive="0">
              <x14:cfvo type="autoMin"/>
              <x14:cfvo type="autoMax"/>
              <x14:borderColor rgb="FF008AEF"/>
              <x14:negativeFillColor rgb="FFFF0000"/>
              <x14:negativeBorderColor rgb="FFFF0000"/>
              <x14:axisColor rgb="FF000000"/>
            </x14:dataBar>
          </x14:cfRule>
          <xm:sqref>P221</xm:sqref>
        </x14:conditionalFormatting>
        <x14:conditionalFormatting xmlns:xm="http://schemas.microsoft.com/office/excel/2006/main">
          <x14:cfRule type="dataBar" id="{EC44E707-F542-4213-96B0-0DC6A7EAEB5C}">
            <x14:dataBar minLength="0" maxLength="100" border="1" negativeBarBorderColorSameAsPositive="0">
              <x14:cfvo type="autoMin"/>
              <x14:cfvo type="autoMax"/>
              <x14:borderColor rgb="FF008AEF"/>
              <x14:negativeFillColor rgb="FFFF0000"/>
              <x14:negativeBorderColor rgb="FFFF0000"/>
              <x14:axisColor rgb="FF000000"/>
            </x14:dataBar>
          </x14:cfRule>
          <xm:sqref>F260:O260</xm:sqref>
        </x14:conditionalFormatting>
        <x14:conditionalFormatting xmlns:xm="http://schemas.microsoft.com/office/excel/2006/main">
          <x14:cfRule type="dataBar" id="{578091A4-2A8B-472D-A1BC-19ED39834DAC}">
            <x14:dataBar minLength="0" maxLength="100" border="1" negativeBarBorderColorSameAsPositive="0">
              <x14:cfvo type="autoMin"/>
              <x14:cfvo type="autoMax"/>
              <x14:borderColor rgb="FF008AEF"/>
              <x14:negativeFillColor rgb="FFFF0000"/>
              <x14:negativeBorderColor rgb="FFFF0000"/>
              <x14:axisColor rgb="FF000000"/>
            </x14:dataBar>
          </x14:cfRule>
          <xm:sqref>P260</xm:sqref>
        </x14:conditionalFormatting>
        <x14:conditionalFormatting xmlns:xm="http://schemas.microsoft.com/office/excel/2006/main">
          <x14:cfRule type="dataBar" id="{301EC38F-90D2-4422-9DDB-075D550F2E53}">
            <x14:dataBar minLength="0" maxLength="100" border="1" negativeBarBorderColorSameAsPositive="0">
              <x14:cfvo type="autoMin"/>
              <x14:cfvo type="autoMax"/>
              <x14:borderColor rgb="FF008AEF"/>
              <x14:negativeFillColor rgb="FFFF0000"/>
              <x14:negativeBorderColor rgb="FFFF0000"/>
              <x14:axisColor rgb="FF000000"/>
            </x14:dataBar>
          </x14:cfRule>
          <xm:sqref>F299:O299</xm:sqref>
        </x14:conditionalFormatting>
        <x14:conditionalFormatting xmlns:xm="http://schemas.microsoft.com/office/excel/2006/main">
          <x14:cfRule type="dataBar" id="{B038F2D0-1730-44AF-ACA0-9932C2292AE9}">
            <x14:dataBar minLength="0" maxLength="100" border="1" negativeBarBorderColorSameAsPositive="0">
              <x14:cfvo type="autoMin"/>
              <x14:cfvo type="autoMax"/>
              <x14:borderColor rgb="FF008AEF"/>
              <x14:negativeFillColor rgb="FFFF0000"/>
              <x14:negativeBorderColor rgb="FFFF0000"/>
              <x14:axisColor rgb="FF000000"/>
            </x14:dataBar>
          </x14:cfRule>
          <xm:sqref>P299</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companies'!F556:O556</xm:f>
              <xm:sqref>C556</xm:sqref>
            </x14:sparkline>
            <x14:sparkline>
              <xm:f>'Largest Life companies'!F557:O557</xm:f>
              <xm:sqref>C557</xm:sqref>
            </x14:sparkline>
            <x14:sparkline>
              <xm:f>'Largest Life companies'!F558:O558</xm:f>
              <xm:sqref>C558</xm:sqref>
            </x14:sparkline>
            <x14:sparkline>
              <xm:f>'Largest Life companies'!F559:O559</xm:f>
              <xm:sqref>C559</xm:sqref>
            </x14:sparkline>
            <x14:sparkline>
              <xm:f>'Largest Life companies'!F560:O560</xm:f>
              <xm:sqref>C560</xm:sqref>
            </x14:sparkline>
            <x14:sparkline>
              <xm:f>'Largest Life companies'!F561:O561</xm:f>
              <xm:sqref>C561</xm:sqref>
            </x14:sparkline>
            <x14:sparkline>
              <xm:f>'Largest Life companies'!F562:O562</xm:f>
              <xm:sqref>C562</xm:sqref>
            </x14:sparkline>
            <x14:sparkline>
              <xm:f>'Largest Life companies'!F563:O563</xm:f>
              <xm:sqref>C563</xm:sqref>
            </x14:sparkline>
            <x14:sparkline>
              <xm:f>'Largest Life companies'!F564:O564</xm:f>
              <xm:sqref>C564</xm:sqref>
            </x14:sparkline>
            <x14:sparkline>
              <xm:f>'Largest Life companies'!F565:O565</xm:f>
              <xm:sqref>C565</xm:sqref>
            </x14:sparkline>
            <x14:sparkline>
              <xm:f>'Largest Life companies'!F566:O566</xm:f>
              <xm:sqref>C566</xm:sqref>
            </x14:sparkline>
            <x14:sparkline>
              <xm:f>'Largest Life companies'!F567:O567</xm:f>
              <xm:sqref>C567</xm:sqref>
            </x14:sparkline>
            <x14:sparkline>
              <xm:f>'Largest Life companies'!F568:O568</xm:f>
              <xm:sqref>C568</xm:sqref>
            </x14:sparkline>
            <x14:sparkline>
              <xm:f>'Largest Life companies'!F569:O569</xm:f>
              <xm:sqref>C569</xm:sqref>
            </x14:sparkline>
            <x14:sparkline>
              <xm:f>'Largest Life companies'!F570:O570</xm:f>
              <xm:sqref>C570</xm:sqref>
            </x14:sparkline>
            <x14:sparkline>
              <xm:f>'Largest Life companies'!F571:O571</xm:f>
              <xm:sqref>C571</xm:sqref>
            </x14:sparkline>
            <x14:sparkline>
              <xm:f>'Largest Life companies'!F572:O572</xm:f>
              <xm:sqref>C572</xm:sqref>
            </x14:sparkline>
            <x14:sparkline>
              <xm:f>'Largest Life companies'!F573:O573</xm:f>
              <xm:sqref>C573</xm:sqref>
            </x14:sparkline>
            <x14:sparkline>
              <xm:f>'Largest Life companies'!F574:O574</xm:f>
              <xm:sqref>C574</xm:sqref>
            </x14:sparkline>
            <x14:sparkline>
              <xm:f>'Largest Life companies'!F575:O575</xm:f>
              <xm:sqref>C575</xm:sqref>
            </x14:sparkline>
            <x14:sparkline>
              <xm:f>'Largest Life companies'!F576:O576</xm:f>
              <xm:sqref>C576</xm:sqref>
            </x14:sparkline>
            <x14:sparkline>
              <xm:f>'Largest Life companies'!F577:O577</xm:f>
              <xm:sqref>C577</xm:sqref>
            </x14:sparkline>
            <x14:sparkline>
              <xm:f>'Largest Life companies'!F578:O578</xm:f>
              <xm:sqref>C578</xm:sqref>
            </x14:sparkline>
            <x14:sparkline>
              <xm:f>'Largest Life companies'!F579:O579</xm:f>
              <xm:sqref>C579</xm:sqref>
            </x14:sparkline>
            <x14:sparkline>
              <xm:f>'Largest Life companies'!F580:O580</xm:f>
              <xm:sqref>C580</xm:sqref>
            </x14:sparkline>
            <x14:sparkline>
              <xm:f>'Largest Life companies'!F581:O581</xm:f>
              <xm:sqref>C581</xm:sqref>
            </x14:sparkline>
            <x14:sparkline>
              <xm:f>'Largest Life companies'!F582:O582</xm:f>
              <xm:sqref>C582</xm:sqref>
            </x14:sparkline>
            <x14:sparkline>
              <xm:f>'Largest Life companies'!F583:O583</xm:f>
              <xm:sqref>C583</xm:sqref>
            </x14:sparkline>
            <x14:sparkline>
              <xm:f>'Largest Life companies'!F584:O584</xm:f>
              <xm:sqref>C584</xm:sqref>
            </x14:sparkline>
            <x14:sparkline>
              <xm:f>'Largest Life companies'!F585:O585</xm:f>
              <xm:sqref>C585</xm:sqref>
            </x14:sparkline>
            <x14:sparkline>
              <xm:f>'Largest Life companies'!F586:O586</xm:f>
              <xm:sqref>C586</xm:sqref>
            </x14:sparkline>
            <x14:sparkline>
              <xm:f>'Largest Life companies'!F587:O587</xm:f>
              <xm:sqref>C587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companies'!F520:O520</xm:f>
              <xm:sqref>C520</xm:sqref>
            </x14:sparkline>
            <x14:sparkline>
              <xm:f>'Largest Life companies'!F521:O521</xm:f>
              <xm:sqref>C521</xm:sqref>
            </x14:sparkline>
            <x14:sparkline>
              <xm:f>'Largest Life companies'!F522:O522</xm:f>
              <xm:sqref>C522</xm:sqref>
            </x14:sparkline>
            <x14:sparkline>
              <xm:f>'Largest Life companies'!F523:O523</xm:f>
              <xm:sqref>C523</xm:sqref>
            </x14:sparkline>
            <x14:sparkline>
              <xm:f>'Largest Life companies'!F524:O524</xm:f>
              <xm:sqref>C524</xm:sqref>
            </x14:sparkline>
            <x14:sparkline>
              <xm:f>'Largest Life companies'!F525:O525</xm:f>
              <xm:sqref>C525</xm:sqref>
            </x14:sparkline>
            <x14:sparkline>
              <xm:f>'Largest Life companies'!F526:O526</xm:f>
              <xm:sqref>C526</xm:sqref>
            </x14:sparkline>
            <x14:sparkline>
              <xm:f>'Largest Life companies'!F527:O527</xm:f>
              <xm:sqref>C527</xm:sqref>
            </x14:sparkline>
            <x14:sparkline>
              <xm:f>'Largest Life companies'!F528:O528</xm:f>
              <xm:sqref>C528</xm:sqref>
            </x14:sparkline>
            <x14:sparkline>
              <xm:f>'Largest Life companies'!F529:O529</xm:f>
              <xm:sqref>C529</xm:sqref>
            </x14:sparkline>
            <x14:sparkline>
              <xm:f>'Largest Life companies'!F530:O530</xm:f>
              <xm:sqref>C530</xm:sqref>
            </x14:sparkline>
            <x14:sparkline>
              <xm:f>'Largest Life companies'!F531:O531</xm:f>
              <xm:sqref>C531</xm:sqref>
            </x14:sparkline>
            <x14:sparkline>
              <xm:f>'Largest Life companies'!F532:O532</xm:f>
              <xm:sqref>C532</xm:sqref>
            </x14:sparkline>
            <x14:sparkline>
              <xm:f>'Largest Life companies'!F533:O533</xm:f>
              <xm:sqref>C533</xm:sqref>
            </x14:sparkline>
            <x14:sparkline>
              <xm:f>'Largest Life companies'!F534:O534</xm:f>
              <xm:sqref>C534</xm:sqref>
            </x14:sparkline>
            <x14:sparkline>
              <xm:f>'Largest Life companies'!F535:O535</xm:f>
              <xm:sqref>C535</xm:sqref>
            </x14:sparkline>
            <x14:sparkline>
              <xm:f>'Largest Life companies'!F536:O536</xm:f>
              <xm:sqref>C536</xm:sqref>
            </x14:sparkline>
            <x14:sparkline>
              <xm:f>'Largest Life companies'!F537:O537</xm:f>
              <xm:sqref>C537</xm:sqref>
            </x14:sparkline>
            <x14:sparkline>
              <xm:f>'Largest Life companies'!F538:O538</xm:f>
              <xm:sqref>C538</xm:sqref>
            </x14:sparkline>
            <x14:sparkline>
              <xm:f>'Largest Life companies'!F539:O539</xm:f>
              <xm:sqref>C539</xm:sqref>
            </x14:sparkline>
            <x14:sparkline>
              <xm:f>'Largest Life companies'!F540:O540</xm:f>
              <xm:sqref>C540</xm:sqref>
            </x14:sparkline>
            <x14:sparkline>
              <xm:f>'Largest Life companies'!F541:O541</xm:f>
              <xm:sqref>C541</xm:sqref>
            </x14:sparkline>
            <x14:sparkline>
              <xm:f>'Largest Life companies'!F542:O542</xm:f>
              <xm:sqref>C542</xm:sqref>
            </x14:sparkline>
            <x14:sparkline>
              <xm:f>'Largest Life companies'!F543:O543</xm:f>
              <xm:sqref>C543</xm:sqref>
            </x14:sparkline>
            <x14:sparkline>
              <xm:f>'Largest Life companies'!F544:O544</xm:f>
              <xm:sqref>C544</xm:sqref>
            </x14:sparkline>
            <x14:sparkline>
              <xm:f>'Largest Life companies'!F545:O545</xm:f>
              <xm:sqref>C545</xm:sqref>
            </x14:sparkline>
            <x14:sparkline>
              <xm:f>'Largest Life companies'!F546:O546</xm:f>
              <xm:sqref>C546</xm:sqref>
            </x14:sparkline>
            <x14:sparkline>
              <xm:f>'Largest Life companies'!F547:O547</xm:f>
              <xm:sqref>C547</xm:sqref>
            </x14:sparkline>
            <x14:sparkline>
              <xm:f>'Largest Life companies'!F548:O548</xm:f>
              <xm:sqref>C548</xm:sqref>
            </x14:sparkline>
            <x14:sparkline>
              <xm:f>'Largest Life companies'!F549:O549</xm:f>
              <xm:sqref>C549</xm:sqref>
            </x14:sparkline>
            <x14:sparkline>
              <xm:f>'Largest Life companies'!F550:O550</xm:f>
              <xm:sqref>C550</xm:sqref>
            </x14:sparkline>
            <x14:sparkline>
              <xm:f>'Largest Life companies'!F551:O551</xm:f>
              <xm:sqref>C551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companies'!F484:O484</xm:f>
              <xm:sqref>C484</xm:sqref>
            </x14:sparkline>
            <x14:sparkline>
              <xm:f>'Largest Life companies'!F485:O485</xm:f>
              <xm:sqref>C485</xm:sqref>
            </x14:sparkline>
            <x14:sparkline>
              <xm:f>'Largest Life companies'!F486:O486</xm:f>
              <xm:sqref>C486</xm:sqref>
            </x14:sparkline>
            <x14:sparkline>
              <xm:f>'Largest Life companies'!F487:O487</xm:f>
              <xm:sqref>C487</xm:sqref>
            </x14:sparkline>
            <x14:sparkline>
              <xm:f>'Largest Life companies'!F488:O488</xm:f>
              <xm:sqref>C488</xm:sqref>
            </x14:sparkline>
            <x14:sparkline>
              <xm:f>'Largest Life companies'!F489:O489</xm:f>
              <xm:sqref>C489</xm:sqref>
            </x14:sparkline>
            <x14:sparkline>
              <xm:f>'Largest Life companies'!F490:O490</xm:f>
              <xm:sqref>C490</xm:sqref>
            </x14:sparkline>
            <x14:sparkline>
              <xm:f>'Largest Life companies'!F491:O491</xm:f>
              <xm:sqref>C491</xm:sqref>
            </x14:sparkline>
            <x14:sparkline>
              <xm:f>'Largest Life companies'!F492:O492</xm:f>
              <xm:sqref>C492</xm:sqref>
            </x14:sparkline>
            <x14:sparkline>
              <xm:f>'Largest Life companies'!F493:O493</xm:f>
              <xm:sqref>C493</xm:sqref>
            </x14:sparkline>
            <x14:sparkline>
              <xm:f>'Largest Life companies'!F494:O494</xm:f>
              <xm:sqref>C494</xm:sqref>
            </x14:sparkline>
            <x14:sparkline>
              <xm:f>'Largest Life companies'!F495:O495</xm:f>
              <xm:sqref>C495</xm:sqref>
            </x14:sparkline>
            <x14:sparkline>
              <xm:f>'Largest Life companies'!F496:O496</xm:f>
              <xm:sqref>C496</xm:sqref>
            </x14:sparkline>
            <x14:sparkline>
              <xm:f>'Largest Life companies'!F497:O497</xm:f>
              <xm:sqref>C497</xm:sqref>
            </x14:sparkline>
            <x14:sparkline>
              <xm:f>'Largest Life companies'!F498:O498</xm:f>
              <xm:sqref>C498</xm:sqref>
            </x14:sparkline>
            <x14:sparkline>
              <xm:f>'Largest Life companies'!F499:O499</xm:f>
              <xm:sqref>C499</xm:sqref>
            </x14:sparkline>
            <x14:sparkline>
              <xm:f>'Largest Life companies'!F500:O500</xm:f>
              <xm:sqref>C500</xm:sqref>
            </x14:sparkline>
            <x14:sparkline>
              <xm:f>'Largest Life companies'!F501:O501</xm:f>
              <xm:sqref>C501</xm:sqref>
            </x14:sparkline>
            <x14:sparkline>
              <xm:f>'Largest Life companies'!F502:O502</xm:f>
              <xm:sqref>C502</xm:sqref>
            </x14:sparkline>
            <x14:sparkline>
              <xm:f>'Largest Life companies'!F503:O503</xm:f>
              <xm:sqref>C503</xm:sqref>
            </x14:sparkline>
            <x14:sparkline>
              <xm:f>'Largest Life companies'!F504:O504</xm:f>
              <xm:sqref>C504</xm:sqref>
            </x14:sparkline>
            <x14:sparkline>
              <xm:f>'Largest Life companies'!F505:O505</xm:f>
              <xm:sqref>C505</xm:sqref>
            </x14:sparkline>
            <x14:sparkline>
              <xm:f>'Largest Life companies'!F506:O506</xm:f>
              <xm:sqref>C506</xm:sqref>
            </x14:sparkline>
            <x14:sparkline>
              <xm:f>'Largest Life companies'!F507:O507</xm:f>
              <xm:sqref>C507</xm:sqref>
            </x14:sparkline>
            <x14:sparkline>
              <xm:f>'Largest Life companies'!F508:O508</xm:f>
              <xm:sqref>C508</xm:sqref>
            </x14:sparkline>
            <x14:sparkline>
              <xm:f>'Largest Life companies'!F509:O509</xm:f>
              <xm:sqref>C509</xm:sqref>
            </x14:sparkline>
            <x14:sparkline>
              <xm:f>'Largest Life companies'!F510:O510</xm:f>
              <xm:sqref>C510</xm:sqref>
            </x14:sparkline>
            <x14:sparkline>
              <xm:f>'Largest Life companies'!F511:O511</xm:f>
              <xm:sqref>C511</xm:sqref>
            </x14:sparkline>
            <x14:sparkline>
              <xm:f>'Largest Life companies'!F512:O512</xm:f>
              <xm:sqref>C512</xm:sqref>
            </x14:sparkline>
            <x14:sparkline>
              <xm:f>'Largest Life companies'!F513:O513</xm:f>
              <xm:sqref>C513</xm:sqref>
            </x14:sparkline>
            <x14:sparkline>
              <xm:f>'Largest Life companies'!F514:O514</xm:f>
              <xm:sqref>C514</xm:sqref>
            </x14:sparkline>
            <x14:sparkline>
              <xm:f>'Largest Life companies'!F515:O515</xm:f>
              <xm:sqref>C515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companies'!F448:O448</xm:f>
              <xm:sqref>C448</xm:sqref>
            </x14:sparkline>
            <x14:sparkline>
              <xm:f>'Largest Life companies'!F449:O449</xm:f>
              <xm:sqref>C449</xm:sqref>
            </x14:sparkline>
            <x14:sparkline>
              <xm:f>'Largest Life companies'!F450:O450</xm:f>
              <xm:sqref>C450</xm:sqref>
            </x14:sparkline>
            <x14:sparkline>
              <xm:f>'Largest Life companies'!F451:O451</xm:f>
              <xm:sqref>C451</xm:sqref>
            </x14:sparkline>
            <x14:sparkline>
              <xm:f>'Largest Life companies'!F452:O452</xm:f>
              <xm:sqref>C452</xm:sqref>
            </x14:sparkline>
            <x14:sparkline>
              <xm:f>'Largest Life companies'!F453:O453</xm:f>
              <xm:sqref>C453</xm:sqref>
            </x14:sparkline>
            <x14:sparkline>
              <xm:f>'Largest Life companies'!F454:O454</xm:f>
              <xm:sqref>C454</xm:sqref>
            </x14:sparkline>
            <x14:sparkline>
              <xm:f>'Largest Life companies'!F455:O455</xm:f>
              <xm:sqref>C455</xm:sqref>
            </x14:sparkline>
            <x14:sparkline>
              <xm:f>'Largest Life companies'!F456:O456</xm:f>
              <xm:sqref>C456</xm:sqref>
            </x14:sparkline>
            <x14:sparkline>
              <xm:f>'Largest Life companies'!F457:O457</xm:f>
              <xm:sqref>C457</xm:sqref>
            </x14:sparkline>
            <x14:sparkline>
              <xm:f>'Largest Life companies'!F458:O458</xm:f>
              <xm:sqref>C458</xm:sqref>
            </x14:sparkline>
            <x14:sparkline>
              <xm:f>'Largest Life companies'!F459:O459</xm:f>
              <xm:sqref>C459</xm:sqref>
            </x14:sparkline>
            <x14:sparkline>
              <xm:f>'Largest Life companies'!F460:O460</xm:f>
              <xm:sqref>C460</xm:sqref>
            </x14:sparkline>
            <x14:sparkline>
              <xm:f>'Largest Life companies'!F461:O461</xm:f>
              <xm:sqref>C461</xm:sqref>
            </x14:sparkline>
            <x14:sparkline>
              <xm:f>'Largest Life companies'!F462:O462</xm:f>
              <xm:sqref>C462</xm:sqref>
            </x14:sparkline>
            <x14:sparkline>
              <xm:f>'Largest Life companies'!F463:O463</xm:f>
              <xm:sqref>C463</xm:sqref>
            </x14:sparkline>
            <x14:sparkline>
              <xm:f>'Largest Life companies'!F464:O464</xm:f>
              <xm:sqref>C464</xm:sqref>
            </x14:sparkline>
            <x14:sparkline>
              <xm:f>'Largest Life companies'!F465:O465</xm:f>
              <xm:sqref>C465</xm:sqref>
            </x14:sparkline>
            <x14:sparkline>
              <xm:f>'Largest Life companies'!F466:O466</xm:f>
              <xm:sqref>C466</xm:sqref>
            </x14:sparkline>
            <x14:sparkline>
              <xm:f>'Largest Life companies'!F467:O467</xm:f>
              <xm:sqref>C467</xm:sqref>
            </x14:sparkline>
            <x14:sparkline>
              <xm:f>'Largest Life companies'!F468:O468</xm:f>
              <xm:sqref>C468</xm:sqref>
            </x14:sparkline>
            <x14:sparkline>
              <xm:f>'Largest Life companies'!F469:O469</xm:f>
              <xm:sqref>C469</xm:sqref>
            </x14:sparkline>
            <x14:sparkline>
              <xm:f>'Largest Life companies'!F470:O470</xm:f>
              <xm:sqref>C470</xm:sqref>
            </x14:sparkline>
            <x14:sparkline>
              <xm:f>'Largest Life companies'!F471:O471</xm:f>
              <xm:sqref>C471</xm:sqref>
            </x14:sparkline>
            <x14:sparkline>
              <xm:f>'Largest Life companies'!F472:O472</xm:f>
              <xm:sqref>C472</xm:sqref>
            </x14:sparkline>
            <x14:sparkline>
              <xm:f>'Largest Life companies'!F473:O473</xm:f>
              <xm:sqref>C473</xm:sqref>
            </x14:sparkline>
            <x14:sparkline>
              <xm:f>'Largest Life companies'!F474:O474</xm:f>
              <xm:sqref>C474</xm:sqref>
            </x14:sparkline>
            <x14:sparkline>
              <xm:f>'Largest Life companies'!F475:O475</xm:f>
              <xm:sqref>C475</xm:sqref>
            </x14:sparkline>
            <x14:sparkline>
              <xm:f>'Largest Life companies'!F476:O476</xm:f>
              <xm:sqref>C476</xm:sqref>
            </x14:sparkline>
            <x14:sparkline>
              <xm:f>'Largest Life companies'!F477:O477</xm:f>
              <xm:sqref>C477</xm:sqref>
            </x14:sparkline>
            <x14:sparkline>
              <xm:f>'Largest Life companies'!F478:O478</xm:f>
              <xm:sqref>C478</xm:sqref>
            </x14:sparkline>
            <x14:sparkline>
              <xm:f>'Largest Life companies'!F479:O479</xm:f>
              <xm:sqref>C479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companies'!F340:O340</xm:f>
              <xm:sqref>C340</xm:sqref>
            </x14:sparkline>
            <x14:sparkline>
              <xm:f>'Largest Life companies'!F341:O341</xm:f>
              <xm:sqref>C341</xm:sqref>
            </x14:sparkline>
            <x14:sparkline>
              <xm:f>'Largest Life companies'!F342:O342</xm:f>
              <xm:sqref>C342</xm:sqref>
            </x14:sparkline>
            <x14:sparkline>
              <xm:f>'Largest Life companies'!F343:O343</xm:f>
              <xm:sqref>C343</xm:sqref>
            </x14:sparkline>
            <x14:sparkline>
              <xm:f>'Largest Life companies'!F344:O344</xm:f>
              <xm:sqref>C344</xm:sqref>
            </x14:sparkline>
            <x14:sparkline>
              <xm:f>'Largest Life companies'!F345:O345</xm:f>
              <xm:sqref>C345</xm:sqref>
            </x14:sparkline>
            <x14:sparkline>
              <xm:f>'Largest Life companies'!F346:O346</xm:f>
              <xm:sqref>C346</xm:sqref>
            </x14:sparkline>
            <x14:sparkline>
              <xm:f>'Largest Life companies'!F347:O347</xm:f>
              <xm:sqref>C347</xm:sqref>
            </x14:sparkline>
            <x14:sparkline>
              <xm:f>'Largest Life companies'!F348:O348</xm:f>
              <xm:sqref>C348</xm:sqref>
            </x14:sparkline>
            <x14:sparkline>
              <xm:f>'Largest Life companies'!F349:O349</xm:f>
              <xm:sqref>C349</xm:sqref>
            </x14:sparkline>
            <x14:sparkline>
              <xm:f>'Largest Life companies'!F350:O350</xm:f>
              <xm:sqref>C350</xm:sqref>
            </x14:sparkline>
            <x14:sparkline>
              <xm:f>'Largest Life companies'!F351:O351</xm:f>
              <xm:sqref>C351</xm:sqref>
            </x14:sparkline>
            <x14:sparkline>
              <xm:f>'Largest Life companies'!F352:O352</xm:f>
              <xm:sqref>C352</xm:sqref>
            </x14:sparkline>
            <x14:sparkline>
              <xm:f>'Largest Life companies'!F353:O353</xm:f>
              <xm:sqref>C353</xm:sqref>
            </x14:sparkline>
            <x14:sparkline>
              <xm:f>'Largest Life companies'!F354:O354</xm:f>
              <xm:sqref>C354</xm:sqref>
            </x14:sparkline>
            <x14:sparkline>
              <xm:f>'Largest Life companies'!F355:O355</xm:f>
              <xm:sqref>C355</xm:sqref>
            </x14:sparkline>
            <x14:sparkline>
              <xm:f>'Largest Life companies'!F356:O356</xm:f>
              <xm:sqref>C356</xm:sqref>
            </x14:sparkline>
            <x14:sparkline>
              <xm:f>'Largest Life companies'!F357:O357</xm:f>
              <xm:sqref>C357</xm:sqref>
            </x14:sparkline>
            <x14:sparkline>
              <xm:f>'Largest Life companies'!F358:O358</xm:f>
              <xm:sqref>C358</xm:sqref>
            </x14:sparkline>
            <x14:sparkline>
              <xm:f>'Largest Life companies'!F359:O359</xm:f>
              <xm:sqref>C359</xm:sqref>
            </x14:sparkline>
            <x14:sparkline>
              <xm:f>'Largest Life companies'!F360:O360</xm:f>
              <xm:sqref>C360</xm:sqref>
            </x14:sparkline>
            <x14:sparkline>
              <xm:f>'Largest Life companies'!F361:O361</xm:f>
              <xm:sqref>C361</xm:sqref>
            </x14:sparkline>
            <x14:sparkline>
              <xm:f>'Largest Life companies'!F362:O362</xm:f>
              <xm:sqref>C362</xm:sqref>
            </x14:sparkline>
            <x14:sparkline>
              <xm:f>'Largest Life companies'!F363:O363</xm:f>
              <xm:sqref>C363</xm:sqref>
            </x14:sparkline>
            <x14:sparkline>
              <xm:f>'Largest Life companies'!F364:O364</xm:f>
              <xm:sqref>C364</xm:sqref>
            </x14:sparkline>
            <x14:sparkline>
              <xm:f>'Largest Life companies'!F365:O365</xm:f>
              <xm:sqref>C365</xm:sqref>
            </x14:sparkline>
            <x14:sparkline>
              <xm:f>'Largest Life companies'!F366:O366</xm:f>
              <xm:sqref>C366</xm:sqref>
            </x14:sparkline>
            <x14:sparkline>
              <xm:f>'Largest Life companies'!F367:O367</xm:f>
              <xm:sqref>C367</xm:sqref>
            </x14:sparkline>
            <x14:sparkline>
              <xm:f>'Largest Life companies'!F368:O368</xm:f>
              <xm:sqref>C368</xm:sqref>
            </x14:sparkline>
            <x14:sparkline>
              <xm:f>'Largest Life companies'!F369:O369</xm:f>
              <xm:sqref>C369</xm:sqref>
            </x14:sparkline>
            <x14:sparkline>
              <xm:f>'Largest Life companies'!F370:O370</xm:f>
              <xm:sqref>C370</xm:sqref>
            </x14:sparkline>
            <x14:sparkline>
              <xm:f>'Largest Life companies'!F371:O371</xm:f>
              <xm:sqref>C371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companies'!F304:O304</xm:f>
              <xm:sqref>C304</xm:sqref>
            </x14:sparkline>
            <x14:sparkline>
              <xm:f>'Largest Life companies'!F305:O305</xm:f>
              <xm:sqref>C305</xm:sqref>
            </x14:sparkline>
            <x14:sparkline>
              <xm:f>'Largest Life companies'!F306:O306</xm:f>
              <xm:sqref>C306</xm:sqref>
            </x14:sparkline>
            <x14:sparkline>
              <xm:f>'Largest Life companies'!F307:O307</xm:f>
              <xm:sqref>C307</xm:sqref>
            </x14:sparkline>
            <x14:sparkline>
              <xm:f>'Largest Life companies'!F308:O308</xm:f>
              <xm:sqref>C308</xm:sqref>
            </x14:sparkline>
            <x14:sparkline>
              <xm:f>'Largest Life companies'!F309:O309</xm:f>
              <xm:sqref>C309</xm:sqref>
            </x14:sparkline>
            <x14:sparkline>
              <xm:f>'Largest Life companies'!F310:O310</xm:f>
              <xm:sqref>C310</xm:sqref>
            </x14:sparkline>
            <x14:sparkline>
              <xm:f>'Largest Life companies'!F311:O311</xm:f>
              <xm:sqref>C311</xm:sqref>
            </x14:sparkline>
            <x14:sparkline>
              <xm:f>'Largest Life companies'!F312:O312</xm:f>
              <xm:sqref>C312</xm:sqref>
            </x14:sparkline>
            <x14:sparkline>
              <xm:f>'Largest Life companies'!F313:O313</xm:f>
              <xm:sqref>C313</xm:sqref>
            </x14:sparkline>
            <x14:sparkline>
              <xm:f>'Largest Life companies'!F314:O314</xm:f>
              <xm:sqref>C314</xm:sqref>
            </x14:sparkline>
            <x14:sparkline>
              <xm:f>'Largest Life companies'!F315:O315</xm:f>
              <xm:sqref>C315</xm:sqref>
            </x14:sparkline>
            <x14:sparkline>
              <xm:f>'Largest Life companies'!F316:O316</xm:f>
              <xm:sqref>C316</xm:sqref>
            </x14:sparkline>
            <x14:sparkline>
              <xm:f>'Largest Life companies'!F317:O317</xm:f>
              <xm:sqref>C317</xm:sqref>
            </x14:sparkline>
            <x14:sparkline>
              <xm:f>'Largest Life companies'!F318:O318</xm:f>
              <xm:sqref>C318</xm:sqref>
            </x14:sparkline>
            <x14:sparkline>
              <xm:f>'Largest Life companies'!F319:O319</xm:f>
              <xm:sqref>C319</xm:sqref>
            </x14:sparkline>
            <x14:sparkline>
              <xm:f>'Largest Life companies'!F320:O320</xm:f>
              <xm:sqref>C320</xm:sqref>
            </x14:sparkline>
            <x14:sparkline>
              <xm:f>'Largest Life companies'!F321:O321</xm:f>
              <xm:sqref>C321</xm:sqref>
            </x14:sparkline>
            <x14:sparkline>
              <xm:f>'Largest Life companies'!F322:O322</xm:f>
              <xm:sqref>C322</xm:sqref>
            </x14:sparkline>
            <x14:sparkline>
              <xm:f>'Largest Life companies'!F323:O323</xm:f>
              <xm:sqref>C323</xm:sqref>
            </x14:sparkline>
            <x14:sparkline>
              <xm:f>'Largest Life companies'!F324:O324</xm:f>
              <xm:sqref>C324</xm:sqref>
            </x14:sparkline>
            <x14:sparkline>
              <xm:f>'Largest Life companies'!F325:O325</xm:f>
              <xm:sqref>C325</xm:sqref>
            </x14:sparkline>
            <x14:sparkline>
              <xm:f>'Largest Life companies'!F326:O326</xm:f>
              <xm:sqref>C326</xm:sqref>
            </x14:sparkline>
            <x14:sparkline>
              <xm:f>'Largest Life companies'!F327:O327</xm:f>
              <xm:sqref>C327</xm:sqref>
            </x14:sparkline>
            <x14:sparkline>
              <xm:f>'Largest Life companies'!F328:O328</xm:f>
              <xm:sqref>C328</xm:sqref>
            </x14:sparkline>
            <x14:sparkline>
              <xm:f>'Largest Life companies'!F329:O329</xm:f>
              <xm:sqref>C329</xm:sqref>
            </x14:sparkline>
            <x14:sparkline>
              <xm:f>'Largest Life companies'!F330:O330</xm:f>
              <xm:sqref>C330</xm:sqref>
            </x14:sparkline>
            <x14:sparkline>
              <xm:f>'Largest Life companies'!F331:O331</xm:f>
              <xm:sqref>C331</xm:sqref>
            </x14:sparkline>
            <x14:sparkline>
              <xm:f>'Largest Life companies'!F332:O332</xm:f>
              <xm:sqref>C332</xm:sqref>
            </x14:sparkline>
            <x14:sparkline>
              <xm:f>'Largest Life companies'!F333:O333</xm:f>
              <xm:sqref>C333</xm:sqref>
            </x14:sparkline>
            <x14:sparkline>
              <xm:f>'Largest Life companies'!F334:O334</xm:f>
              <xm:sqref>C334</xm:sqref>
            </x14:sparkline>
            <x14:sparkline>
              <xm:f>'Largest Life companies'!F335:O335</xm:f>
              <xm:sqref>C335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companies'!F302:O302</xm:f>
              <xm:sqref>C299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companies'!F187:O187</xm:f>
              <xm:sqref>C187</xm:sqref>
            </x14:sparkline>
            <x14:sparkline>
              <xm:f>'Largest Life companies'!F188:O188</xm:f>
              <xm:sqref>C188</xm:sqref>
            </x14:sparkline>
            <x14:sparkline>
              <xm:f>'Largest Life companies'!F189:O189</xm:f>
              <xm:sqref>C189</xm:sqref>
            </x14:sparkline>
            <x14:sparkline>
              <xm:f>'Largest Life companies'!F190:O190</xm:f>
              <xm:sqref>C190</xm:sqref>
            </x14:sparkline>
            <x14:sparkline>
              <xm:f>'Largest Life companies'!F191:O191</xm:f>
              <xm:sqref>C191</xm:sqref>
            </x14:sparkline>
            <x14:sparkline>
              <xm:f>'Largest Life companies'!F192:O192</xm:f>
              <xm:sqref>C192</xm:sqref>
            </x14:sparkline>
            <x14:sparkline>
              <xm:f>'Largest Life companies'!F193:O193</xm:f>
              <xm:sqref>C193</xm:sqref>
            </x14:sparkline>
            <x14:sparkline>
              <xm:f>'Largest Life companies'!F194:O194</xm:f>
              <xm:sqref>C194</xm:sqref>
            </x14:sparkline>
            <x14:sparkline>
              <xm:f>'Largest Life companies'!F195:O195</xm:f>
              <xm:sqref>C195</xm:sqref>
            </x14:sparkline>
            <x14:sparkline>
              <xm:f>'Largest Life companies'!F196:O196</xm:f>
              <xm:sqref>C196</xm:sqref>
            </x14:sparkline>
            <x14:sparkline>
              <xm:f>'Largest Life companies'!F197:O197</xm:f>
              <xm:sqref>C197</xm:sqref>
            </x14:sparkline>
            <x14:sparkline>
              <xm:f>'Largest Life companies'!F198:O198</xm:f>
              <xm:sqref>C198</xm:sqref>
            </x14:sparkline>
            <x14:sparkline>
              <xm:f>'Largest Life companies'!F199:O199</xm:f>
              <xm:sqref>C199</xm:sqref>
            </x14:sparkline>
            <x14:sparkline>
              <xm:f>'Largest Life companies'!F200:O200</xm:f>
              <xm:sqref>C200</xm:sqref>
            </x14:sparkline>
            <x14:sparkline>
              <xm:f>'Largest Life companies'!F201:O201</xm:f>
              <xm:sqref>C201</xm:sqref>
            </x14:sparkline>
            <x14:sparkline>
              <xm:f>'Largest Life companies'!F202:O202</xm:f>
              <xm:sqref>C202</xm:sqref>
            </x14:sparkline>
            <x14:sparkline>
              <xm:f>'Largest Life companies'!F203:O203</xm:f>
              <xm:sqref>C203</xm:sqref>
            </x14:sparkline>
            <x14:sparkline>
              <xm:f>'Largest Life companies'!F204:O204</xm:f>
              <xm:sqref>C204</xm:sqref>
            </x14:sparkline>
            <x14:sparkline>
              <xm:f>'Largest Life companies'!F205:O205</xm:f>
              <xm:sqref>C205</xm:sqref>
            </x14:sparkline>
            <x14:sparkline>
              <xm:f>'Largest Life companies'!F206:O206</xm:f>
              <xm:sqref>C206</xm:sqref>
            </x14:sparkline>
            <x14:sparkline>
              <xm:f>'Largest Life companies'!F207:O207</xm:f>
              <xm:sqref>C207</xm:sqref>
            </x14:sparkline>
            <x14:sparkline>
              <xm:f>'Largest Life companies'!F208:O208</xm:f>
              <xm:sqref>C208</xm:sqref>
            </x14:sparkline>
            <x14:sparkline>
              <xm:f>'Largest Life companies'!F209:O209</xm:f>
              <xm:sqref>C209</xm:sqref>
            </x14:sparkline>
            <x14:sparkline>
              <xm:f>'Largest Life companies'!F210:O210</xm:f>
              <xm:sqref>C210</xm:sqref>
            </x14:sparkline>
            <x14:sparkline>
              <xm:f>'Largest Life companies'!F211:O211</xm:f>
              <xm:sqref>C211</xm:sqref>
            </x14:sparkline>
            <x14:sparkline>
              <xm:f>'Largest Life companies'!F212:O212</xm:f>
              <xm:sqref>C212</xm:sqref>
            </x14:sparkline>
            <x14:sparkline>
              <xm:f>'Largest Life companies'!F213:O213</xm:f>
              <xm:sqref>C213</xm:sqref>
            </x14:sparkline>
            <x14:sparkline>
              <xm:f>'Largest Life companies'!F214:O214</xm:f>
              <xm:sqref>C214</xm:sqref>
            </x14:sparkline>
            <x14:sparkline>
              <xm:f>'Largest Life companies'!F215:O215</xm:f>
              <xm:sqref>C215</xm:sqref>
            </x14:sparkline>
            <x14:sparkline>
              <xm:f>'Largest Life companies'!F216:O216</xm:f>
              <xm:sqref>C216</xm:sqref>
            </x14:sparkline>
            <x14:sparkline>
              <xm:f>'Largest Life companies'!F217:O217</xm:f>
              <xm:sqref>C217</xm:sqref>
            </x14:sparkline>
            <x14:sparkline>
              <xm:f>'Largest Life companies'!F218:O218</xm:f>
              <xm:sqref>C218</xm:sqref>
            </x14:sparkline>
            <x14:sparkline>
              <xm:f>'Largest Life companies'!F219:O219</xm:f>
              <xm:sqref>C219</xm:sqref>
            </x14:sparkline>
            <x14:sparkline>
              <xm:f>'Largest Life companies'!F220:O220</xm:f>
              <xm:sqref>C220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companies'!F376:O376</xm:f>
              <xm:sqref>C376</xm:sqref>
            </x14:sparkline>
            <x14:sparkline>
              <xm:f>'Largest Life companies'!F377:O377</xm:f>
              <xm:sqref>C377</xm:sqref>
            </x14:sparkline>
            <x14:sparkline>
              <xm:f>'Largest Life companies'!F378:O378</xm:f>
              <xm:sqref>C378</xm:sqref>
            </x14:sparkline>
            <x14:sparkline>
              <xm:f>'Largest Life companies'!F379:O379</xm:f>
              <xm:sqref>C379</xm:sqref>
            </x14:sparkline>
            <x14:sparkline>
              <xm:f>'Largest Life companies'!F380:O380</xm:f>
              <xm:sqref>C380</xm:sqref>
            </x14:sparkline>
            <x14:sparkline>
              <xm:f>'Largest Life companies'!F381:O381</xm:f>
              <xm:sqref>C381</xm:sqref>
            </x14:sparkline>
            <x14:sparkline>
              <xm:f>'Largest Life companies'!F382:O382</xm:f>
              <xm:sqref>C382</xm:sqref>
            </x14:sparkline>
            <x14:sparkline>
              <xm:f>'Largest Life companies'!F383:O383</xm:f>
              <xm:sqref>C383</xm:sqref>
            </x14:sparkline>
            <x14:sparkline>
              <xm:f>'Largest Life companies'!F384:O384</xm:f>
              <xm:sqref>C384</xm:sqref>
            </x14:sparkline>
            <x14:sparkline>
              <xm:f>'Largest Life companies'!F385:O385</xm:f>
              <xm:sqref>C385</xm:sqref>
            </x14:sparkline>
            <x14:sparkline>
              <xm:f>'Largest Life companies'!F386:O386</xm:f>
              <xm:sqref>C386</xm:sqref>
            </x14:sparkline>
            <x14:sparkline>
              <xm:f>'Largest Life companies'!F387:O387</xm:f>
              <xm:sqref>C387</xm:sqref>
            </x14:sparkline>
            <x14:sparkline>
              <xm:f>'Largest Life companies'!F388:O388</xm:f>
              <xm:sqref>C388</xm:sqref>
            </x14:sparkline>
            <x14:sparkline>
              <xm:f>'Largest Life companies'!F389:O389</xm:f>
              <xm:sqref>C389</xm:sqref>
            </x14:sparkline>
            <x14:sparkline>
              <xm:f>'Largest Life companies'!F390:O390</xm:f>
              <xm:sqref>C390</xm:sqref>
            </x14:sparkline>
            <x14:sparkline>
              <xm:f>'Largest Life companies'!F391:O391</xm:f>
              <xm:sqref>C391</xm:sqref>
            </x14:sparkline>
            <x14:sparkline>
              <xm:f>'Largest Life companies'!F392:O392</xm:f>
              <xm:sqref>C392</xm:sqref>
            </x14:sparkline>
            <x14:sparkline>
              <xm:f>'Largest Life companies'!F393:O393</xm:f>
              <xm:sqref>C393</xm:sqref>
            </x14:sparkline>
            <x14:sparkline>
              <xm:f>'Largest Life companies'!F394:O394</xm:f>
              <xm:sqref>C394</xm:sqref>
            </x14:sparkline>
            <x14:sparkline>
              <xm:f>'Largest Life companies'!F395:O395</xm:f>
              <xm:sqref>C395</xm:sqref>
            </x14:sparkline>
            <x14:sparkline>
              <xm:f>'Largest Life companies'!F396:O396</xm:f>
              <xm:sqref>C396</xm:sqref>
            </x14:sparkline>
            <x14:sparkline>
              <xm:f>'Largest Life companies'!F397:O397</xm:f>
              <xm:sqref>C397</xm:sqref>
            </x14:sparkline>
            <x14:sparkline>
              <xm:f>'Largest Life companies'!F398:O398</xm:f>
              <xm:sqref>C398</xm:sqref>
            </x14:sparkline>
            <x14:sparkline>
              <xm:f>'Largest Life companies'!F399:O399</xm:f>
              <xm:sqref>C399</xm:sqref>
            </x14:sparkline>
            <x14:sparkline>
              <xm:f>'Largest Life companies'!F400:O400</xm:f>
              <xm:sqref>C400</xm:sqref>
            </x14:sparkline>
            <x14:sparkline>
              <xm:f>'Largest Life companies'!F401:O401</xm:f>
              <xm:sqref>C401</xm:sqref>
            </x14:sparkline>
            <x14:sparkline>
              <xm:f>'Largest Life companies'!F402:O402</xm:f>
              <xm:sqref>C402</xm:sqref>
            </x14:sparkline>
            <x14:sparkline>
              <xm:f>'Largest Life companies'!F403:O403</xm:f>
              <xm:sqref>C403</xm:sqref>
            </x14:sparkline>
            <x14:sparkline>
              <xm:f>'Largest Life companies'!F404:O404</xm:f>
              <xm:sqref>C404</xm:sqref>
            </x14:sparkline>
            <x14:sparkline>
              <xm:f>'Largest Life companies'!F405:O405</xm:f>
              <xm:sqref>C405</xm:sqref>
            </x14:sparkline>
            <x14:sparkline>
              <xm:f>'Largest Life companies'!F406:O406</xm:f>
              <xm:sqref>C406</xm:sqref>
            </x14:sparkline>
            <x14:sparkline>
              <xm:f>'Largest Life companies'!F407:O407</xm:f>
              <xm:sqref>C407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companies'!F412:O412</xm:f>
              <xm:sqref>C412</xm:sqref>
            </x14:sparkline>
            <x14:sparkline>
              <xm:f>'Largest Life companies'!F413:O413</xm:f>
              <xm:sqref>C413</xm:sqref>
            </x14:sparkline>
            <x14:sparkline>
              <xm:f>'Largest Life companies'!F414:O414</xm:f>
              <xm:sqref>C414</xm:sqref>
            </x14:sparkline>
            <x14:sparkline>
              <xm:f>'Largest Life companies'!F415:O415</xm:f>
              <xm:sqref>C415</xm:sqref>
            </x14:sparkline>
            <x14:sparkline>
              <xm:f>'Largest Life companies'!F416:O416</xm:f>
              <xm:sqref>C416</xm:sqref>
            </x14:sparkline>
            <x14:sparkline>
              <xm:f>'Largest Life companies'!F417:O417</xm:f>
              <xm:sqref>C417</xm:sqref>
            </x14:sparkline>
            <x14:sparkline>
              <xm:f>'Largest Life companies'!F418:O418</xm:f>
              <xm:sqref>C418</xm:sqref>
            </x14:sparkline>
            <x14:sparkline>
              <xm:f>'Largest Life companies'!F419:O419</xm:f>
              <xm:sqref>C419</xm:sqref>
            </x14:sparkline>
            <x14:sparkline>
              <xm:f>'Largest Life companies'!F420:O420</xm:f>
              <xm:sqref>C420</xm:sqref>
            </x14:sparkline>
            <x14:sparkline>
              <xm:f>'Largest Life companies'!F421:O421</xm:f>
              <xm:sqref>C421</xm:sqref>
            </x14:sparkline>
            <x14:sparkline>
              <xm:f>'Largest Life companies'!F422:O422</xm:f>
              <xm:sqref>C422</xm:sqref>
            </x14:sparkline>
            <x14:sparkline>
              <xm:f>'Largest Life companies'!F423:O423</xm:f>
              <xm:sqref>C423</xm:sqref>
            </x14:sparkline>
            <x14:sparkline>
              <xm:f>'Largest Life companies'!F424:O424</xm:f>
              <xm:sqref>C424</xm:sqref>
            </x14:sparkline>
            <x14:sparkline>
              <xm:f>'Largest Life companies'!F425:O425</xm:f>
              <xm:sqref>C425</xm:sqref>
            </x14:sparkline>
            <x14:sparkline>
              <xm:f>'Largest Life companies'!F426:O426</xm:f>
              <xm:sqref>C426</xm:sqref>
            </x14:sparkline>
            <x14:sparkline>
              <xm:f>'Largest Life companies'!F427:O427</xm:f>
              <xm:sqref>C427</xm:sqref>
            </x14:sparkline>
            <x14:sparkline>
              <xm:f>'Largest Life companies'!F428:O428</xm:f>
              <xm:sqref>C428</xm:sqref>
            </x14:sparkline>
            <x14:sparkline>
              <xm:f>'Largest Life companies'!F429:O429</xm:f>
              <xm:sqref>C429</xm:sqref>
            </x14:sparkline>
            <x14:sparkline>
              <xm:f>'Largest Life companies'!F430:O430</xm:f>
              <xm:sqref>C430</xm:sqref>
            </x14:sparkline>
            <x14:sparkline>
              <xm:f>'Largest Life companies'!F431:O431</xm:f>
              <xm:sqref>C431</xm:sqref>
            </x14:sparkline>
            <x14:sparkline>
              <xm:f>'Largest Life companies'!F432:O432</xm:f>
              <xm:sqref>C432</xm:sqref>
            </x14:sparkline>
            <x14:sparkline>
              <xm:f>'Largest Life companies'!F433:O433</xm:f>
              <xm:sqref>C433</xm:sqref>
            </x14:sparkline>
            <x14:sparkline>
              <xm:f>'Largest Life companies'!F434:O434</xm:f>
              <xm:sqref>C434</xm:sqref>
            </x14:sparkline>
            <x14:sparkline>
              <xm:f>'Largest Life companies'!F435:O435</xm:f>
              <xm:sqref>C435</xm:sqref>
            </x14:sparkline>
            <x14:sparkline>
              <xm:f>'Largest Life companies'!F436:O436</xm:f>
              <xm:sqref>C436</xm:sqref>
            </x14:sparkline>
            <x14:sparkline>
              <xm:f>'Largest Life companies'!F437:O437</xm:f>
              <xm:sqref>C437</xm:sqref>
            </x14:sparkline>
            <x14:sparkline>
              <xm:f>'Largest Life companies'!F438:O438</xm:f>
              <xm:sqref>C438</xm:sqref>
            </x14:sparkline>
            <x14:sparkline>
              <xm:f>'Largest Life companies'!F439:O439</xm:f>
              <xm:sqref>C439</xm:sqref>
            </x14:sparkline>
            <x14:sparkline>
              <xm:f>'Largest Life companies'!F440:O440</xm:f>
              <xm:sqref>C440</xm:sqref>
            </x14:sparkline>
            <x14:sparkline>
              <xm:f>'Largest Life companies'!F441:O441</xm:f>
              <xm:sqref>C441</xm:sqref>
            </x14:sparkline>
            <x14:sparkline>
              <xm:f>'Largest Life companies'!F442:O442</xm:f>
              <xm:sqref>C442</xm:sqref>
            </x14:sparkline>
            <x14:sparkline>
              <xm:f>'Largest Life companies'!F443:O443</xm:f>
              <xm:sqref>C443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companies'!F226:O226</xm:f>
              <xm:sqref>C226</xm:sqref>
            </x14:sparkline>
            <x14:sparkline>
              <xm:f>'Largest Life companies'!F227:O227</xm:f>
              <xm:sqref>C227</xm:sqref>
            </x14:sparkline>
            <x14:sparkline>
              <xm:f>'Largest Life companies'!F228:O228</xm:f>
              <xm:sqref>C228</xm:sqref>
            </x14:sparkline>
            <x14:sparkline>
              <xm:f>'Largest Life companies'!F229:O229</xm:f>
              <xm:sqref>C229</xm:sqref>
            </x14:sparkline>
            <x14:sparkline>
              <xm:f>'Largest Life companies'!F230:O230</xm:f>
              <xm:sqref>C230</xm:sqref>
            </x14:sparkline>
            <x14:sparkline>
              <xm:f>'Largest Life companies'!F231:O231</xm:f>
              <xm:sqref>C231</xm:sqref>
            </x14:sparkline>
            <x14:sparkline>
              <xm:f>'Largest Life companies'!F232:O232</xm:f>
              <xm:sqref>C232</xm:sqref>
            </x14:sparkline>
            <x14:sparkline>
              <xm:f>'Largest Life companies'!F233:O233</xm:f>
              <xm:sqref>C233</xm:sqref>
            </x14:sparkline>
            <x14:sparkline>
              <xm:f>'Largest Life companies'!F234:O234</xm:f>
              <xm:sqref>C234</xm:sqref>
            </x14:sparkline>
            <x14:sparkline>
              <xm:f>'Largest Life companies'!F235:O235</xm:f>
              <xm:sqref>C235</xm:sqref>
            </x14:sparkline>
            <x14:sparkline>
              <xm:f>'Largest Life companies'!F236:O236</xm:f>
              <xm:sqref>C236</xm:sqref>
            </x14:sparkline>
            <x14:sparkline>
              <xm:f>'Largest Life companies'!F237:O237</xm:f>
              <xm:sqref>C237</xm:sqref>
            </x14:sparkline>
            <x14:sparkline>
              <xm:f>'Largest Life companies'!F238:O238</xm:f>
              <xm:sqref>C238</xm:sqref>
            </x14:sparkline>
            <x14:sparkline>
              <xm:f>'Largest Life companies'!F239:O239</xm:f>
              <xm:sqref>C239</xm:sqref>
            </x14:sparkline>
            <x14:sparkline>
              <xm:f>'Largest Life companies'!F240:O240</xm:f>
              <xm:sqref>C240</xm:sqref>
            </x14:sparkline>
            <x14:sparkline>
              <xm:f>'Largest Life companies'!F241:O241</xm:f>
              <xm:sqref>C241</xm:sqref>
            </x14:sparkline>
            <x14:sparkline>
              <xm:f>'Largest Life companies'!F242:O242</xm:f>
              <xm:sqref>C242</xm:sqref>
            </x14:sparkline>
            <x14:sparkline>
              <xm:f>'Largest Life companies'!F243:O243</xm:f>
              <xm:sqref>C243</xm:sqref>
            </x14:sparkline>
            <x14:sparkline>
              <xm:f>'Largest Life companies'!F244:O244</xm:f>
              <xm:sqref>C244</xm:sqref>
            </x14:sparkline>
            <x14:sparkline>
              <xm:f>'Largest Life companies'!F245:O245</xm:f>
              <xm:sqref>C245</xm:sqref>
            </x14:sparkline>
            <x14:sparkline>
              <xm:f>'Largest Life companies'!F246:O246</xm:f>
              <xm:sqref>C246</xm:sqref>
            </x14:sparkline>
            <x14:sparkline>
              <xm:f>'Largest Life companies'!F247:O247</xm:f>
              <xm:sqref>C247</xm:sqref>
            </x14:sparkline>
            <x14:sparkline>
              <xm:f>'Largest Life companies'!F248:O248</xm:f>
              <xm:sqref>C248</xm:sqref>
            </x14:sparkline>
            <x14:sparkline>
              <xm:f>'Largest Life companies'!F249:O249</xm:f>
              <xm:sqref>C249</xm:sqref>
            </x14:sparkline>
            <x14:sparkline>
              <xm:f>'Largest Life companies'!F250:O250</xm:f>
              <xm:sqref>C250</xm:sqref>
            </x14:sparkline>
            <x14:sparkline>
              <xm:f>'Largest Life companies'!F251:O251</xm:f>
              <xm:sqref>C251</xm:sqref>
            </x14:sparkline>
            <x14:sparkline>
              <xm:f>'Largest Life companies'!F252:O252</xm:f>
              <xm:sqref>C252</xm:sqref>
            </x14:sparkline>
            <x14:sparkline>
              <xm:f>'Largest Life companies'!F253:O253</xm:f>
              <xm:sqref>C253</xm:sqref>
            </x14:sparkline>
            <x14:sparkline>
              <xm:f>'Largest Life companies'!F254:O254</xm:f>
              <xm:sqref>C254</xm:sqref>
            </x14:sparkline>
            <x14:sparkline>
              <xm:f>'Largest Life companies'!F255:O255</xm:f>
              <xm:sqref>C255</xm:sqref>
            </x14:sparkline>
            <x14:sparkline>
              <xm:f>'Largest Life companies'!F256:O256</xm:f>
              <xm:sqref>C256</xm:sqref>
            </x14:sparkline>
            <x14:sparkline>
              <xm:f>'Largest Life companies'!F257:O257</xm:f>
              <xm:sqref>C257</xm:sqref>
            </x14:sparkline>
            <x14:sparkline>
              <xm:f>'Largest Life companies'!F258:O258</xm:f>
              <xm:sqref>C258</xm:sqref>
            </x14:sparkline>
            <x14:sparkline>
              <xm:f>'Largest Life companies'!F259:O259</xm:f>
              <xm:sqref>C259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Life companies'!F265:O265</xm:f>
              <xm:sqref>C265</xm:sqref>
            </x14:sparkline>
            <x14:sparkline>
              <xm:f>'Largest Life companies'!F266:O266</xm:f>
              <xm:sqref>C266</xm:sqref>
            </x14:sparkline>
            <x14:sparkline>
              <xm:f>'Largest Life companies'!F267:O267</xm:f>
              <xm:sqref>C267</xm:sqref>
            </x14:sparkline>
            <x14:sparkline>
              <xm:f>'Largest Life companies'!F268:O268</xm:f>
              <xm:sqref>C268</xm:sqref>
            </x14:sparkline>
            <x14:sparkline>
              <xm:f>'Largest Life companies'!F269:O269</xm:f>
              <xm:sqref>C269</xm:sqref>
            </x14:sparkline>
            <x14:sparkline>
              <xm:f>'Largest Life companies'!F270:O270</xm:f>
              <xm:sqref>C270</xm:sqref>
            </x14:sparkline>
            <x14:sparkline>
              <xm:f>'Largest Life companies'!F271:O271</xm:f>
              <xm:sqref>C271</xm:sqref>
            </x14:sparkline>
            <x14:sparkline>
              <xm:f>'Largest Life companies'!F272:O272</xm:f>
              <xm:sqref>C272</xm:sqref>
            </x14:sparkline>
            <x14:sparkline>
              <xm:f>'Largest Life companies'!F273:O273</xm:f>
              <xm:sqref>C273</xm:sqref>
            </x14:sparkline>
            <x14:sparkline>
              <xm:f>'Largest Life companies'!F274:O274</xm:f>
              <xm:sqref>C274</xm:sqref>
            </x14:sparkline>
            <x14:sparkline>
              <xm:f>'Largest Life companies'!F275:O275</xm:f>
              <xm:sqref>C275</xm:sqref>
            </x14:sparkline>
            <x14:sparkline>
              <xm:f>'Largest Life companies'!F276:O276</xm:f>
              <xm:sqref>C276</xm:sqref>
            </x14:sparkline>
            <x14:sparkline>
              <xm:f>'Largest Life companies'!F277:O277</xm:f>
              <xm:sqref>C277</xm:sqref>
            </x14:sparkline>
            <x14:sparkline>
              <xm:f>'Largest Life companies'!F278:O278</xm:f>
              <xm:sqref>C278</xm:sqref>
            </x14:sparkline>
            <x14:sparkline>
              <xm:f>'Largest Life companies'!F279:O279</xm:f>
              <xm:sqref>C279</xm:sqref>
            </x14:sparkline>
            <x14:sparkline>
              <xm:f>'Largest Life companies'!F280:O280</xm:f>
              <xm:sqref>C280</xm:sqref>
            </x14:sparkline>
            <x14:sparkline>
              <xm:f>'Largest Life companies'!F281:O281</xm:f>
              <xm:sqref>C281</xm:sqref>
            </x14:sparkline>
            <x14:sparkline>
              <xm:f>'Largest Life companies'!F282:O282</xm:f>
              <xm:sqref>C282</xm:sqref>
            </x14:sparkline>
            <x14:sparkline>
              <xm:f>'Largest Life companies'!F283:O283</xm:f>
              <xm:sqref>C283</xm:sqref>
            </x14:sparkline>
            <x14:sparkline>
              <xm:f>'Largest Life companies'!F284:O284</xm:f>
              <xm:sqref>C284</xm:sqref>
            </x14:sparkline>
            <x14:sparkline>
              <xm:f>'Largest Life companies'!F285:O285</xm:f>
              <xm:sqref>C285</xm:sqref>
            </x14:sparkline>
            <x14:sparkline>
              <xm:f>'Largest Life companies'!F286:O286</xm:f>
              <xm:sqref>C286</xm:sqref>
            </x14:sparkline>
            <x14:sparkline>
              <xm:f>'Largest Life companies'!F287:O287</xm:f>
              <xm:sqref>C287</xm:sqref>
            </x14:sparkline>
            <x14:sparkline>
              <xm:f>'Largest Life companies'!F288:O288</xm:f>
              <xm:sqref>C288</xm:sqref>
            </x14:sparkline>
            <x14:sparkline>
              <xm:f>'Largest Life companies'!F289:O289</xm:f>
              <xm:sqref>C289</xm:sqref>
            </x14:sparkline>
            <x14:sparkline>
              <xm:f>'Largest Life companies'!F290:O290</xm:f>
              <xm:sqref>C290</xm:sqref>
            </x14:sparkline>
            <x14:sparkline>
              <xm:f>'Largest Life companies'!F291:O291</xm:f>
              <xm:sqref>C291</xm:sqref>
            </x14:sparkline>
            <x14:sparkline>
              <xm:f>'Largest Life companies'!F292:O292</xm:f>
              <xm:sqref>C292</xm:sqref>
            </x14:sparkline>
            <x14:sparkline>
              <xm:f>'Largest Life companies'!F293:O293</xm:f>
              <xm:sqref>C293</xm:sqref>
            </x14:sparkline>
            <x14:sparkline>
              <xm:f>'Largest Life companies'!F294:O294</xm:f>
              <xm:sqref>C294</xm:sqref>
            </x14:sparkline>
            <x14:sparkline>
              <xm:f>'Largest Life companies'!F295:O295</xm:f>
              <xm:sqref>C295</xm:sqref>
            </x14:sparkline>
            <x14:sparkline>
              <xm:f>'Largest Life companies'!F296:O296</xm:f>
              <xm:sqref>C296</xm:sqref>
            </x14:sparkline>
            <x14:sparkline>
              <xm:f>'Largest Life companies'!F297:O297</xm:f>
              <xm:sqref>C297</xm:sqref>
            </x14:sparkline>
            <x14:sparkline>
              <xm:f>'Largest Life companies'!F298:O298</xm:f>
              <xm:sqref>C298</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C1:AI443"/>
  <sheetViews>
    <sheetView showGridLines="0" zoomScale="80" zoomScaleNormal="80" workbookViewId="0">
      <pane xSplit="5" ySplit="3" topLeftCell="F421" activePane="bottomRight" state="frozen"/>
      <selection pane="topRight" activeCell="E1" sqref="E1"/>
      <selection pane="bottomLeft" activeCell="A4" sqref="A4"/>
      <selection pane="bottomRight" activeCell="N352" sqref="N352"/>
    </sheetView>
  </sheetViews>
  <sheetFormatPr defaultColWidth="9.140625" defaultRowHeight="15" x14ac:dyDescent="0.25"/>
  <cols>
    <col min="1" max="2" width="9.140625" style="3"/>
    <col min="3" max="3" width="11.85546875" style="3" customWidth="1"/>
    <col min="4" max="4" width="12.42578125" style="3" customWidth="1"/>
    <col min="5" max="5" width="10.85546875" style="3" bestFit="1" customWidth="1"/>
    <col min="6" max="15" width="18.42578125" style="3" customWidth="1"/>
    <col min="16" max="16" width="17.7109375" style="3" customWidth="1"/>
    <col min="17" max="17" width="19.7109375" style="3" customWidth="1"/>
    <col min="18" max="19" width="20.140625" style="3" customWidth="1"/>
    <col min="20" max="16384" width="9.140625" style="3"/>
  </cols>
  <sheetData>
    <row r="1" spans="3:35" ht="18.75" x14ac:dyDescent="0.25">
      <c r="E1" s="41"/>
    </row>
    <row r="2" spans="3:35" ht="18.75" x14ac:dyDescent="0.25">
      <c r="C2" s="206" t="s">
        <v>93</v>
      </c>
      <c r="D2" s="206"/>
      <c r="E2" s="206"/>
      <c r="F2" s="210" t="s">
        <v>585</v>
      </c>
      <c r="G2" s="211"/>
      <c r="H2" s="211"/>
      <c r="I2" s="211"/>
      <c r="J2" s="211"/>
      <c r="K2" s="211"/>
      <c r="L2" s="211"/>
      <c r="M2" s="211"/>
      <c r="N2" s="211"/>
      <c r="O2" s="211"/>
      <c r="P2" s="212"/>
    </row>
    <row r="3" spans="3:35" x14ac:dyDescent="0.25">
      <c r="E3" s="6"/>
      <c r="AI3" s="3" t="s">
        <v>132</v>
      </c>
    </row>
    <row r="4" spans="3:35" x14ac:dyDescent="0.25">
      <c r="E4" s="6"/>
    </row>
    <row r="5" spans="3:35" ht="18.75" x14ac:dyDescent="0.25">
      <c r="E5" s="201" t="s">
        <v>139</v>
      </c>
      <c r="F5" s="202"/>
      <c r="G5" s="202"/>
      <c r="H5" s="202"/>
      <c r="I5" s="202"/>
      <c r="J5" s="202"/>
      <c r="K5" s="202"/>
      <c r="L5" s="202"/>
      <c r="M5" s="202"/>
      <c r="N5" s="202"/>
      <c r="O5" s="202" t="s">
        <v>63</v>
      </c>
      <c r="P5" s="203"/>
      <c r="AI5" s="3" t="s">
        <v>102</v>
      </c>
    </row>
    <row r="6" spans="3:35" x14ac:dyDescent="0.25">
      <c r="C6" s="185" t="s">
        <v>615</v>
      </c>
      <c r="D6" s="186"/>
      <c r="E6" s="14">
        <v>1</v>
      </c>
      <c r="F6" s="18">
        <v>2004</v>
      </c>
      <c r="G6" s="18">
        <f t="shared" ref="G6:P6" si="0">F6+1</f>
        <v>2005</v>
      </c>
      <c r="H6" s="18">
        <f t="shared" si="0"/>
        <v>2006</v>
      </c>
      <c r="I6" s="18">
        <f t="shared" si="0"/>
        <v>2007</v>
      </c>
      <c r="J6" s="18">
        <f t="shared" si="0"/>
        <v>2008</v>
      </c>
      <c r="K6" s="18">
        <f t="shared" si="0"/>
        <v>2009</v>
      </c>
      <c r="L6" s="18">
        <f t="shared" si="0"/>
        <v>2010</v>
      </c>
      <c r="M6" s="18">
        <f t="shared" si="0"/>
        <v>2011</v>
      </c>
      <c r="N6" s="18">
        <f t="shared" si="0"/>
        <v>2012</v>
      </c>
      <c r="O6" s="18">
        <f t="shared" si="0"/>
        <v>2013</v>
      </c>
      <c r="P6" s="147">
        <f t="shared" si="0"/>
        <v>2014</v>
      </c>
      <c r="AI6" s="3" t="s">
        <v>92</v>
      </c>
    </row>
    <row r="7" spans="3:35" ht="14.25" customHeight="1" x14ac:dyDescent="0.25">
      <c r="E7" s="43" t="s">
        <v>0</v>
      </c>
      <c r="F7" s="132" t="s">
        <v>171</v>
      </c>
      <c r="G7" s="53" t="s">
        <v>171</v>
      </c>
      <c r="H7" s="53" t="s">
        <v>171</v>
      </c>
      <c r="I7" s="53" t="s">
        <v>171</v>
      </c>
      <c r="J7" s="53" t="s">
        <v>171</v>
      </c>
      <c r="K7" s="53" t="s">
        <v>171</v>
      </c>
      <c r="L7" s="53" t="s">
        <v>171</v>
      </c>
      <c r="M7" s="53" t="s">
        <v>171</v>
      </c>
      <c r="N7" s="53" t="s">
        <v>171</v>
      </c>
      <c r="O7" s="53" t="s">
        <v>171</v>
      </c>
      <c r="P7" s="150">
        <v>0</v>
      </c>
      <c r="AI7" s="3" t="s">
        <v>93</v>
      </c>
    </row>
    <row r="8" spans="3:35" ht="16.5" customHeight="1" x14ac:dyDescent="0.25">
      <c r="E8" s="43" t="s">
        <v>1</v>
      </c>
      <c r="F8" s="133" t="s">
        <v>195</v>
      </c>
      <c r="G8" s="54" t="s">
        <v>195</v>
      </c>
      <c r="H8" s="54" t="s">
        <v>195</v>
      </c>
      <c r="I8" s="54" t="s">
        <v>195</v>
      </c>
      <c r="J8" s="54" t="s">
        <v>195</v>
      </c>
      <c r="K8" s="54" t="s">
        <v>195</v>
      </c>
      <c r="L8" s="54" t="s">
        <v>195</v>
      </c>
      <c r="M8" s="54" t="s">
        <v>195</v>
      </c>
      <c r="N8" s="54" t="s">
        <v>195</v>
      </c>
      <c r="O8" s="54" t="s">
        <v>195</v>
      </c>
      <c r="P8" s="151" t="s">
        <v>195</v>
      </c>
    </row>
    <row r="9" spans="3:35" ht="14.25" customHeight="1" x14ac:dyDescent="0.25">
      <c r="E9" s="43" t="s">
        <v>30</v>
      </c>
      <c r="F9" s="54" t="s">
        <v>323</v>
      </c>
      <c r="G9" s="54" t="s">
        <v>323</v>
      </c>
      <c r="H9" s="54" t="s">
        <v>170</v>
      </c>
      <c r="I9" s="54" t="s">
        <v>178</v>
      </c>
      <c r="J9" s="54" t="s">
        <v>224</v>
      </c>
      <c r="K9" s="54" t="s">
        <v>225</v>
      </c>
      <c r="L9" s="54" t="s">
        <v>225</v>
      </c>
      <c r="M9" s="54" t="s">
        <v>178</v>
      </c>
      <c r="N9" s="54" t="s">
        <v>178</v>
      </c>
      <c r="O9" s="54">
        <v>0</v>
      </c>
      <c r="P9" s="152">
        <v>0</v>
      </c>
    </row>
    <row r="10" spans="3:35" ht="16.5" customHeight="1" x14ac:dyDescent="0.25">
      <c r="E10" s="43" t="s">
        <v>2</v>
      </c>
      <c r="F10" s="133" t="s">
        <v>180</v>
      </c>
      <c r="G10" s="54" t="s">
        <v>180</v>
      </c>
      <c r="H10" s="54" t="s">
        <v>237</v>
      </c>
      <c r="I10" s="54" t="s">
        <v>236</v>
      </c>
      <c r="J10" s="54" t="s">
        <v>236</v>
      </c>
      <c r="K10" s="54" t="s">
        <v>236</v>
      </c>
      <c r="L10" s="54" t="s">
        <v>236</v>
      </c>
      <c r="M10" s="54" t="s">
        <v>236</v>
      </c>
      <c r="N10" s="54" t="s">
        <v>236</v>
      </c>
      <c r="O10" s="54" t="s">
        <v>236</v>
      </c>
      <c r="P10" s="151" t="s">
        <v>236</v>
      </c>
    </row>
    <row r="11" spans="3:35" ht="15.75" customHeight="1" x14ac:dyDescent="0.25">
      <c r="E11" s="43" t="s">
        <v>3</v>
      </c>
      <c r="F11" s="133" t="s">
        <v>530</v>
      </c>
      <c r="G11" s="54" t="s">
        <v>530</v>
      </c>
      <c r="H11" s="54" t="s">
        <v>530</v>
      </c>
      <c r="I11" s="54" t="s">
        <v>530</v>
      </c>
      <c r="J11" s="54" t="s">
        <v>530</v>
      </c>
      <c r="K11" s="54" t="s">
        <v>530</v>
      </c>
      <c r="L11" s="54" t="s">
        <v>530</v>
      </c>
      <c r="M11" s="54" t="s">
        <v>530</v>
      </c>
      <c r="N11" s="54" t="s">
        <v>530</v>
      </c>
      <c r="O11" s="54">
        <v>0</v>
      </c>
      <c r="P11" s="152">
        <v>0</v>
      </c>
    </row>
    <row r="12" spans="3:35" ht="15" customHeight="1" x14ac:dyDescent="0.25">
      <c r="E12" s="43" t="s">
        <v>4</v>
      </c>
      <c r="F12" s="133" t="s">
        <v>186</v>
      </c>
      <c r="G12" s="54" t="s">
        <v>186</v>
      </c>
      <c r="H12" s="54" t="s">
        <v>186</v>
      </c>
      <c r="I12" s="54" t="s">
        <v>186</v>
      </c>
      <c r="J12" s="54" t="s">
        <v>186</v>
      </c>
      <c r="K12" s="54" t="s">
        <v>186</v>
      </c>
      <c r="L12" s="54" t="s">
        <v>186</v>
      </c>
      <c r="M12" s="54" t="s">
        <v>228</v>
      </c>
      <c r="N12" s="54" t="s">
        <v>228</v>
      </c>
      <c r="O12" s="54" t="s">
        <v>173</v>
      </c>
      <c r="P12" s="151" t="s">
        <v>635</v>
      </c>
    </row>
    <row r="13" spans="3:35" x14ac:dyDescent="0.25">
      <c r="E13" s="43" t="s">
        <v>5</v>
      </c>
      <c r="F13" s="133" t="s">
        <v>170</v>
      </c>
      <c r="G13" s="54" t="s">
        <v>170</v>
      </c>
      <c r="H13" s="54" t="s">
        <v>170</v>
      </c>
      <c r="I13" s="54" t="s">
        <v>187</v>
      </c>
      <c r="J13" s="54" t="s">
        <v>187</v>
      </c>
      <c r="K13" s="54" t="s">
        <v>187</v>
      </c>
      <c r="L13" s="54" t="s">
        <v>187</v>
      </c>
      <c r="M13" s="54" t="s">
        <v>187</v>
      </c>
      <c r="N13" s="54" t="s">
        <v>187</v>
      </c>
      <c r="O13" s="54" t="s">
        <v>187</v>
      </c>
      <c r="P13" s="151" t="s">
        <v>187</v>
      </c>
    </row>
    <row r="14" spans="3:35" ht="30" x14ac:dyDescent="0.25">
      <c r="E14" s="43" t="s">
        <v>6</v>
      </c>
      <c r="F14" s="133" t="s">
        <v>415</v>
      </c>
      <c r="G14" s="54" t="s">
        <v>415</v>
      </c>
      <c r="H14" s="54" t="s">
        <v>415</v>
      </c>
      <c r="I14" s="54" t="s">
        <v>415</v>
      </c>
      <c r="J14" s="54" t="s">
        <v>415</v>
      </c>
      <c r="K14" s="54" t="s">
        <v>415</v>
      </c>
      <c r="L14" s="54" t="s">
        <v>415</v>
      </c>
      <c r="M14" s="54" t="s">
        <v>415</v>
      </c>
      <c r="N14" s="54" t="s">
        <v>415</v>
      </c>
      <c r="O14" s="54">
        <v>0</v>
      </c>
      <c r="P14" s="151" t="s">
        <v>686</v>
      </c>
    </row>
    <row r="15" spans="3:35" ht="15.75" customHeight="1" x14ac:dyDescent="0.25">
      <c r="E15" s="43" t="s">
        <v>7</v>
      </c>
      <c r="F15" s="133" t="s">
        <v>531</v>
      </c>
      <c r="G15" s="54" t="s">
        <v>531</v>
      </c>
      <c r="H15" s="54" t="s">
        <v>188</v>
      </c>
      <c r="I15" s="54" t="s">
        <v>189</v>
      </c>
      <c r="J15" s="54" t="s">
        <v>189</v>
      </c>
      <c r="K15" s="54" t="s">
        <v>189</v>
      </c>
      <c r="L15" s="54" t="s">
        <v>190</v>
      </c>
      <c r="M15" s="54" t="s">
        <v>190</v>
      </c>
      <c r="N15" s="54" t="s">
        <v>190</v>
      </c>
      <c r="O15" s="54" t="s">
        <v>190</v>
      </c>
      <c r="P15" s="152">
        <v>0</v>
      </c>
    </row>
    <row r="16" spans="3:35" ht="16.5" customHeight="1" x14ac:dyDescent="0.25">
      <c r="E16" s="43" t="s">
        <v>8</v>
      </c>
      <c r="F16" s="133" t="s">
        <v>191</v>
      </c>
      <c r="G16" s="54" t="s">
        <v>191</v>
      </c>
      <c r="H16" s="54" t="s">
        <v>191</v>
      </c>
      <c r="I16" s="54" t="s">
        <v>191</v>
      </c>
      <c r="J16" s="54" t="s">
        <v>191</v>
      </c>
      <c r="K16" s="54" t="s">
        <v>191</v>
      </c>
      <c r="L16" s="54" t="s">
        <v>191</v>
      </c>
      <c r="M16" s="54" t="s">
        <v>191</v>
      </c>
      <c r="N16" s="54" t="s">
        <v>191</v>
      </c>
      <c r="O16" s="54" t="s">
        <v>191</v>
      </c>
      <c r="P16" s="151" t="s">
        <v>191</v>
      </c>
    </row>
    <row r="17" spans="5:16" ht="15" customHeight="1" x14ac:dyDescent="0.25">
      <c r="E17" s="43" t="s">
        <v>9</v>
      </c>
      <c r="F17" s="133" t="s">
        <v>532</v>
      </c>
      <c r="G17" s="54" t="s">
        <v>532</v>
      </c>
      <c r="H17" s="54" t="s">
        <v>532</v>
      </c>
      <c r="I17" s="54" t="s">
        <v>533</v>
      </c>
      <c r="J17" s="54" t="s">
        <v>533</v>
      </c>
      <c r="K17" s="54" t="s">
        <v>533</v>
      </c>
      <c r="L17" s="54" t="s">
        <v>533</v>
      </c>
      <c r="M17" s="54" t="s">
        <v>533</v>
      </c>
      <c r="N17" s="54" t="s">
        <v>533</v>
      </c>
      <c r="O17" s="54" t="s">
        <v>639</v>
      </c>
      <c r="P17" s="151" t="s">
        <v>639</v>
      </c>
    </row>
    <row r="18" spans="5:16" ht="18" customHeight="1" x14ac:dyDescent="0.25">
      <c r="E18" s="43" t="s">
        <v>10</v>
      </c>
      <c r="F18" s="133" t="s">
        <v>534</v>
      </c>
      <c r="G18" s="54" t="s">
        <v>534</v>
      </c>
      <c r="H18" s="54" t="s">
        <v>534</v>
      </c>
      <c r="I18" s="54" t="s">
        <v>534</v>
      </c>
      <c r="J18" s="54" t="s">
        <v>534</v>
      </c>
      <c r="K18" s="54" t="s">
        <v>534</v>
      </c>
      <c r="L18" s="54" t="s">
        <v>534</v>
      </c>
      <c r="M18" s="54" t="s">
        <v>534</v>
      </c>
      <c r="N18" s="54" t="s">
        <v>195</v>
      </c>
      <c r="O18" s="54" t="s">
        <v>195</v>
      </c>
      <c r="P18" s="151">
        <v>0</v>
      </c>
    </row>
    <row r="19" spans="5:16" x14ac:dyDescent="0.25">
      <c r="E19" s="43" t="s">
        <v>12</v>
      </c>
      <c r="F19" s="133" t="s">
        <v>196</v>
      </c>
      <c r="G19" s="54" t="s">
        <v>196</v>
      </c>
      <c r="H19" s="54" t="s">
        <v>196</v>
      </c>
      <c r="I19" s="54" t="s">
        <v>196</v>
      </c>
      <c r="J19" s="54" t="s">
        <v>196</v>
      </c>
      <c r="K19" s="54" t="s">
        <v>196</v>
      </c>
      <c r="L19" s="54" t="s">
        <v>196</v>
      </c>
      <c r="M19" s="54" t="s">
        <v>196</v>
      </c>
      <c r="N19" s="54" t="s">
        <v>196</v>
      </c>
      <c r="O19" s="54" t="s">
        <v>196</v>
      </c>
      <c r="P19" s="151">
        <v>0</v>
      </c>
    </row>
    <row r="20" spans="5:16" x14ac:dyDescent="0.25">
      <c r="E20" s="43" t="s">
        <v>28</v>
      </c>
      <c r="F20" s="133" t="s">
        <v>197</v>
      </c>
      <c r="G20" s="54" t="s">
        <v>197</v>
      </c>
      <c r="H20" s="54" t="s">
        <v>197</v>
      </c>
      <c r="I20" s="54" t="s">
        <v>197</v>
      </c>
      <c r="J20" s="54" t="s">
        <v>197</v>
      </c>
      <c r="K20" s="54" t="s">
        <v>197</v>
      </c>
      <c r="L20" s="54" t="s">
        <v>197</v>
      </c>
      <c r="M20" s="54" t="s">
        <v>197</v>
      </c>
      <c r="N20" s="54" t="s">
        <v>197</v>
      </c>
      <c r="O20" s="54" t="s">
        <v>197</v>
      </c>
      <c r="P20" s="151">
        <v>0</v>
      </c>
    </row>
    <row r="21" spans="5:16" ht="17.25" customHeight="1" x14ac:dyDescent="0.25">
      <c r="E21" s="43" t="s">
        <v>13</v>
      </c>
      <c r="F21" s="133" t="s">
        <v>372</v>
      </c>
      <c r="G21" s="54" t="s">
        <v>372</v>
      </c>
      <c r="H21" s="54" t="s">
        <v>372</v>
      </c>
      <c r="I21" s="54" t="s">
        <v>372</v>
      </c>
      <c r="J21" s="54" t="s">
        <v>372</v>
      </c>
      <c r="K21" s="54" t="s">
        <v>372</v>
      </c>
      <c r="L21" s="54" t="s">
        <v>372</v>
      </c>
      <c r="M21" s="54" t="s">
        <v>372</v>
      </c>
      <c r="N21" s="54" t="s">
        <v>372</v>
      </c>
      <c r="O21" s="54" t="s">
        <v>187</v>
      </c>
      <c r="P21" s="151">
        <v>0</v>
      </c>
    </row>
    <row r="22" spans="5:16" ht="15.75" customHeight="1" x14ac:dyDescent="0.25">
      <c r="E22" s="43" t="s">
        <v>14</v>
      </c>
      <c r="F22" s="133" t="s">
        <v>535</v>
      </c>
      <c r="G22" s="54" t="s">
        <v>535</v>
      </c>
      <c r="H22" s="54" t="s">
        <v>535</v>
      </c>
      <c r="I22" s="54" t="s">
        <v>535</v>
      </c>
      <c r="J22" s="54" t="s">
        <v>536</v>
      </c>
      <c r="K22" s="54" t="s">
        <v>219</v>
      </c>
      <c r="L22" s="54" t="s">
        <v>219</v>
      </c>
      <c r="M22" s="54" t="s">
        <v>219</v>
      </c>
      <c r="N22" s="54" t="s">
        <v>537</v>
      </c>
      <c r="O22" s="54">
        <v>0</v>
      </c>
      <c r="P22" s="151">
        <v>0</v>
      </c>
    </row>
    <row r="23" spans="5:16" ht="16.5" customHeight="1" x14ac:dyDescent="0.25">
      <c r="E23" s="43" t="s">
        <v>15</v>
      </c>
      <c r="F23" s="133" t="s">
        <v>539</v>
      </c>
      <c r="G23" s="54" t="s">
        <v>539</v>
      </c>
      <c r="H23" s="54" t="s">
        <v>198</v>
      </c>
      <c r="I23" s="54" t="s">
        <v>198</v>
      </c>
      <c r="J23" s="54" t="s">
        <v>199</v>
      </c>
      <c r="K23" s="54" t="s">
        <v>199</v>
      </c>
      <c r="L23" s="54" t="s">
        <v>199</v>
      </c>
      <c r="M23" s="54" t="s">
        <v>199</v>
      </c>
      <c r="N23" s="54" t="s">
        <v>199</v>
      </c>
      <c r="O23" s="54" t="s">
        <v>199</v>
      </c>
      <c r="P23" s="151">
        <v>0</v>
      </c>
    </row>
    <row r="24" spans="5:16" ht="16.5" customHeight="1" x14ac:dyDescent="0.25">
      <c r="E24" s="43" t="s">
        <v>16</v>
      </c>
      <c r="F24" s="133" t="s">
        <v>249</v>
      </c>
      <c r="G24" s="54" t="s">
        <v>249</v>
      </c>
      <c r="H24" s="54" t="s">
        <v>200</v>
      </c>
      <c r="I24" s="54" t="s">
        <v>200</v>
      </c>
      <c r="J24" s="54" t="s">
        <v>200</v>
      </c>
      <c r="K24" s="54" t="s">
        <v>200</v>
      </c>
      <c r="L24" s="54" t="s">
        <v>200</v>
      </c>
      <c r="M24" s="54" t="s">
        <v>200</v>
      </c>
      <c r="N24" s="54" t="s">
        <v>251</v>
      </c>
      <c r="O24" s="54" t="s">
        <v>251</v>
      </c>
      <c r="P24" s="151" t="s">
        <v>251</v>
      </c>
    </row>
    <row r="25" spans="5:16" x14ac:dyDescent="0.25">
      <c r="E25" s="43" t="s">
        <v>29</v>
      </c>
      <c r="F25" s="133" t="s">
        <v>170</v>
      </c>
      <c r="G25" s="54" t="s">
        <v>170</v>
      </c>
      <c r="H25" s="54" t="s">
        <v>170</v>
      </c>
      <c r="I25" s="54" t="s">
        <v>170</v>
      </c>
      <c r="J25" s="54" t="s">
        <v>170</v>
      </c>
      <c r="K25" s="54" t="s">
        <v>170</v>
      </c>
      <c r="L25" s="54" t="s">
        <v>170</v>
      </c>
      <c r="M25" s="54" t="s">
        <v>170</v>
      </c>
      <c r="N25" s="54" t="s">
        <v>170</v>
      </c>
      <c r="O25" s="54">
        <v>0</v>
      </c>
      <c r="P25" s="151">
        <v>0</v>
      </c>
    </row>
    <row r="26" spans="5:16" x14ac:dyDescent="0.25">
      <c r="E26" s="43" t="s">
        <v>17</v>
      </c>
      <c r="F26" s="133" t="s">
        <v>170</v>
      </c>
      <c r="G26" s="54" t="s">
        <v>170</v>
      </c>
      <c r="H26" s="54" t="s">
        <v>170</v>
      </c>
      <c r="I26" s="54" t="s">
        <v>170</v>
      </c>
      <c r="J26" s="54" t="s">
        <v>384</v>
      </c>
      <c r="K26" s="54" t="s">
        <v>384</v>
      </c>
      <c r="L26" s="54" t="s">
        <v>384</v>
      </c>
      <c r="M26" s="54" t="s">
        <v>384</v>
      </c>
      <c r="N26" s="54" t="s">
        <v>202</v>
      </c>
      <c r="O26" s="54">
        <v>0</v>
      </c>
      <c r="P26" s="151">
        <v>0</v>
      </c>
    </row>
    <row r="27" spans="5:16" ht="15" customHeight="1" x14ac:dyDescent="0.25">
      <c r="E27" s="43" t="s">
        <v>18</v>
      </c>
      <c r="F27" s="133" t="s">
        <v>203</v>
      </c>
      <c r="G27" s="54" t="s">
        <v>203</v>
      </c>
      <c r="H27" s="54" t="s">
        <v>203</v>
      </c>
      <c r="I27" s="54" t="s">
        <v>204</v>
      </c>
      <c r="J27" s="54" t="s">
        <v>204</v>
      </c>
      <c r="K27" s="54" t="s">
        <v>204</v>
      </c>
      <c r="L27" s="54" t="s">
        <v>204</v>
      </c>
      <c r="M27" s="54">
        <v>0</v>
      </c>
      <c r="N27" s="54">
        <v>0</v>
      </c>
      <c r="O27" s="54">
        <v>0</v>
      </c>
      <c r="P27" s="151">
        <v>0</v>
      </c>
    </row>
    <row r="28" spans="5:16" x14ac:dyDescent="0.25">
      <c r="E28" s="43" t="s">
        <v>19</v>
      </c>
      <c r="F28" s="133" t="s">
        <v>170</v>
      </c>
      <c r="G28" s="54" t="s">
        <v>170</v>
      </c>
      <c r="H28" s="54" t="s">
        <v>170</v>
      </c>
      <c r="I28" s="54" t="s">
        <v>170</v>
      </c>
      <c r="J28" s="54" t="s">
        <v>170</v>
      </c>
      <c r="K28" s="54" t="s">
        <v>170</v>
      </c>
      <c r="L28" s="54" t="s">
        <v>170</v>
      </c>
      <c r="M28" s="54" t="s">
        <v>170</v>
      </c>
      <c r="N28" s="54" t="s">
        <v>170</v>
      </c>
      <c r="O28" s="54">
        <v>0</v>
      </c>
      <c r="P28" s="151">
        <v>0</v>
      </c>
    </row>
    <row r="29" spans="5:16" x14ac:dyDescent="0.25">
      <c r="E29" s="43" t="s">
        <v>20</v>
      </c>
      <c r="F29" s="133" t="s">
        <v>390</v>
      </c>
      <c r="G29" s="54" t="s">
        <v>390</v>
      </c>
      <c r="H29" s="54" t="s">
        <v>205</v>
      </c>
      <c r="I29" s="54" t="s">
        <v>390</v>
      </c>
      <c r="J29" s="54" t="s">
        <v>205</v>
      </c>
      <c r="K29" s="54" t="s">
        <v>205</v>
      </c>
      <c r="L29" s="54" t="s">
        <v>205</v>
      </c>
      <c r="M29" s="54">
        <v>0</v>
      </c>
      <c r="N29" s="54">
        <v>0</v>
      </c>
      <c r="O29" s="54" t="s">
        <v>205</v>
      </c>
      <c r="P29" s="151" t="s">
        <v>205</v>
      </c>
    </row>
    <row r="30" spans="5:16" x14ac:dyDescent="0.25">
      <c r="E30" s="43" t="s">
        <v>21</v>
      </c>
      <c r="F30" s="133" t="s">
        <v>540</v>
      </c>
      <c r="G30" s="54" t="s">
        <v>254</v>
      </c>
      <c r="H30" s="54" t="s">
        <v>540</v>
      </c>
      <c r="I30" s="54" t="s">
        <v>254</v>
      </c>
      <c r="J30" s="54" t="s">
        <v>254</v>
      </c>
      <c r="K30" s="54" t="s">
        <v>254</v>
      </c>
      <c r="L30" s="54" t="s">
        <v>254</v>
      </c>
      <c r="M30" s="54" t="s">
        <v>254</v>
      </c>
      <c r="N30" s="54" t="s">
        <v>254</v>
      </c>
      <c r="O30" s="54" t="s">
        <v>254</v>
      </c>
      <c r="P30" s="151" t="s">
        <v>254</v>
      </c>
    </row>
    <row r="31" spans="5:16" x14ac:dyDescent="0.25">
      <c r="E31" s="43" t="s">
        <v>22</v>
      </c>
      <c r="F31" s="133" t="s">
        <v>206</v>
      </c>
      <c r="G31" s="54" t="s">
        <v>206</v>
      </c>
      <c r="H31" s="54" t="s">
        <v>206</v>
      </c>
      <c r="I31" s="54" t="s">
        <v>206</v>
      </c>
      <c r="J31" s="54" t="s">
        <v>206</v>
      </c>
      <c r="K31" s="54" t="s">
        <v>206</v>
      </c>
      <c r="L31" s="54" t="s">
        <v>206</v>
      </c>
      <c r="M31" s="54" t="s">
        <v>206</v>
      </c>
      <c r="N31" s="54" t="s">
        <v>206</v>
      </c>
      <c r="O31" s="54">
        <v>0</v>
      </c>
      <c r="P31" s="152">
        <v>0</v>
      </c>
    </row>
    <row r="32" spans="5:16" ht="16.5" customHeight="1" x14ac:dyDescent="0.25">
      <c r="E32" s="43" t="s">
        <v>23</v>
      </c>
      <c r="F32" s="133" t="s">
        <v>209</v>
      </c>
      <c r="G32" s="54" t="s">
        <v>209</v>
      </c>
      <c r="H32" s="54" t="s">
        <v>209</v>
      </c>
      <c r="I32" s="54" t="s">
        <v>209</v>
      </c>
      <c r="J32" s="54" t="s">
        <v>541</v>
      </c>
      <c r="K32" s="54" t="s">
        <v>209</v>
      </c>
      <c r="L32" s="54" t="s">
        <v>209</v>
      </c>
      <c r="M32" s="54" t="s">
        <v>209</v>
      </c>
      <c r="N32" s="54" t="s">
        <v>209</v>
      </c>
      <c r="O32" s="54" t="s">
        <v>209</v>
      </c>
      <c r="P32" s="151" t="s">
        <v>209</v>
      </c>
    </row>
    <row r="33" spans="3:16" ht="17.25" customHeight="1" x14ac:dyDescent="0.25">
      <c r="E33" s="43" t="s">
        <v>31</v>
      </c>
      <c r="F33" s="133" t="s">
        <v>523</v>
      </c>
      <c r="G33" s="54" t="s">
        <v>170</v>
      </c>
      <c r="H33" s="54" t="s">
        <v>170</v>
      </c>
      <c r="I33" s="54" t="s">
        <v>170</v>
      </c>
      <c r="J33" s="54" t="s">
        <v>173</v>
      </c>
      <c r="K33" s="54" t="s">
        <v>173</v>
      </c>
      <c r="L33" s="54" t="s">
        <v>173</v>
      </c>
      <c r="M33" s="54" t="s">
        <v>170</v>
      </c>
      <c r="N33" s="54" t="s">
        <v>173</v>
      </c>
      <c r="O33" s="54">
        <v>0</v>
      </c>
      <c r="P33" s="152">
        <v>0</v>
      </c>
    </row>
    <row r="34" spans="3:16" x14ac:dyDescent="0.25">
      <c r="E34" s="43" t="s">
        <v>24</v>
      </c>
      <c r="F34" s="133" t="s">
        <v>210</v>
      </c>
      <c r="G34" s="54" t="s">
        <v>210</v>
      </c>
      <c r="H34" s="54" t="s">
        <v>210</v>
      </c>
      <c r="I34" s="54" t="s">
        <v>210</v>
      </c>
      <c r="J34" s="54" t="s">
        <v>210</v>
      </c>
      <c r="K34" s="54" t="s">
        <v>210</v>
      </c>
      <c r="L34" s="54" t="s">
        <v>210</v>
      </c>
      <c r="M34" s="54" t="s">
        <v>210</v>
      </c>
      <c r="N34" s="54" t="s">
        <v>210</v>
      </c>
      <c r="O34" s="54" t="s">
        <v>210</v>
      </c>
      <c r="P34" s="151">
        <v>0</v>
      </c>
    </row>
    <row r="35" spans="3:16" ht="15.75" customHeight="1" x14ac:dyDescent="0.25">
      <c r="E35" s="43" t="s">
        <v>25</v>
      </c>
      <c r="F35" s="133" t="s">
        <v>212</v>
      </c>
      <c r="G35" s="54" t="s">
        <v>212</v>
      </c>
      <c r="H35" s="54" t="s">
        <v>212</v>
      </c>
      <c r="I35" s="54" t="s">
        <v>212</v>
      </c>
      <c r="J35" s="54" t="s">
        <v>212</v>
      </c>
      <c r="K35" s="54" t="s">
        <v>212</v>
      </c>
      <c r="L35" s="54" t="s">
        <v>212</v>
      </c>
      <c r="M35" s="54" t="s">
        <v>212</v>
      </c>
      <c r="N35" s="54" t="s">
        <v>212</v>
      </c>
      <c r="O35" s="54" t="s">
        <v>649</v>
      </c>
      <c r="P35" s="151">
        <v>0</v>
      </c>
    </row>
    <row r="36" spans="3:16" ht="16.5" customHeight="1" x14ac:dyDescent="0.25">
      <c r="E36" s="43" t="s">
        <v>26</v>
      </c>
      <c r="F36" s="133" t="s">
        <v>347</v>
      </c>
      <c r="G36" s="54" t="s">
        <v>347</v>
      </c>
      <c r="H36" s="54" t="s">
        <v>347</v>
      </c>
      <c r="I36" s="54" t="s">
        <v>347</v>
      </c>
      <c r="J36" s="54" t="s">
        <v>347</v>
      </c>
      <c r="K36" s="54" t="s">
        <v>347</v>
      </c>
      <c r="L36" s="54" t="s">
        <v>347</v>
      </c>
      <c r="M36" s="54" t="s">
        <v>347</v>
      </c>
      <c r="N36" s="54" t="s">
        <v>347</v>
      </c>
      <c r="O36" s="54">
        <v>0</v>
      </c>
      <c r="P36" s="152">
        <v>0</v>
      </c>
    </row>
    <row r="37" spans="3:16" x14ac:dyDescent="0.25">
      <c r="E37" s="43" t="s">
        <v>27</v>
      </c>
      <c r="F37" s="133" t="s">
        <v>215</v>
      </c>
      <c r="G37" s="54" t="s">
        <v>215</v>
      </c>
      <c r="H37" s="54" t="s">
        <v>215</v>
      </c>
      <c r="I37" s="54" t="s">
        <v>215</v>
      </c>
      <c r="J37" s="54" t="s">
        <v>216</v>
      </c>
      <c r="K37" s="54" t="s">
        <v>216</v>
      </c>
      <c r="L37" s="54" t="s">
        <v>216</v>
      </c>
      <c r="M37" s="54" t="s">
        <v>216</v>
      </c>
      <c r="N37" s="54" t="s">
        <v>216</v>
      </c>
      <c r="O37" s="54" t="s">
        <v>216</v>
      </c>
      <c r="P37" s="151">
        <v>0</v>
      </c>
    </row>
    <row r="38" spans="3:16" ht="15" customHeight="1" x14ac:dyDescent="0.25">
      <c r="E38" s="43" t="s">
        <v>61</v>
      </c>
      <c r="F38" s="135" t="s">
        <v>219</v>
      </c>
      <c r="G38" s="56" t="s">
        <v>219</v>
      </c>
      <c r="H38" s="56" t="s">
        <v>219</v>
      </c>
      <c r="I38" s="56" t="s">
        <v>219</v>
      </c>
      <c r="J38" s="56" t="s">
        <v>219</v>
      </c>
      <c r="K38" s="56" t="s">
        <v>542</v>
      </c>
      <c r="L38" s="56" t="s">
        <v>542</v>
      </c>
      <c r="M38" s="56" t="s">
        <v>219</v>
      </c>
      <c r="N38" s="56" t="s">
        <v>219</v>
      </c>
      <c r="O38" s="56">
        <v>0</v>
      </c>
      <c r="P38" s="153">
        <v>0</v>
      </c>
    </row>
    <row r="39" spans="3:16" x14ac:dyDescent="0.25">
      <c r="E39" s="6"/>
    </row>
    <row r="40" spans="3:16" x14ac:dyDescent="0.25">
      <c r="E40" s="6"/>
    </row>
    <row r="41" spans="3:16" ht="18.75" x14ac:dyDescent="0.25">
      <c r="C41" s="185" t="s">
        <v>616</v>
      </c>
      <c r="D41" s="186"/>
      <c r="E41" s="201" t="s">
        <v>140</v>
      </c>
      <c r="F41" s="202"/>
      <c r="G41" s="202"/>
      <c r="H41" s="202"/>
      <c r="I41" s="202"/>
      <c r="J41" s="202"/>
      <c r="K41" s="202"/>
      <c r="L41" s="202"/>
      <c r="M41" s="202"/>
      <c r="N41" s="202"/>
      <c r="O41" s="202"/>
      <c r="P41" s="203"/>
    </row>
    <row r="42" spans="3:16" x14ac:dyDescent="0.25">
      <c r="E42" s="14">
        <v>2</v>
      </c>
      <c r="F42" s="18">
        <v>2004</v>
      </c>
      <c r="G42" s="18">
        <f t="shared" ref="G42:P42" si="1">F42+1</f>
        <v>2005</v>
      </c>
      <c r="H42" s="18">
        <f t="shared" si="1"/>
        <v>2006</v>
      </c>
      <c r="I42" s="18">
        <f t="shared" si="1"/>
        <v>2007</v>
      </c>
      <c r="J42" s="18">
        <f t="shared" si="1"/>
        <v>2008</v>
      </c>
      <c r="K42" s="18">
        <f t="shared" si="1"/>
        <v>2009</v>
      </c>
      <c r="L42" s="18">
        <f t="shared" si="1"/>
        <v>2010</v>
      </c>
      <c r="M42" s="18">
        <f t="shared" si="1"/>
        <v>2011</v>
      </c>
      <c r="N42" s="18">
        <f t="shared" si="1"/>
        <v>2012</v>
      </c>
      <c r="O42" s="18">
        <f t="shared" si="1"/>
        <v>2013</v>
      </c>
      <c r="P42" s="147">
        <f t="shared" si="1"/>
        <v>2014</v>
      </c>
    </row>
    <row r="43" spans="3:16" ht="17.25" customHeight="1" x14ac:dyDescent="0.25">
      <c r="E43" s="43" t="s">
        <v>0</v>
      </c>
      <c r="F43" s="132" t="s">
        <v>172</v>
      </c>
      <c r="G43" s="53" t="s">
        <v>172</v>
      </c>
      <c r="H43" s="53" t="s">
        <v>320</v>
      </c>
      <c r="I43" s="53" t="s">
        <v>172</v>
      </c>
      <c r="J43" s="53" t="s">
        <v>173</v>
      </c>
      <c r="K43" s="53" t="s">
        <v>173</v>
      </c>
      <c r="L43" s="53" t="s">
        <v>174</v>
      </c>
      <c r="M43" s="53" t="s">
        <v>174</v>
      </c>
      <c r="N43" s="53" t="s">
        <v>174</v>
      </c>
      <c r="O43" s="53" t="s">
        <v>172</v>
      </c>
      <c r="P43" s="150">
        <v>0</v>
      </c>
    </row>
    <row r="44" spans="3:16" ht="16.5" customHeight="1" x14ac:dyDescent="0.25">
      <c r="E44" s="43" t="s">
        <v>1</v>
      </c>
      <c r="F44" s="133" t="s">
        <v>175</v>
      </c>
      <c r="G44" s="54" t="s">
        <v>175</v>
      </c>
      <c r="H44" s="54" t="s">
        <v>175</v>
      </c>
      <c r="I44" s="54" t="s">
        <v>175</v>
      </c>
      <c r="J44" s="54" t="s">
        <v>176</v>
      </c>
      <c r="K44" s="54" t="s">
        <v>177</v>
      </c>
      <c r="L44" s="54" t="s">
        <v>177</v>
      </c>
      <c r="M44" s="54" t="s">
        <v>177</v>
      </c>
      <c r="N44" s="54" t="s">
        <v>177</v>
      </c>
      <c r="O44" s="54" t="s">
        <v>177</v>
      </c>
      <c r="P44" s="151" t="s">
        <v>177</v>
      </c>
    </row>
    <row r="45" spans="3:16" ht="15" customHeight="1" x14ac:dyDescent="0.25">
      <c r="E45" s="43" t="s">
        <v>30</v>
      </c>
      <c r="F45" s="54" t="s">
        <v>187</v>
      </c>
      <c r="G45" s="54" t="s">
        <v>224</v>
      </c>
      <c r="H45" s="54" t="s">
        <v>170</v>
      </c>
      <c r="I45" s="54" t="s">
        <v>323</v>
      </c>
      <c r="J45" s="54" t="s">
        <v>178</v>
      </c>
      <c r="K45" s="54" t="s">
        <v>178</v>
      </c>
      <c r="L45" s="54" t="s">
        <v>178</v>
      </c>
      <c r="M45" s="54" t="s">
        <v>225</v>
      </c>
      <c r="N45" s="54" t="s">
        <v>225</v>
      </c>
      <c r="O45" s="54">
        <v>0</v>
      </c>
      <c r="P45" s="152">
        <v>0</v>
      </c>
    </row>
    <row r="46" spans="3:16" x14ac:dyDescent="0.25">
      <c r="E46" s="43" t="s">
        <v>2</v>
      </c>
      <c r="F46" s="133" t="s">
        <v>237</v>
      </c>
      <c r="G46" s="54" t="s">
        <v>237</v>
      </c>
      <c r="H46" s="54" t="s">
        <v>180</v>
      </c>
      <c r="I46" s="54" t="s">
        <v>237</v>
      </c>
      <c r="J46" s="54" t="s">
        <v>237</v>
      </c>
      <c r="K46" s="54" t="s">
        <v>237</v>
      </c>
      <c r="L46" s="54" t="s">
        <v>237</v>
      </c>
      <c r="M46" s="54" t="s">
        <v>237</v>
      </c>
      <c r="N46" s="54" t="s">
        <v>237</v>
      </c>
      <c r="O46" s="54" t="s">
        <v>237</v>
      </c>
      <c r="P46" s="151" t="s">
        <v>237</v>
      </c>
    </row>
    <row r="47" spans="3:16" ht="16.5" customHeight="1" x14ac:dyDescent="0.25">
      <c r="E47" s="43" t="s">
        <v>3</v>
      </c>
      <c r="F47" s="133" t="s">
        <v>543</v>
      </c>
      <c r="G47" s="54" t="s">
        <v>543</v>
      </c>
      <c r="H47" s="54" t="s">
        <v>543</v>
      </c>
      <c r="I47" s="54" t="s">
        <v>543</v>
      </c>
      <c r="J47" s="54" t="s">
        <v>543</v>
      </c>
      <c r="K47" s="54" t="s">
        <v>543</v>
      </c>
      <c r="L47" s="54" t="s">
        <v>543</v>
      </c>
      <c r="M47" s="54" t="s">
        <v>543</v>
      </c>
      <c r="N47" s="54" t="s">
        <v>543</v>
      </c>
      <c r="O47" s="54">
        <v>0</v>
      </c>
      <c r="P47" s="152">
        <v>0</v>
      </c>
    </row>
    <row r="48" spans="3:16" ht="17.25" customHeight="1" x14ac:dyDescent="0.25">
      <c r="E48" s="43" t="s">
        <v>4</v>
      </c>
      <c r="F48" s="133" t="s">
        <v>228</v>
      </c>
      <c r="G48" s="54" t="s">
        <v>228</v>
      </c>
      <c r="H48" s="54" t="s">
        <v>228</v>
      </c>
      <c r="I48" s="54" t="s">
        <v>228</v>
      </c>
      <c r="J48" s="54" t="s">
        <v>228</v>
      </c>
      <c r="K48" s="54" t="s">
        <v>228</v>
      </c>
      <c r="L48" s="54" t="s">
        <v>228</v>
      </c>
      <c r="M48" s="54" t="s">
        <v>186</v>
      </c>
      <c r="N48" s="54" t="s">
        <v>186</v>
      </c>
      <c r="O48" s="54" t="s">
        <v>635</v>
      </c>
      <c r="P48" s="151" t="s">
        <v>173</v>
      </c>
    </row>
    <row r="49" spans="5:16" x14ac:dyDescent="0.25">
      <c r="E49" s="43" t="s">
        <v>5</v>
      </c>
      <c r="F49" s="133" t="s">
        <v>170</v>
      </c>
      <c r="G49" s="54" t="s">
        <v>170</v>
      </c>
      <c r="H49" s="54" t="s">
        <v>170</v>
      </c>
      <c r="I49" s="54" t="s">
        <v>229</v>
      </c>
      <c r="J49" s="54" t="s">
        <v>229</v>
      </c>
      <c r="K49" s="54" t="s">
        <v>229</v>
      </c>
      <c r="L49" s="54" t="s">
        <v>229</v>
      </c>
      <c r="M49" s="54" t="s">
        <v>229</v>
      </c>
      <c r="N49" s="54" t="s">
        <v>229</v>
      </c>
      <c r="O49" s="54" t="s">
        <v>229</v>
      </c>
      <c r="P49" s="151" t="s">
        <v>229</v>
      </c>
    </row>
    <row r="50" spans="5:16" ht="19.5" customHeight="1" x14ac:dyDescent="0.25">
      <c r="E50" s="43" t="s">
        <v>6</v>
      </c>
      <c r="F50" s="133" t="s">
        <v>544</v>
      </c>
      <c r="G50" s="54" t="s">
        <v>544</v>
      </c>
      <c r="H50" s="54" t="s">
        <v>544</v>
      </c>
      <c r="I50" s="54" t="s">
        <v>544</v>
      </c>
      <c r="J50" s="54" t="s">
        <v>544</v>
      </c>
      <c r="K50" s="54" t="s">
        <v>544</v>
      </c>
      <c r="L50" s="54" t="s">
        <v>544</v>
      </c>
      <c r="M50" s="54" t="s">
        <v>544</v>
      </c>
      <c r="N50" s="54" t="s">
        <v>544</v>
      </c>
      <c r="O50" s="54">
        <v>0</v>
      </c>
      <c r="P50" s="151" t="s">
        <v>687</v>
      </c>
    </row>
    <row r="51" spans="5:16" ht="16.5" customHeight="1" x14ac:dyDescent="0.25">
      <c r="E51" s="43" t="s">
        <v>7</v>
      </c>
      <c r="F51" s="133" t="s">
        <v>231</v>
      </c>
      <c r="G51" s="54" t="s">
        <v>231</v>
      </c>
      <c r="H51" s="54" t="s">
        <v>231</v>
      </c>
      <c r="I51" s="54" t="s">
        <v>231</v>
      </c>
      <c r="J51" s="54" t="s">
        <v>231</v>
      </c>
      <c r="K51" s="54" t="s">
        <v>231</v>
      </c>
      <c r="L51" s="54" t="s">
        <v>231</v>
      </c>
      <c r="M51" s="54" t="s">
        <v>545</v>
      </c>
      <c r="N51" s="54" t="s">
        <v>545</v>
      </c>
      <c r="O51" s="54" t="s">
        <v>545</v>
      </c>
      <c r="P51" s="152">
        <v>0</v>
      </c>
    </row>
    <row r="52" spans="5:16" ht="18" customHeight="1" x14ac:dyDescent="0.25">
      <c r="E52" s="43" t="s">
        <v>8</v>
      </c>
      <c r="F52" s="133" t="s">
        <v>187</v>
      </c>
      <c r="G52" s="54" t="s">
        <v>187</v>
      </c>
      <c r="H52" s="54" t="s">
        <v>236</v>
      </c>
      <c r="I52" s="54" t="s">
        <v>236</v>
      </c>
      <c r="J52" s="54" t="s">
        <v>216</v>
      </c>
      <c r="K52" s="54" t="s">
        <v>195</v>
      </c>
      <c r="L52" s="54" t="s">
        <v>195</v>
      </c>
      <c r="M52" s="54" t="s">
        <v>290</v>
      </c>
      <c r="N52" s="54" t="s">
        <v>290</v>
      </c>
      <c r="O52" s="54" t="s">
        <v>290</v>
      </c>
      <c r="P52" s="151" t="s">
        <v>290</v>
      </c>
    </row>
    <row r="53" spans="5:16" ht="15.75" customHeight="1" x14ac:dyDescent="0.25">
      <c r="E53" s="43" t="s">
        <v>9</v>
      </c>
      <c r="F53" s="133" t="s">
        <v>546</v>
      </c>
      <c r="G53" s="54" t="s">
        <v>547</v>
      </c>
      <c r="H53" s="54" t="s">
        <v>547</v>
      </c>
      <c r="I53" s="54" t="s">
        <v>532</v>
      </c>
      <c r="J53" s="54" t="s">
        <v>532</v>
      </c>
      <c r="K53" s="54" t="s">
        <v>532</v>
      </c>
      <c r="L53" s="54" t="s">
        <v>532</v>
      </c>
      <c r="M53" s="54" t="s">
        <v>532</v>
      </c>
      <c r="N53" s="54" t="s">
        <v>548</v>
      </c>
      <c r="O53" s="54" t="s">
        <v>292</v>
      </c>
      <c r="P53" s="151" t="s">
        <v>292</v>
      </c>
    </row>
    <row r="54" spans="5:16" x14ac:dyDescent="0.25">
      <c r="E54" s="43" t="s">
        <v>10</v>
      </c>
      <c r="F54" s="133" t="s">
        <v>195</v>
      </c>
      <c r="G54" s="54" t="s">
        <v>195</v>
      </c>
      <c r="H54" s="54" t="s">
        <v>195</v>
      </c>
      <c r="I54" s="54" t="s">
        <v>195</v>
      </c>
      <c r="J54" s="54" t="s">
        <v>195</v>
      </c>
      <c r="K54" s="54" t="s">
        <v>195</v>
      </c>
      <c r="L54" s="54" t="s">
        <v>195</v>
      </c>
      <c r="M54" s="54" t="s">
        <v>195</v>
      </c>
      <c r="N54" s="54" t="s">
        <v>549</v>
      </c>
      <c r="O54" s="54" t="s">
        <v>549</v>
      </c>
      <c r="P54" s="151">
        <v>0</v>
      </c>
    </row>
    <row r="55" spans="5:16" ht="16.5" customHeight="1" x14ac:dyDescent="0.25">
      <c r="E55" s="43" t="s">
        <v>12</v>
      </c>
      <c r="F55" s="133" t="s">
        <v>242</v>
      </c>
      <c r="G55" s="54" t="s">
        <v>242</v>
      </c>
      <c r="H55" s="54" t="s">
        <v>242</v>
      </c>
      <c r="I55" s="54" t="s">
        <v>550</v>
      </c>
      <c r="J55" s="54" t="s">
        <v>550</v>
      </c>
      <c r="K55" s="54" t="s">
        <v>550</v>
      </c>
      <c r="L55" s="54" t="s">
        <v>550</v>
      </c>
      <c r="M55" s="54" t="s">
        <v>550</v>
      </c>
      <c r="N55" s="54" t="s">
        <v>551</v>
      </c>
      <c r="O55" s="54" t="s">
        <v>551</v>
      </c>
      <c r="P55" s="151">
        <v>0</v>
      </c>
    </row>
    <row r="56" spans="5:16" x14ac:dyDescent="0.25">
      <c r="E56" s="43" t="s">
        <v>28</v>
      </c>
      <c r="F56" s="133" t="s">
        <v>246</v>
      </c>
      <c r="G56" s="54" t="s">
        <v>246</v>
      </c>
      <c r="H56" s="54" t="s">
        <v>246</v>
      </c>
      <c r="I56" s="54" t="s">
        <v>246</v>
      </c>
      <c r="J56" s="54" t="s">
        <v>246</v>
      </c>
      <c r="K56" s="54" t="s">
        <v>246</v>
      </c>
      <c r="L56" s="54" t="s">
        <v>246</v>
      </c>
      <c r="M56" s="54" t="s">
        <v>246</v>
      </c>
      <c r="N56" s="54" t="s">
        <v>246</v>
      </c>
      <c r="O56" s="54" t="s">
        <v>246</v>
      </c>
      <c r="P56" s="151">
        <v>0</v>
      </c>
    </row>
    <row r="57" spans="5:16" ht="18" customHeight="1" x14ac:dyDescent="0.25">
      <c r="E57" s="43" t="s">
        <v>13</v>
      </c>
      <c r="F57" s="133" t="s">
        <v>371</v>
      </c>
      <c r="G57" s="54" t="s">
        <v>371</v>
      </c>
      <c r="H57" s="54" t="s">
        <v>371</v>
      </c>
      <c r="I57" s="54" t="s">
        <v>371</v>
      </c>
      <c r="J57" s="54" t="s">
        <v>371</v>
      </c>
      <c r="K57" s="54" t="s">
        <v>371</v>
      </c>
      <c r="L57" s="54" t="s">
        <v>371</v>
      </c>
      <c r="M57" s="54" t="s">
        <v>371</v>
      </c>
      <c r="N57" s="54" t="s">
        <v>371</v>
      </c>
      <c r="O57" s="54" t="s">
        <v>371</v>
      </c>
      <c r="P57" s="151">
        <v>0</v>
      </c>
    </row>
    <row r="58" spans="5:16" ht="17.25" customHeight="1" x14ac:dyDescent="0.25">
      <c r="E58" s="43" t="s">
        <v>14</v>
      </c>
      <c r="F58" s="133" t="s">
        <v>187</v>
      </c>
      <c r="G58" s="54" t="s">
        <v>187</v>
      </c>
      <c r="H58" s="54" t="s">
        <v>552</v>
      </c>
      <c r="I58" s="54" t="s">
        <v>553</v>
      </c>
      <c r="J58" s="54" t="s">
        <v>554</v>
      </c>
      <c r="K58" s="54" t="s">
        <v>554</v>
      </c>
      <c r="L58" s="54" t="s">
        <v>537</v>
      </c>
      <c r="M58" s="54" t="s">
        <v>537</v>
      </c>
      <c r="N58" s="54" t="s">
        <v>219</v>
      </c>
      <c r="O58" s="54">
        <v>0</v>
      </c>
      <c r="P58" s="151">
        <v>0</v>
      </c>
    </row>
    <row r="59" spans="5:16" ht="19.5" customHeight="1" x14ac:dyDescent="0.25">
      <c r="E59" s="43" t="s">
        <v>15</v>
      </c>
      <c r="F59" s="133" t="s">
        <v>538</v>
      </c>
      <c r="G59" s="54" t="s">
        <v>538</v>
      </c>
      <c r="H59" s="54" t="s">
        <v>247</v>
      </c>
      <c r="I59" s="54" t="s">
        <v>247</v>
      </c>
      <c r="J59" s="54" t="s">
        <v>248</v>
      </c>
      <c r="K59" s="54" t="s">
        <v>248</v>
      </c>
      <c r="L59" s="54" t="s">
        <v>248</v>
      </c>
      <c r="M59" s="54" t="s">
        <v>248</v>
      </c>
      <c r="N59" s="54" t="s">
        <v>248</v>
      </c>
      <c r="O59" s="54" t="s">
        <v>248</v>
      </c>
      <c r="P59" s="151">
        <v>0</v>
      </c>
    </row>
    <row r="60" spans="5:16" ht="16.5" customHeight="1" x14ac:dyDescent="0.25">
      <c r="E60" s="43" t="s">
        <v>16</v>
      </c>
      <c r="F60" s="133" t="s">
        <v>200</v>
      </c>
      <c r="G60" s="54" t="s">
        <v>200</v>
      </c>
      <c r="H60" s="54" t="s">
        <v>249</v>
      </c>
      <c r="I60" s="54" t="s">
        <v>249</v>
      </c>
      <c r="J60" s="54" t="s">
        <v>249</v>
      </c>
      <c r="K60" s="54" t="s">
        <v>249</v>
      </c>
      <c r="L60" s="54" t="s">
        <v>249</v>
      </c>
      <c r="M60" s="54" t="s">
        <v>249</v>
      </c>
      <c r="N60" s="54" t="s">
        <v>200</v>
      </c>
      <c r="O60" s="54" t="s">
        <v>200</v>
      </c>
      <c r="P60" s="151" t="s">
        <v>200</v>
      </c>
    </row>
    <row r="61" spans="5:16" x14ac:dyDescent="0.25">
      <c r="E61" s="43" t="s">
        <v>29</v>
      </c>
      <c r="F61" s="133" t="s">
        <v>170</v>
      </c>
      <c r="G61" s="54" t="s">
        <v>170</v>
      </c>
      <c r="H61" s="54" t="s">
        <v>170</v>
      </c>
      <c r="I61" s="54" t="s">
        <v>170</v>
      </c>
      <c r="J61" s="54" t="s">
        <v>170</v>
      </c>
      <c r="K61" s="54" t="s">
        <v>170</v>
      </c>
      <c r="L61" s="54" t="s">
        <v>170</v>
      </c>
      <c r="M61" s="54" t="s">
        <v>170</v>
      </c>
      <c r="N61" s="54" t="s">
        <v>170</v>
      </c>
      <c r="O61" s="54">
        <v>0</v>
      </c>
      <c r="P61" s="151">
        <v>0</v>
      </c>
    </row>
    <row r="62" spans="5:16" ht="15.75" customHeight="1" x14ac:dyDescent="0.25">
      <c r="E62" s="43" t="s">
        <v>17</v>
      </c>
      <c r="F62" s="133" t="s">
        <v>170</v>
      </c>
      <c r="G62" s="54" t="s">
        <v>170</v>
      </c>
      <c r="H62" s="54" t="s">
        <v>170</v>
      </c>
      <c r="I62" s="54" t="s">
        <v>170</v>
      </c>
      <c r="J62" s="54" t="s">
        <v>252</v>
      </c>
      <c r="K62" s="54" t="s">
        <v>252</v>
      </c>
      <c r="L62" s="54" t="s">
        <v>252</v>
      </c>
      <c r="M62" s="54" t="s">
        <v>252</v>
      </c>
      <c r="N62" s="54" t="s">
        <v>252</v>
      </c>
      <c r="O62" s="54">
        <v>0</v>
      </c>
      <c r="P62" s="151">
        <v>0</v>
      </c>
    </row>
    <row r="63" spans="5:16" ht="16.5" customHeight="1" x14ac:dyDescent="0.25">
      <c r="E63" s="43" t="s">
        <v>18</v>
      </c>
      <c r="F63" s="133" t="s">
        <v>204</v>
      </c>
      <c r="G63" s="54" t="s">
        <v>204</v>
      </c>
      <c r="H63" s="54" t="s">
        <v>204</v>
      </c>
      <c r="I63" s="54" t="s">
        <v>203</v>
      </c>
      <c r="J63" s="54" t="s">
        <v>203</v>
      </c>
      <c r="K63" s="54" t="s">
        <v>702</v>
      </c>
      <c r="L63" s="54" t="s">
        <v>702</v>
      </c>
      <c r="M63" s="54">
        <v>0</v>
      </c>
      <c r="N63" s="54">
        <v>0</v>
      </c>
      <c r="O63" s="54">
        <v>0</v>
      </c>
      <c r="P63" s="151">
        <v>0</v>
      </c>
    </row>
    <row r="64" spans="5:16" x14ac:dyDescent="0.25">
      <c r="E64" s="43" t="s">
        <v>19</v>
      </c>
      <c r="F64" s="133" t="s">
        <v>170</v>
      </c>
      <c r="G64" s="54" t="s">
        <v>170</v>
      </c>
      <c r="H64" s="54" t="s">
        <v>170</v>
      </c>
      <c r="I64" s="54" t="s">
        <v>170</v>
      </c>
      <c r="J64" s="54" t="s">
        <v>170</v>
      </c>
      <c r="K64" s="54" t="s">
        <v>170</v>
      </c>
      <c r="L64" s="54" t="s">
        <v>170</v>
      </c>
      <c r="M64" s="54" t="s">
        <v>170</v>
      </c>
      <c r="N64" s="54" t="s">
        <v>170</v>
      </c>
      <c r="O64" s="54">
        <v>0</v>
      </c>
      <c r="P64" s="151">
        <v>0</v>
      </c>
    </row>
    <row r="65" spans="3:16" x14ac:dyDescent="0.25">
      <c r="E65" s="43" t="s">
        <v>20</v>
      </c>
      <c r="F65" s="133" t="s">
        <v>175</v>
      </c>
      <c r="G65" s="54" t="s">
        <v>175</v>
      </c>
      <c r="H65" s="54" t="s">
        <v>256</v>
      </c>
      <c r="I65" s="54" t="s">
        <v>256</v>
      </c>
      <c r="J65" s="54" t="s">
        <v>256</v>
      </c>
      <c r="K65" s="54" t="s">
        <v>256</v>
      </c>
      <c r="L65" s="54" t="s">
        <v>256</v>
      </c>
      <c r="M65" s="54">
        <v>0</v>
      </c>
      <c r="N65" s="54">
        <v>0</v>
      </c>
      <c r="O65" s="54" t="s">
        <v>706</v>
      </c>
      <c r="P65" s="151" t="s">
        <v>706</v>
      </c>
    </row>
    <row r="66" spans="3:16" x14ac:dyDescent="0.25">
      <c r="E66" s="43" t="s">
        <v>21</v>
      </c>
      <c r="F66" s="133" t="s">
        <v>254</v>
      </c>
      <c r="G66" s="54" t="s">
        <v>540</v>
      </c>
      <c r="H66" s="54" t="s">
        <v>254</v>
      </c>
      <c r="I66" s="54" t="s">
        <v>540</v>
      </c>
      <c r="J66" s="54" t="s">
        <v>540</v>
      </c>
      <c r="K66" s="54" t="s">
        <v>540</v>
      </c>
      <c r="L66" s="54" t="s">
        <v>540</v>
      </c>
      <c r="M66" s="54" t="s">
        <v>540</v>
      </c>
      <c r="N66" s="54" t="s">
        <v>540</v>
      </c>
      <c r="O66" s="54" t="s">
        <v>540</v>
      </c>
      <c r="P66" s="151" t="s">
        <v>540</v>
      </c>
    </row>
    <row r="67" spans="3:16" x14ac:dyDescent="0.25">
      <c r="E67" s="43" t="s">
        <v>22</v>
      </c>
      <c r="F67" s="133" t="s">
        <v>258</v>
      </c>
      <c r="G67" s="54" t="s">
        <v>258</v>
      </c>
      <c r="H67" s="54" t="s">
        <v>258</v>
      </c>
      <c r="I67" s="54" t="s">
        <v>258</v>
      </c>
      <c r="J67" s="54" t="s">
        <v>258</v>
      </c>
      <c r="K67" s="54" t="s">
        <v>303</v>
      </c>
      <c r="L67" s="54" t="s">
        <v>303</v>
      </c>
      <c r="M67" s="54" t="s">
        <v>303</v>
      </c>
      <c r="N67" s="54" t="s">
        <v>303</v>
      </c>
      <c r="O67" s="54">
        <v>0</v>
      </c>
      <c r="P67" s="152">
        <v>0</v>
      </c>
    </row>
    <row r="68" spans="3:16" ht="15.75" customHeight="1" x14ac:dyDescent="0.25">
      <c r="E68" s="43" t="s">
        <v>23</v>
      </c>
      <c r="F68" s="133" t="s">
        <v>261</v>
      </c>
      <c r="G68" s="54" t="s">
        <v>261</v>
      </c>
      <c r="H68" s="54" t="s">
        <v>261</v>
      </c>
      <c r="I68" s="54" t="s">
        <v>261</v>
      </c>
      <c r="J68" s="54" t="s">
        <v>261</v>
      </c>
      <c r="K68" s="54" t="s">
        <v>261</v>
      </c>
      <c r="L68" s="54" t="s">
        <v>261</v>
      </c>
      <c r="M68" s="54" t="s">
        <v>261</v>
      </c>
      <c r="N68" s="54" t="s">
        <v>261</v>
      </c>
      <c r="O68" s="54" t="s">
        <v>261</v>
      </c>
      <c r="P68" s="151" t="s">
        <v>261</v>
      </c>
    </row>
    <row r="69" spans="3:16" x14ac:dyDescent="0.25">
      <c r="E69" s="43" t="s">
        <v>31</v>
      </c>
      <c r="F69" s="133" t="s">
        <v>396</v>
      </c>
      <c r="G69" s="54" t="s">
        <v>170</v>
      </c>
      <c r="H69" s="54" t="s">
        <v>170</v>
      </c>
      <c r="I69" s="54" t="s">
        <v>170</v>
      </c>
      <c r="J69" s="54" t="s">
        <v>187</v>
      </c>
      <c r="K69" s="54" t="s">
        <v>450</v>
      </c>
      <c r="L69" s="54" t="s">
        <v>265</v>
      </c>
      <c r="M69" s="54" t="s">
        <v>170</v>
      </c>
      <c r="N69" s="54" t="s">
        <v>265</v>
      </c>
      <c r="O69" s="54">
        <v>0</v>
      </c>
      <c r="P69" s="152">
        <v>0</v>
      </c>
    </row>
    <row r="70" spans="3:16" x14ac:dyDescent="0.25">
      <c r="E70" s="43" t="s">
        <v>24</v>
      </c>
      <c r="F70" s="133" t="s">
        <v>555</v>
      </c>
      <c r="G70" s="54" t="s">
        <v>556</v>
      </c>
      <c r="H70" s="54" t="s">
        <v>556</v>
      </c>
      <c r="I70" s="54" t="s">
        <v>555</v>
      </c>
      <c r="J70" s="54" t="s">
        <v>555</v>
      </c>
      <c r="K70" s="54" t="s">
        <v>555</v>
      </c>
      <c r="L70" s="54" t="s">
        <v>555</v>
      </c>
      <c r="M70" s="54" t="s">
        <v>555</v>
      </c>
      <c r="N70" s="54" t="s">
        <v>555</v>
      </c>
      <c r="O70" s="54" t="s">
        <v>555</v>
      </c>
      <c r="P70" s="151">
        <v>0</v>
      </c>
    </row>
    <row r="71" spans="3:16" ht="18" customHeight="1" x14ac:dyDescent="0.25">
      <c r="E71" s="43" t="s">
        <v>25</v>
      </c>
      <c r="F71" s="133" t="s">
        <v>268</v>
      </c>
      <c r="G71" s="54" t="s">
        <v>268</v>
      </c>
      <c r="H71" s="54" t="s">
        <v>268</v>
      </c>
      <c r="I71" s="54" t="s">
        <v>557</v>
      </c>
      <c r="J71" s="54" t="s">
        <v>557</v>
      </c>
      <c r="K71" s="54" t="s">
        <v>268</v>
      </c>
      <c r="L71" s="54" t="s">
        <v>557</v>
      </c>
      <c r="M71" s="54" t="s">
        <v>557</v>
      </c>
      <c r="N71" s="54" t="s">
        <v>268</v>
      </c>
      <c r="O71" s="54" t="s">
        <v>651</v>
      </c>
      <c r="P71" s="151">
        <v>0</v>
      </c>
    </row>
    <row r="72" spans="3:16" ht="17.25" customHeight="1" x14ac:dyDescent="0.25">
      <c r="E72" s="43" t="s">
        <v>26</v>
      </c>
      <c r="F72" s="133" t="s">
        <v>228</v>
      </c>
      <c r="G72" s="54" t="s">
        <v>228</v>
      </c>
      <c r="H72" s="54" t="s">
        <v>228</v>
      </c>
      <c r="I72" s="54" t="s">
        <v>228</v>
      </c>
      <c r="J72" s="54" t="s">
        <v>228</v>
      </c>
      <c r="K72" s="54" t="s">
        <v>228</v>
      </c>
      <c r="L72" s="54" t="s">
        <v>558</v>
      </c>
      <c r="M72" s="54" t="s">
        <v>558</v>
      </c>
      <c r="N72" s="54" t="s">
        <v>558</v>
      </c>
      <c r="O72" s="54">
        <v>0</v>
      </c>
      <c r="P72" s="152">
        <v>0</v>
      </c>
    </row>
    <row r="73" spans="3:16" ht="15.75" customHeight="1" x14ac:dyDescent="0.25">
      <c r="E73" s="43" t="s">
        <v>27</v>
      </c>
      <c r="F73" s="133" t="s">
        <v>274</v>
      </c>
      <c r="G73" s="54" t="s">
        <v>274</v>
      </c>
      <c r="H73" s="54" t="s">
        <v>274</v>
      </c>
      <c r="I73" s="54" t="s">
        <v>274</v>
      </c>
      <c r="J73" s="54" t="s">
        <v>215</v>
      </c>
      <c r="K73" s="54" t="s">
        <v>215</v>
      </c>
      <c r="L73" s="54" t="s">
        <v>215</v>
      </c>
      <c r="M73" s="54" t="s">
        <v>215</v>
      </c>
      <c r="N73" s="54" t="s">
        <v>215</v>
      </c>
      <c r="O73" s="54" t="s">
        <v>215</v>
      </c>
      <c r="P73" s="151">
        <v>0</v>
      </c>
    </row>
    <row r="74" spans="3:16" ht="18" customHeight="1" x14ac:dyDescent="0.25">
      <c r="E74" s="43" t="s">
        <v>61</v>
      </c>
      <c r="F74" s="135" t="s">
        <v>542</v>
      </c>
      <c r="G74" s="56" t="s">
        <v>542</v>
      </c>
      <c r="H74" s="56" t="s">
        <v>542</v>
      </c>
      <c r="I74" s="56" t="s">
        <v>542</v>
      </c>
      <c r="J74" s="56" t="s">
        <v>542</v>
      </c>
      <c r="K74" s="56" t="s">
        <v>219</v>
      </c>
      <c r="L74" s="56" t="s">
        <v>219</v>
      </c>
      <c r="M74" s="56" t="s">
        <v>542</v>
      </c>
      <c r="N74" s="56" t="s">
        <v>542</v>
      </c>
      <c r="O74" s="56">
        <v>0</v>
      </c>
      <c r="P74" s="153">
        <v>0</v>
      </c>
    </row>
    <row r="75" spans="3:16" x14ac:dyDescent="0.25">
      <c r="E75" s="6"/>
    </row>
    <row r="76" spans="3:16" x14ac:dyDescent="0.25">
      <c r="E76" s="6"/>
    </row>
    <row r="77" spans="3:16" ht="18.75" x14ac:dyDescent="0.25">
      <c r="C77" s="185" t="s">
        <v>617</v>
      </c>
      <c r="D77" s="186"/>
      <c r="E77" s="201" t="s">
        <v>141</v>
      </c>
      <c r="F77" s="202"/>
      <c r="G77" s="202"/>
      <c r="H77" s="202"/>
      <c r="I77" s="202"/>
      <c r="J77" s="202"/>
      <c r="K77" s="202"/>
      <c r="L77" s="202"/>
      <c r="M77" s="202"/>
      <c r="N77" s="202"/>
      <c r="O77" s="202"/>
      <c r="P77" s="203"/>
    </row>
    <row r="78" spans="3:16" x14ac:dyDescent="0.25">
      <c r="E78" s="14">
        <v>3</v>
      </c>
      <c r="F78" s="18">
        <v>2004</v>
      </c>
      <c r="G78" s="18">
        <f t="shared" ref="G78:P78" si="2">F78+1</f>
        <v>2005</v>
      </c>
      <c r="H78" s="18">
        <f t="shared" si="2"/>
        <v>2006</v>
      </c>
      <c r="I78" s="18">
        <f t="shared" si="2"/>
        <v>2007</v>
      </c>
      <c r="J78" s="18">
        <f t="shared" si="2"/>
        <v>2008</v>
      </c>
      <c r="K78" s="18">
        <f t="shared" si="2"/>
        <v>2009</v>
      </c>
      <c r="L78" s="18">
        <f t="shared" si="2"/>
        <v>2010</v>
      </c>
      <c r="M78" s="18">
        <f t="shared" si="2"/>
        <v>2011</v>
      </c>
      <c r="N78" s="18">
        <f t="shared" si="2"/>
        <v>2012</v>
      </c>
      <c r="O78" s="18">
        <f t="shared" si="2"/>
        <v>2013</v>
      </c>
      <c r="P78" s="147">
        <f t="shared" si="2"/>
        <v>2014</v>
      </c>
    </row>
    <row r="79" spans="3:16" ht="18" customHeight="1" x14ac:dyDescent="0.25">
      <c r="E79" s="43" t="s">
        <v>0</v>
      </c>
      <c r="F79" s="132" t="s">
        <v>200</v>
      </c>
      <c r="G79" s="53" t="s">
        <v>200</v>
      </c>
      <c r="H79" s="53" t="s">
        <v>200</v>
      </c>
      <c r="I79" s="53" t="s">
        <v>200</v>
      </c>
      <c r="J79" s="53" t="s">
        <v>200</v>
      </c>
      <c r="K79" s="53" t="s">
        <v>200</v>
      </c>
      <c r="L79" s="53" t="s">
        <v>200</v>
      </c>
      <c r="M79" s="53" t="s">
        <v>200</v>
      </c>
      <c r="N79" s="53" t="s">
        <v>200</v>
      </c>
      <c r="O79" s="53" t="s">
        <v>200</v>
      </c>
      <c r="P79" s="150">
        <v>0</v>
      </c>
    </row>
    <row r="80" spans="3:16" ht="15.75" customHeight="1" x14ac:dyDescent="0.25">
      <c r="E80" s="43" t="s">
        <v>1</v>
      </c>
      <c r="F80" s="133" t="s">
        <v>221</v>
      </c>
      <c r="G80" s="54" t="s">
        <v>221</v>
      </c>
      <c r="H80" s="54" t="s">
        <v>221</v>
      </c>
      <c r="I80" s="54" t="s">
        <v>221</v>
      </c>
      <c r="J80" s="54" t="s">
        <v>221</v>
      </c>
      <c r="K80" s="54" t="s">
        <v>221</v>
      </c>
      <c r="L80" s="54" t="s">
        <v>221</v>
      </c>
      <c r="M80" s="54" t="s">
        <v>221</v>
      </c>
      <c r="N80" s="54" t="s">
        <v>221</v>
      </c>
      <c r="O80" s="54" t="s">
        <v>221</v>
      </c>
      <c r="P80" s="151" t="s">
        <v>221</v>
      </c>
    </row>
    <row r="81" spans="5:16" ht="16.5" customHeight="1" x14ac:dyDescent="0.25">
      <c r="E81" s="43" t="s">
        <v>30</v>
      </c>
      <c r="F81" s="54" t="s">
        <v>224</v>
      </c>
      <c r="G81" s="54" t="s">
        <v>187</v>
      </c>
      <c r="H81" s="54" t="s">
        <v>170</v>
      </c>
      <c r="I81" s="54" t="s">
        <v>224</v>
      </c>
      <c r="J81" s="54" t="s">
        <v>280</v>
      </c>
      <c r="K81" s="54" t="s">
        <v>280</v>
      </c>
      <c r="L81" s="54" t="s">
        <v>280</v>
      </c>
      <c r="M81" s="54" t="s">
        <v>280</v>
      </c>
      <c r="N81" s="54" t="s">
        <v>559</v>
      </c>
      <c r="O81" s="54">
        <v>0</v>
      </c>
      <c r="P81" s="152">
        <v>0</v>
      </c>
    </row>
    <row r="82" spans="5:16" x14ac:dyDescent="0.25">
      <c r="E82" s="43" t="s">
        <v>2</v>
      </c>
      <c r="F82" s="133" t="s">
        <v>684</v>
      </c>
      <c r="G82" s="54" t="s">
        <v>684</v>
      </c>
      <c r="H82" s="54" t="s">
        <v>684</v>
      </c>
      <c r="I82" s="54" t="s">
        <v>560</v>
      </c>
      <c r="J82" s="54" t="s">
        <v>560</v>
      </c>
      <c r="K82" s="54" t="s">
        <v>560</v>
      </c>
      <c r="L82" s="54" t="s">
        <v>560</v>
      </c>
      <c r="M82" s="54" t="s">
        <v>560</v>
      </c>
      <c r="N82" s="54" t="s">
        <v>560</v>
      </c>
      <c r="O82" s="54" t="s">
        <v>560</v>
      </c>
      <c r="P82" s="151" t="s">
        <v>560</v>
      </c>
    </row>
    <row r="83" spans="5:16" ht="17.25" customHeight="1" x14ac:dyDescent="0.25">
      <c r="E83" s="43" t="s">
        <v>3</v>
      </c>
      <c r="F83" s="133" t="s">
        <v>561</v>
      </c>
      <c r="G83" s="54" t="s">
        <v>561</v>
      </c>
      <c r="H83" s="54" t="s">
        <v>561</v>
      </c>
      <c r="I83" s="54" t="s">
        <v>561</v>
      </c>
      <c r="J83" s="54" t="s">
        <v>561</v>
      </c>
      <c r="K83" s="54" t="s">
        <v>561</v>
      </c>
      <c r="L83" s="54" t="s">
        <v>561</v>
      </c>
      <c r="M83" s="54" t="s">
        <v>561</v>
      </c>
      <c r="N83" s="54" t="s">
        <v>561</v>
      </c>
      <c r="O83" s="54">
        <v>0</v>
      </c>
      <c r="P83" s="152">
        <v>0</v>
      </c>
    </row>
    <row r="84" spans="5:16" ht="18" customHeight="1" x14ac:dyDescent="0.25">
      <c r="E84" s="43" t="s">
        <v>4</v>
      </c>
      <c r="F84" s="133" t="s">
        <v>187</v>
      </c>
      <c r="G84" s="54" t="s">
        <v>187</v>
      </c>
      <c r="H84" s="54" t="s">
        <v>187</v>
      </c>
      <c r="I84" s="54" t="s">
        <v>187</v>
      </c>
      <c r="J84" s="54" t="s">
        <v>187</v>
      </c>
      <c r="K84" s="54" t="s">
        <v>187</v>
      </c>
      <c r="L84" s="54" t="s">
        <v>187</v>
      </c>
      <c r="M84" s="54" t="s">
        <v>187</v>
      </c>
      <c r="N84" s="54" t="s">
        <v>187</v>
      </c>
      <c r="O84" s="54" t="s">
        <v>187</v>
      </c>
      <c r="P84" s="151" t="s">
        <v>187</v>
      </c>
    </row>
    <row r="85" spans="5:16" x14ac:dyDescent="0.25">
      <c r="E85" s="43" t="s">
        <v>5</v>
      </c>
      <c r="F85" s="133" t="s">
        <v>170</v>
      </c>
      <c r="G85" s="54" t="s">
        <v>170</v>
      </c>
      <c r="H85" s="54" t="s">
        <v>170</v>
      </c>
      <c r="I85" s="54" t="s">
        <v>216</v>
      </c>
      <c r="J85" s="54" t="s">
        <v>216</v>
      </c>
      <c r="K85" s="54" t="s">
        <v>216</v>
      </c>
      <c r="L85" s="54" t="s">
        <v>216</v>
      </c>
      <c r="M85" s="54" t="s">
        <v>216</v>
      </c>
      <c r="N85" s="54" t="s">
        <v>216</v>
      </c>
      <c r="O85" s="54" t="s">
        <v>216</v>
      </c>
      <c r="P85" s="151" t="s">
        <v>216</v>
      </c>
    </row>
    <row r="86" spans="5:16" ht="15" customHeight="1" x14ac:dyDescent="0.25">
      <c r="E86" s="43" t="s">
        <v>6</v>
      </c>
      <c r="F86" s="133" t="s">
        <v>498</v>
      </c>
      <c r="G86" s="54" t="s">
        <v>498</v>
      </c>
      <c r="H86" s="54" t="s">
        <v>498</v>
      </c>
      <c r="I86" s="54" t="s">
        <v>498</v>
      </c>
      <c r="J86" s="54" t="s">
        <v>498</v>
      </c>
      <c r="K86" s="54" t="s">
        <v>498</v>
      </c>
      <c r="L86" s="54" t="s">
        <v>498</v>
      </c>
      <c r="M86" s="54" t="s">
        <v>498</v>
      </c>
      <c r="N86" s="54" t="s">
        <v>498</v>
      </c>
      <c r="O86" s="54">
        <v>0</v>
      </c>
      <c r="P86" s="151" t="s">
        <v>688</v>
      </c>
    </row>
    <row r="87" spans="5:16" ht="15.75" customHeight="1" x14ac:dyDescent="0.25">
      <c r="E87" s="43" t="s">
        <v>7</v>
      </c>
      <c r="F87" s="133" t="s">
        <v>285</v>
      </c>
      <c r="G87" s="54" t="s">
        <v>285</v>
      </c>
      <c r="H87" s="54" t="s">
        <v>285</v>
      </c>
      <c r="I87" s="54" t="s">
        <v>562</v>
      </c>
      <c r="J87" s="54" t="s">
        <v>563</v>
      </c>
      <c r="K87" s="54" t="s">
        <v>564</v>
      </c>
      <c r="L87" s="54" t="s">
        <v>565</v>
      </c>
      <c r="M87" s="54" t="s">
        <v>565</v>
      </c>
      <c r="N87" s="54" t="s">
        <v>566</v>
      </c>
      <c r="O87" s="54" t="s">
        <v>566</v>
      </c>
      <c r="P87" s="152">
        <v>0</v>
      </c>
    </row>
    <row r="88" spans="5:16" ht="17.25" customHeight="1" x14ac:dyDescent="0.25">
      <c r="E88" s="43" t="s">
        <v>8</v>
      </c>
      <c r="F88" s="133" t="s">
        <v>216</v>
      </c>
      <c r="G88" s="54" t="s">
        <v>216</v>
      </c>
      <c r="H88" s="54" t="s">
        <v>187</v>
      </c>
      <c r="I88" s="54" t="s">
        <v>187</v>
      </c>
      <c r="J88" s="54" t="s">
        <v>187</v>
      </c>
      <c r="K88" s="54" t="s">
        <v>187</v>
      </c>
      <c r="L88" s="54" t="s">
        <v>187</v>
      </c>
      <c r="M88" s="54" t="s">
        <v>195</v>
      </c>
      <c r="N88" s="54" t="s">
        <v>195</v>
      </c>
      <c r="O88" s="54" t="s">
        <v>195</v>
      </c>
      <c r="P88" s="151" t="s">
        <v>187</v>
      </c>
    </row>
    <row r="89" spans="5:16" ht="15.75" customHeight="1" x14ac:dyDescent="0.25">
      <c r="E89" s="43" t="s">
        <v>9</v>
      </c>
      <c r="F89" s="133" t="s">
        <v>567</v>
      </c>
      <c r="G89" s="54" t="s">
        <v>567</v>
      </c>
      <c r="H89" s="54" t="s">
        <v>567</v>
      </c>
      <c r="I89" s="54" t="s">
        <v>567</v>
      </c>
      <c r="J89" s="54" t="s">
        <v>567</v>
      </c>
      <c r="K89" s="54" t="s">
        <v>567</v>
      </c>
      <c r="L89" s="54" t="s">
        <v>567</v>
      </c>
      <c r="M89" s="54" t="s">
        <v>548</v>
      </c>
      <c r="N89" s="54" t="s">
        <v>532</v>
      </c>
      <c r="O89" s="54" t="s">
        <v>532</v>
      </c>
      <c r="P89" s="151" t="s">
        <v>532</v>
      </c>
    </row>
    <row r="90" spans="5:16" ht="15.75" customHeight="1" x14ac:dyDescent="0.25">
      <c r="E90" s="43" t="s">
        <v>10</v>
      </c>
      <c r="F90" s="133" t="s">
        <v>568</v>
      </c>
      <c r="G90" s="54" t="s">
        <v>568</v>
      </c>
      <c r="H90" s="54" t="s">
        <v>549</v>
      </c>
      <c r="I90" s="54" t="s">
        <v>549</v>
      </c>
      <c r="J90" s="54" t="s">
        <v>549</v>
      </c>
      <c r="K90" s="54" t="s">
        <v>549</v>
      </c>
      <c r="L90" s="54" t="s">
        <v>549</v>
      </c>
      <c r="M90" s="54" t="s">
        <v>549</v>
      </c>
      <c r="N90" s="54" t="s">
        <v>569</v>
      </c>
      <c r="O90" s="54" t="s">
        <v>569</v>
      </c>
      <c r="P90" s="151">
        <v>0</v>
      </c>
    </row>
    <row r="91" spans="5:16" ht="18" customHeight="1" x14ac:dyDescent="0.25">
      <c r="E91" s="43" t="s">
        <v>12</v>
      </c>
      <c r="F91" s="133" t="s">
        <v>295</v>
      </c>
      <c r="G91" s="54" t="s">
        <v>550</v>
      </c>
      <c r="H91" s="54" t="s">
        <v>570</v>
      </c>
      <c r="I91" s="54" t="s">
        <v>295</v>
      </c>
      <c r="J91" s="54" t="s">
        <v>295</v>
      </c>
      <c r="K91" s="54" t="s">
        <v>295</v>
      </c>
      <c r="L91" s="54" t="s">
        <v>295</v>
      </c>
      <c r="M91" s="54" t="s">
        <v>571</v>
      </c>
      <c r="N91" s="54" t="s">
        <v>571</v>
      </c>
      <c r="O91" s="54" t="s">
        <v>571</v>
      </c>
      <c r="P91" s="151">
        <v>0</v>
      </c>
    </row>
    <row r="92" spans="5:16" x14ac:dyDescent="0.25">
      <c r="E92" s="43" t="s">
        <v>28</v>
      </c>
      <c r="F92" s="133" t="s">
        <v>572</v>
      </c>
      <c r="G92" s="54" t="s">
        <v>572</v>
      </c>
      <c r="H92" s="54" t="s">
        <v>572</v>
      </c>
      <c r="I92" s="54" t="s">
        <v>572</v>
      </c>
      <c r="J92" s="54" t="s">
        <v>187</v>
      </c>
      <c r="K92" s="54" t="s">
        <v>572</v>
      </c>
      <c r="L92" s="54" t="s">
        <v>572</v>
      </c>
      <c r="M92" s="54" t="s">
        <v>187</v>
      </c>
      <c r="N92" s="54" t="s">
        <v>187</v>
      </c>
      <c r="O92" s="54" t="s">
        <v>187</v>
      </c>
      <c r="P92" s="151">
        <v>0</v>
      </c>
    </row>
    <row r="93" spans="5:16" ht="17.25" customHeight="1" x14ac:dyDescent="0.25">
      <c r="E93" s="43" t="s">
        <v>13</v>
      </c>
      <c r="F93" s="133" t="s">
        <v>573</v>
      </c>
      <c r="G93" s="54" t="s">
        <v>369</v>
      </c>
      <c r="H93" s="54" t="s">
        <v>573</v>
      </c>
      <c r="I93" s="54" t="s">
        <v>573</v>
      </c>
      <c r="J93" s="54" t="s">
        <v>424</v>
      </c>
      <c r="K93" s="54" t="s">
        <v>425</v>
      </c>
      <c r="L93" s="54" t="s">
        <v>425</v>
      </c>
      <c r="M93" s="54" t="s">
        <v>425</v>
      </c>
      <c r="N93" s="54" t="s">
        <v>425</v>
      </c>
      <c r="O93" s="54" t="s">
        <v>424</v>
      </c>
      <c r="P93" s="151">
        <v>0</v>
      </c>
    </row>
    <row r="94" spans="5:16" ht="15.75" customHeight="1" x14ac:dyDescent="0.25">
      <c r="E94" s="43" t="s">
        <v>14</v>
      </c>
      <c r="F94" s="133" t="s">
        <v>195</v>
      </c>
      <c r="G94" s="54" t="s">
        <v>552</v>
      </c>
      <c r="H94" s="54" t="s">
        <v>187</v>
      </c>
      <c r="I94" s="54" t="s">
        <v>554</v>
      </c>
      <c r="J94" s="54" t="s">
        <v>187</v>
      </c>
      <c r="K94" s="54" t="s">
        <v>187</v>
      </c>
      <c r="L94" s="54" t="s">
        <v>554</v>
      </c>
      <c r="M94" s="54" t="s">
        <v>554</v>
      </c>
      <c r="N94" s="54" t="s">
        <v>554</v>
      </c>
      <c r="O94" s="54">
        <v>0</v>
      </c>
      <c r="P94" s="151">
        <v>0</v>
      </c>
    </row>
    <row r="95" spans="5:16" ht="19.5" customHeight="1" x14ac:dyDescent="0.25">
      <c r="E95" s="43" t="s">
        <v>15</v>
      </c>
      <c r="F95" s="133" t="s">
        <v>574</v>
      </c>
      <c r="G95" s="54" t="s">
        <v>574</v>
      </c>
      <c r="H95" s="54" t="s">
        <v>296</v>
      </c>
      <c r="I95" s="54" t="s">
        <v>296</v>
      </c>
      <c r="J95" s="54" t="s">
        <v>297</v>
      </c>
      <c r="K95" s="54" t="s">
        <v>297</v>
      </c>
      <c r="L95" s="54" t="s">
        <v>575</v>
      </c>
      <c r="M95" s="54" t="s">
        <v>575</v>
      </c>
      <c r="N95" s="54" t="s">
        <v>575</v>
      </c>
      <c r="O95" s="54" t="s">
        <v>575</v>
      </c>
      <c r="P95" s="151">
        <v>0</v>
      </c>
    </row>
    <row r="96" spans="5:16" x14ac:dyDescent="0.25">
      <c r="E96" s="43" t="s">
        <v>16</v>
      </c>
      <c r="F96" s="133" t="s">
        <v>187</v>
      </c>
      <c r="G96" s="54" t="s">
        <v>187</v>
      </c>
      <c r="H96" s="54" t="s">
        <v>187</v>
      </c>
      <c r="I96" s="54" t="s">
        <v>187</v>
      </c>
      <c r="J96" s="54" t="s">
        <v>187</v>
      </c>
      <c r="K96" s="54" t="s">
        <v>512</v>
      </c>
      <c r="L96" s="54" t="s">
        <v>512</v>
      </c>
      <c r="M96" s="54" t="s">
        <v>251</v>
      </c>
      <c r="N96" s="54" t="s">
        <v>187</v>
      </c>
      <c r="O96" s="54" t="s">
        <v>187</v>
      </c>
      <c r="P96" s="151" t="s">
        <v>187</v>
      </c>
    </row>
    <row r="97" spans="5:16" x14ac:dyDescent="0.25">
      <c r="E97" s="43" t="s">
        <v>29</v>
      </c>
      <c r="F97" s="133" t="s">
        <v>170</v>
      </c>
      <c r="G97" s="54" t="s">
        <v>170</v>
      </c>
      <c r="H97" s="54" t="s">
        <v>170</v>
      </c>
      <c r="I97" s="54" t="s">
        <v>170</v>
      </c>
      <c r="J97" s="54" t="s">
        <v>170</v>
      </c>
      <c r="K97" s="54" t="s">
        <v>170</v>
      </c>
      <c r="L97" s="54" t="s">
        <v>170</v>
      </c>
      <c r="M97" s="54" t="s">
        <v>170</v>
      </c>
      <c r="N97" s="54" t="s">
        <v>170</v>
      </c>
      <c r="O97" s="54">
        <v>0</v>
      </c>
      <c r="P97" s="151">
        <v>0</v>
      </c>
    </row>
    <row r="98" spans="5:16" ht="17.25" customHeight="1" x14ac:dyDescent="0.25">
      <c r="E98" s="43" t="s">
        <v>17</v>
      </c>
      <c r="F98" s="133" t="s">
        <v>170</v>
      </c>
      <c r="G98" s="54" t="s">
        <v>170</v>
      </c>
      <c r="H98" s="54" t="s">
        <v>170</v>
      </c>
      <c r="I98" s="54" t="s">
        <v>170</v>
      </c>
      <c r="J98" s="54" t="s">
        <v>195</v>
      </c>
      <c r="K98" s="54" t="s">
        <v>195</v>
      </c>
      <c r="L98" s="54" t="s">
        <v>195</v>
      </c>
      <c r="M98" s="54" t="s">
        <v>195</v>
      </c>
      <c r="N98" s="54" t="s">
        <v>195</v>
      </c>
      <c r="O98" s="54">
        <v>0</v>
      </c>
      <c r="P98" s="151">
        <v>0</v>
      </c>
    </row>
    <row r="99" spans="5:16" ht="15" customHeight="1" x14ac:dyDescent="0.25">
      <c r="E99" s="43" t="s">
        <v>18</v>
      </c>
      <c r="F99" s="133" t="s">
        <v>253</v>
      </c>
      <c r="G99" s="54" t="s">
        <v>253</v>
      </c>
      <c r="H99" s="54" t="s">
        <v>300</v>
      </c>
      <c r="I99" s="54" t="s">
        <v>300</v>
      </c>
      <c r="J99" s="54" t="s">
        <v>702</v>
      </c>
      <c r="K99" s="54" t="s">
        <v>203</v>
      </c>
      <c r="L99" s="54" t="s">
        <v>203</v>
      </c>
      <c r="M99" s="54">
        <v>0</v>
      </c>
      <c r="N99" s="54">
        <v>0</v>
      </c>
      <c r="O99" s="54">
        <v>0</v>
      </c>
      <c r="P99" s="151">
        <v>0</v>
      </c>
    </row>
    <row r="100" spans="5:16" x14ac:dyDescent="0.25">
      <c r="E100" s="43" t="s">
        <v>19</v>
      </c>
      <c r="F100" s="133" t="s">
        <v>170</v>
      </c>
      <c r="G100" s="54" t="s">
        <v>170</v>
      </c>
      <c r="H100" s="54" t="s">
        <v>170</v>
      </c>
      <c r="I100" s="54" t="s">
        <v>170</v>
      </c>
      <c r="J100" s="54" t="s">
        <v>170</v>
      </c>
      <c r="K100" s="54" t="s">
        <v>170</v>
      </c>
      <c r="L100" s="54" t="s">
        <v>170</v>
      </c>
      <c r="M100" s="54" t="s">
        <v>170</v>
      </c>
      <c r="N100" s="54" t="s">
        <v>170</v>
      </c>
      <c r="O100" s="54">
        <v>0</v>
      </c>
      <c r="P100" s="151">
        <v>0</v>
      </c>
    </row>
    <row r="101" spans="5:16" ht="16.5" customHeight="1" x14ac:dyDescent="0.25">
      <c r="E101" s="43" t="s">
        <v>20</v>
      </c>
      <c r="F101" s="133" t="s">
        <v>219</v>
      </c>
      <c r="G101" s="54" t="s">
        <v>219</v>
      </c>
      <c r="H101" s="54" t="s">
        <v>65</v>
      </c>
      <c r="I101" s="54" t="s">
        <v>576</v>
      </c>
      <c r="J101" s="54" t="s">
        <v>170</v>
      </c>
      <c r="K101" s="54" t="s">
        <v>65</v>
      </c>
      <c r="L101" s="54" t="s">
        <v>65</v>
      </c>
      <c r="M101" s="54" t="s">
        <v>170</v>
      </c>
      <c r="N101" s="54" t="s">
        <v>170</v>
      </c>
      <c r="O101" s="54" t="s">
        <v>65</v>
      </c>
      <c r="P101" s="151" t="s">
        <v>65</v>
      </c>
    </row>
    <row r="102" spans="5:16" x14ac:dyDescent="0.25">
      <c r="E102" s="43" t="s">
        <v>21</v>
      </c>
      <c r="F102" s="133" t="s">
        <v>415</v>
      </c>
      <c r="G102" s="54" t="s">
        <v>415</v>
      </c>
      <c r="H102" s="54" t="s">
        <v>415</v>
      </c>
      <c r="I102" s="54" t="s">
        <v>415</v>
      </c>
      <c r="J102" s="54" t="s">
        <v>415</v>
      </c>
      <c r="K102" s="54" t="s">
        <v>415</v>
      </c>
      <c r="L102" s="54" t="s">
        <v>415</v>
      </c>
      <c r="M102" s="54" t="s">
        <v>415</v>
      </c>
      <c r="N102" s="54" t="s">
        <v>415</v>
      </c>
      <c r="O102" s="54" t="s">
        <v>415</v>
      </c>
      <c r="P102" s="151" t="s">
        <v>415</v>
      </c>
    </row>
    <row r="103" spans="5:16" ht="18" customHeight="1" x14ac:dyDescent="0.25">
      <c r="E103" s="43" t="s">
        <v>22</v>
      </c>
      <c r="F103" s="133" t="s">
        <v>580</v>
      </c>
      <c r="G103" s="54" t="s">
        <v>580</v>
      </c>
      <c r="H103" s="54" t="s">
        <v>580</v>
      </c>
      <c r="I103" s="54" t="s">
        <v>580</v>
      </c>
      <c r="J103" s="54" t="s">
        <v>580</v>
      </c>
      <c r="K103" s="54" t="s">
        <v>173</v>
      </c>
      <c r="L103" s="54" t="s">
        <v>173</v>
      </c>
      <c r="M103" s="54" t="s">
        <v>581</v>
      </c>
      <c r="N103" s="54" t="s">
        <v>258</v>
      </c>
      <c r="O103" s="54">
        <v>0</v>
      </c>
      <c r="P103" s="152">
        <v>0</v>
      </c>
    </row>
    <row r="104" spans="5:16" ht="17.25" customHeight="1" x14ac:dyDescent="0.25">
      <c r="E104" s="43" t="s">
        <v>23</v>
      </c>
      <c r="F104" s="133" t="s">
        <v>474</v>
      </c>
      <c r="G104" s="54" t="s">
        <v>474</v>
      </c>
      <c r="H104" s="54" t="s">
        <v>474</v>
      </c>
      <c r="I104" s="54" t="s">
        <v>474</v>
      </c>
      <c r="J104" s="54" t="s">
        <v>474</v>
      </c>
      <c r="K104" s="54" t="s">
        <v>474</v>
      </c>
      <c r="L104" s="54" t="s">
        <v>474</v>
      </c>
      <c r="M104" s="54" t="s">
        <v>474</v>
      </c>
      <c r="N104" s="54" t="s">
        <v>474</v>
      </c>
      <c r="O104" s="54" t="s">
        <v>474</v>
      </c>
      <c r="P104" s="151" t="s">
        <v>713</v>
      </c>
    </row>
    <row r="105" spans="5:16" x14ac:dyDescent="0.25">
      <c r="E105" s="43" t="s">
        <v>31</v>
      </c>
      <c r="F105" s="133" t="s">
        <v>582</v>
      </c>
      <c r="G105" s="54" t="s">
        <v>170</v>
      </c>
      <c r="H105" s="54" t="s">
        <v>170</v>
      </c>
      <c r="I105" s="54" t="s">
        <v>170</v>
      </c>
      <c r="J105" s="54" t="s">
        <v>264</v>
      </c>
      <c r="K105" s="54" t="s">
        <v>187</v>
      </c>
      <c r="L105" s="54" t="s">
        <v>187</v>
      </c>
      <c r="M105" s="54" t="s">
        <v>170</v>
      </c>
      <c r="N105" s="54" t="s">
        <v>187</v>
      </c>
      <c r="O105" s="54">
        <v>0</v>
      </c>
      <c r="P105" s="152">
        <v>0</v>
      </c>
    </row>
    <row r="106" spans="5:16" ht="17.25" customHeight="1" x14ac:dyDescent="0.25">
      <c r="E106" s="43" t="s">
        <v>24</v>
      </c>
      <c r="F106" s="133" t="s">
        <v>556</v>
      </c>
      <c r="G106" s="54" t="s">
        <v>555</v>
      </c>
      <c r="H106" s="54" t="s">
        <v>555</v>
      </c>
      <c r="I106" s="54" t="s">
        <v>480</v>
      </c>
      <c r="J106" s="54" t="s">
        <v>480</v>
      </c>
      <c r="K106" s="54" t="s">
        <v>480</v>
      </c>
      <c r="L106" s="54" t="s">
        <v>480</v>
      </c>
      <c r="M106" s="54" t="s">
        <v>480</v>
      </c>
      <c r="N106" s="54" t="s">
        <v>480</v>
      </c>
      <c r="O106" s="54" t="s">
        <v>211</v>
      </c>
      <c r="P106" s="151">
        <v>0</v>
      </c>
    </row>
    <row r="107" spans="5:16" ht="20.25" customHeight="1" x14ac:dyDescent="0.25">
      <c r="E107" s="43" t="s">
        <v>25</v>
      </c>
      <c r="F107" s="133" t="s">
        <v>309</v>
      </c>
      <c r="G107" s="54" t="s">
        <v>557</v>
      </c>
      <c r="H107" s="54" t="s">
        <v>557</v>
      </c>
      <c r="I107" s="54" t="s">
        <v>268</v>
      </c>
      <c r="J107" s="54" t="s">
        <v>268</v>
      </c>
      <c r="K107" s="54" t="s">
        <v>557</v>
      </c>
      <c r="L107" s="54" t="s">
        <v>268</v>
      </c>
      <c r="M107" s="54" t="s">
        <v>268</v>
      </c>
      <c r="N107" s="54" t="s">
        <v>557</v>
      </c>
      <c r="O107" s="54" t="s">
        <v>650</v>
      </c>
      <c r="P107" s="151">
        <v>0</v>
      </c>
    </row>
    <row r="108" spans="5:16" ht="18" customHeight="1" x14ac:dyDescent="0.25">
      <c r="E108" s="43" t="s">
        <v>26</v>
      </c>
      <c r="F108" s="133" t="s">
        <v>583</v>
      </c>
      <c r="G108" s="54" t="s">
        <v>583</v>
      </c>
      <c r="H108" s="54" t="s">
        <v>583</v>
      </c>
      <c r="I108" s="54" t="s">
        <v>583</v>
      </c>
      <c r="J108" s="54" t="s">
        <v>312</v>
      </c>
      <c r="K108" s="54" t="s">
        <v>312</v>
      </c>
      <c r="L108" s="54" t="s">
        <v>312</v>
      </c>
      <c r="M108" s="54" t="s">
        <v>584</v>
      </c>
      <c r="N108" s="54" t="s">
        <v>312</v>
      </c>
      <c r="O108" s="54">
        <v>0</v>
      </c>
      <c r="P108" s="152">
        <v>0</v>
      </c>
    </row>
    <row r="109" spans="5:16" ht="16.5" customHeight="1" x14ac:dyDescent="0.25">
      <c r="E109" s="43" t="s">
        <v>27</v>
      </c>
      <c r="F109" s="133" t="s">
        <v>314</v>
      </c>
      <c r="G109" s="54" t="s">
        <v>314</v>
      </c>
      <c r="H109" s="54" t="s">
        <v>315</v>
      </c>
      <c r="I109" s="54" t="s">
        <v>315</v>
      </c>
      <c r="J109" s="54" t="s">
        <v>187</v>
      </c>
      <c r="K109" s="54" t="s">
        <v>187</v>
      </c>
      <c r="L109" s="54" t="s">
        <v>187</v>
      </c>
      <c r="M109" s="54" t="s">
        <v>316</v>
      </c>
      <c r="N109" s="54" t="s">
        <v>187</v>
      </c>
      <c r="O109" s="54" t="s">
        <v>187</v>
      </c>
      <c r="P109" s="151">
        <v>0</v>
      </c>
    </row>
    <row r="110" spans="5:16" ht="17.25" customHeight="1" x14ac:dyDescent="0.25">
      <c r="E110" s="43" t="s">
        <v>61</v>
      </c>
      <c r="F110" s="135" t="s">
        <v>537</v>
      </c>
      <c r="G110" s="56" t="s">
        <v>537</v>
      </c>
      <c r="H110" s="56" t="s">
        <v>537</v>
      </c>
      <c r="I110" s="56" t="s">
        <v>216</v>
      </c>
      <c r="J110" s="56" t="s">
        <v>278</v>
      </c>
      <c r="K110" s="56" t="s">
        <v>195</v>
      </c>
      <c r="L110" s="56" t="s">
        <v>195</v>
      </c>
      <c r="M110" s="56" t="s">
        <v>195</v>
      </c>
      <c r="N110" s="56" t="s">
        <v>195</v>
      </c>
      <c r="O110" s="56">
        <v>0</v>
      </c>
      <c r="P110" s="153">
        <v>0</v>
      </c>
    </row>
    <row r="111" spans="5:16" x14ac:dyDescent="0.25">
      <c r="E111" s="6"/>
    </row>
    <row r="112" spans="5:16" x14ac:dyDescent="0.25">
      <c r="E112" s="6"/>
    </row>
    <row r="113" spans="3:19" ht="18.75" x14ac:dyDescent="0.25">
      <c r="C113" s="185" t="s">
        <v>618</v>
      </c>
      <c r="D113" s="186"/>
      <c r="E113" s="201" t="s">
        <v>142</v>
      </c>
      <c r="F113" s="202"/>
      <c r="G113" s="202"/>
      <c r="H113" s="202"/>
      <c r="I113" s="202"/>
      <c r="J113" s="202"/>
      <c r="K113" s="202"/>
      <c r="L113" s="202"/>
      <c r="M113" s="202"/>
      <c r="N113" s="202"/>
      <c r="O113" s="202"/>
      <c r="P113" s="203"/>
    </row>
    <row r="114" spans="3:19" x14ac:dyDescent="0.25">
      <c r="C114" s="193" t="s">
        <v>143</v>
      </c>
      <c r="D114" s="194" t="s">
        <v>143</v>
      </c>
      <c r="E114" s="14">
        <v>4</v>
      </c>
      <c r="F114" s="18">
        <v>2004</v>
      </c>
      <c r="G114" s="18">
        <f t="shared" ref="G114:P114" si="3">F114+1</f>
        <v>2005</v>
      </c>
      <c r="H114" s="18">
        <f t="shared" si="3"/>
        <v>2006</v>
      </c>
      <c r="I114" s="18">
        <f t="shared" si="3"/>
        <v>2007</v>
      </c>
      <c r="J114" s="18">
        <f t="shared" si="3"/>
        <v>2008</v>
      </c>
      <c r="K114" s="18">
        <f t="shared" si="3"/>
        <v>2009</v>
      </c>
      <c r="L114" s="18">
        <f t="shared" si="3"/>
        <v>2010</v>
      </c>
      <c r="M114" s="18">
        <f t="shared" si="3"/>
        <v>2011</v>
      </c>
      <c r="N114" s="18">
        <f t="shared" si="3"/>
        <v>2012</v>
      </c>
      <c r="O114" s="18">
        <f t="shared" si="3"/>
        <v>2013</v>
      </c>
      <c r="P114" s="147">
        <f t="shared" si="3"/>
        <v>2014</v>
      </c>
      <c r="Q114" s="20" t="s">
        <v>136</v>
      </c>
      <c r="R114" s="21" t="s">
        <v>137</v>
      </c>
      <c r="S114" s="20" t="s">
        <v>138</v>
      </c>
    </row>
    <row r="115" spans="3:19" x14ac:dyDescent="0.25">
      <c r="C115" s="187"/>
      <c r="D115" s="188"/>
      <c r="E115" s="43" t="s">
        <v>0</v>
      </c>
      <c r="F115" s="132">
        <f>IF($C$2="National Currency",IF('Largest Non-Life companies_DATA'!E114=0,0,'Largest Non-Life companies_DATA'!E114),IF($C$2="Current Exchange rate",IF('Largest Non-Life companies_DATA'!E114=0,0,'Largest Non-Life companies_DATA'!E114/Eco!O10),IF($C$2="Constant Exchange rate",IF('Largest Non-Life companies_DATA'!E114=0,0,'Largest Non-Life companies_DATA'!E114/Eco!O46))))</f>
        <v>1796</v>
      </c>
      <c r="G115" s="53">
        <f>IF($C$2="National Currency",IF('Largest Non-Life companies_DATA'!F114=0,0,'Largest Non-Life companies_DATA'!F114),IF($C$2="Current Exchange rate",IF('Largest Non-Life companies_DATA'!F114=0,0,'Largest Non-Life companies_DATA'!F114/Eco!P10),IF($C$2="Constant Exchange rate",IF('Largest Non-Life companies_DATA'!F114=0,0,'Largest Non-Life companies_DATA'!F114/Eco!P46))))</f>
        <v>1848</v>
      </c>
      <c r="H115" s="53">
        <f>IF($C$2="National Currency",IF('Largest Non-Life companies_DATA'!G114=0,0,'Largest Non-Life companies_DATA'!G114),IF($C$2="Current Exchange rate",IF('Largest Non-Life companies_DATA'!G114=0,0,'Largest Non-Life companies_DATA'!G114/Eco!Q10),IF($C$2="Constant Exchange rate",IF('Largest Non-Life companies_DATA'!G114=0,0,'Largest Non-Life companies_DATA'!G114/Eco!Q46))))</f>
        <v>1907</v>
      </c>
      <c r="I115" s="53">
        <f>IF($C$2="National Currency",IF('Largest Non-Life companies_DATA'!H114=0,0,'Largest Non-Life companies_DATA'!H114),IF($C$2="Current Exchange rate",IF('Largest Non-Life companies_DATA'!H114=0,0,'Largest Non-Life companies_DATA'!H114/Eco!R10),IF($C$2="Constant Exchange rate",IF('Largest Non-Life companies_DATA'!H114=0,0,'Largest Non-Life companies_DATA'!H114/Eco!R46))))</f>
        <v>1958</v>
      </c>
      <c r="J115" s="53">
        <f>IF($C$2="National Currency",IF('Largest Non-Life companies_DATA'!I114=0,0,'Largest Non-Life companies_DATA'!I114),IF($C$2="Current Exchange rate",IF('Largest Non-Life companies_DATA'!I114=0,0,'Largest Non-Life companies_DATA'!I114/Eco!S10),IF($C$2="Constant Exchange rate",IF('Largest Non-Life companies_DATA'!I114=0,0,'Largest Non-Life companies_DATA'!I114/Eco!S46))))</f>
        <v>2011</v>
      </c>
      <c r="K115" s="53">
        <f>IF($C$2="National Currency",IF('Largest Non-Life companies_DATA'!J114=0,0,'Largest Non-Life companies_DATA'!J114),IF($C$2="Current Exchange rate",IF('Largest Non-Life companies_DATA'!J114=0,0,'Largest Non-Life companies_DATA'!J114/Eco!T10),IF($C$2="Constant Exchange rate",IF('Largest Non-Life companies_DATA'!J114=0,0,'Largest Non-Life companies_DATA'!J114/Eco!T46))))</f>
        <v>2088</v>
      </c>
      <c r="L115" s="53">
        <f>IF($C$2="National Currency",IF('Largest Non-Life companies_DATA'!K114=0,0,'Largest Non-Life companies_DATA'!K114),IF($C$2="Current Exchange rate",IF('Largest Non-Life companies_DATA'!K114=0,0,'Largest Non-Life companies_DATA'!K114/Eco!U10),IF($C$2="Constant Exchange rate",IF('Largest Non-Life companies_DATA'!K114=0,0,'Largest Non-Life companies_DATA'!K114/Eco!U46))))</f>
        <v>2141</v>
      </c>
      <c r="M115" s="53">
        <f>IF($C$2="National Currency",IF('Largest Non-Life companies_DATA'!L114=0,0,'Largest Non-Life companies_DATA'!L114),IF($C$2="Current Exchange rate",IF('Largest Non-Life companies_DATA'!L114=0,0,'Largest Non-Life companies_DATA'!L114/Eco!V10),IF($C$2="Constant Exchange rate",IF('Largest Non-Life companies_DATA'!L114=0,0,'Largest Non-Life companies_DATA'!L114/Eco!V46))))</f>
        <v>2204</v>
      </c>
      <c r="N115" s="53">
        <f>IF($C$2="National Currency",IF('Largest Non-Life companies_DATA'!M114=0,0,'Largest Non-Life companies_DATA'!M114),IF($C$2="Current Exchange rate",IF('Largest Non-Life companies_DATA'!M114=0,0,'Largest Non-Life companies_DATA'!M114/Eco!W10),IF($C$2="Constant Exchange rate",IF('Largest Non-Life companies_DATA'!M114=0,0,'Largest Non-Life companies_DATA'!M114/Eco!W46))))</f>
        <v>2246</v>
      </c>
      <c r="O115" s="53">
        <f>IF($C$2="National Currency",IF('Largest Non-Life companies_DATA'!N114=0,0,'Largest Non-Life companies_DATA'!N114),IF($C$2="Current Exchange rate",IF('Largest Non-Life companies_DATA'!N114=0,0,'Largest Non-Life companies_DATA'!N114/Eco!X10),IF($C$2="Constant Exchange rate",IF('Largest Non-Life companies_DATA'!N114=0,0,'Largest Non-Life companies_DATA'!N114/Eco!X46))))</f>
        <v>2332</v>
      </c>
      <c r="P115" s="150">
        <f>IF($C$2="National Currency",IF('Largest Non-Life companies_DATA'!O114=0,0,'Largest Non-Life companies_DATA'!O114),IF($C$2="Current Exchange rate",IF('Largest Non-Life companies_DATA'!O114=0,0,'Largest Non-Life companies_DATA'!O114/Eco!Y10),IF($C$2="Constant Exchange rate",IF('Largest Non-Life companies_DATA'!O114=0,0,'Largest Non-Life companies_DATA'!O114/Eco!Y46))))</f>
        <v>0</v>
      </c>
      <c r="Q115" s="22">
        <f>O115/$O$147</f>
        <v>2.7226230173024932E-2</v>
      </c>
      <c r="R115" s="22">
        <f>IF(OR(O115=0, N115=0),"-",O115/N115-1)</f>
        <v>3.8290293855743451E-2</v>
      </c>
      <c r="S115" s="22">
        <f>IF(OR(O115=0, F115=0),"-",O115/F115-1)</f>
        <v>0.2984409799554566</v>
      </c>
    </row>
    <row r="116" spans="3:19" x14ac:dyDescent="0.25">
      <c r="C116" s="187"/>
      <c r="D116" s="188"/>
      <c r="E116" s="43" t="s">
        <v>1</v>
      </c>
      <c r="F116" s="133">
        <f>IF($C$2="National Currency",IF('Largest Non-Life companies_DATA'!E115=0,0,'Largest Non-Life companies_DATA'!E115),IF($C$2="Current Exchange rate",IF('Largest Non-Life companies_DATA'!E115=0,0,'Largest Non-Life companies_DATA'!E115/Eco!O11),IF($C$2="Constant Exchange rate",IF('Largest Non-Life companies_DATA'!E115=0,0,'Largest Non-Life companies_DATA'!E115/Eco!O47))))</f>
        <v>1424</v>
      </c>
      <c r="G116" s="54">
        <f>IF($C$2="National Currency",IF('Largest Non-Life companies_DATA'!F115=0,0,'Largest Non-Life companies_DATA'!F115),IF($C$2="Current Exchange rate",IF('Largest Non-Life companies_DATA'!F115=0,0,'Largest Non-Life companies_DATA'!F115/Eco!P11),IF($C$2="Constant Exchange rate",IF('Largest Non-Life companies_DATA'!F115=0,0,'Largest Non-Life companies_DATA'!F115/Eco!P47))))</f>
        <v>1449</v>
      </c>
      <c r="H116" s="54">
        <f>IF($C$2="National Currency",IF('Largest Non-Life companies_DATA'!G115=0,0,'Largest Non-Life companies_DATA'!G115),IF($C$2="Current Exchange rate",IF('Largest Non-Life companies_DATA'!G115=0,0,'Largest Non-Life companies_DATA'!G115/Eco!Q11),IF($C$2="Constant Exchange rate",IF('Largest Non-Life companies_DATA'!G115=0,0,'Largest Non-Life companies_DATA'!G115/Eco!Q47))))</f>
        <v>2098</v>
      </c>
      <c r="I116" s="54">
        <f>IF($C$2="National Currency",IF('Largest Non-Life companies_DATA'!H115=0,0,'Largest Non-Life companies_DATA'!H115),IF($C$2="Current Exchange rate",IF('Largest Non-Life companies_DATA'!H115=0,0,'Largest Non-Life companies_DATA'!H115/Eco!R11),IF($C$2="Constant Exchange rate",IF('Largest Non-Life companies_DATA'!H115=0,0,'Largest Non-Life companies_DATA'!H115/Eco!R47))))</f>
        <v>2112</v>
      </c>
      <c r="J116" s="54">
        <f>IF($C$2="National Currency",IF('Largest Non-Life companies_DATA'!I115=0,0,'Largest Non-Life companies_DATA'!I115),IF($C$2="Current Exchange rate",IF('Largest Non-Life companies_DATA'!I115=0,0,'Largest Non-Life companies_DATA'!I115/Eco!S11),IF($C$2="Constant Exchange rate",IF('Largest Non-Life companies_DATA'!I115=0,0,'Largest Non-Life companies_DATA'!I115/Eco!S47))))</f>
        <v>2147</v>
      </c>
      <c r="K116" s="54">
        <f>IF($C$2="National Currency",IF('Largest Non-Life companies_DATA'!J115=0,0,'Largest Non-Life companies_DATA'!J115),IF($C$2="Current Exchange rate",IF('Largest Non-Life companies_DATA'!J115=0,0,'Largest Non-Life companies_DATA'!J115/Eco!T11),IF($C$2="Constant Exchange rate",IF('Largest Non-Life companies_DATA'!J115=0,0,'Largest Non-Life companies_DATA'!J115/Eco!T47))))</f>
        <v>2143</v>
      </c>
      <c r="L116" s="54">
        <f>IF($C$2="National Currency",IF('Largest Non-Life companies_DATA'!K115=0,0,'Largest Non-Life companies_DATA'!K115),IF($C$2="Current Exchange rate",IF('Largest Non-Life companies_DATA'!K115=0,0,'Largest Non-Life companies_DATA'!K115/Eco!U11),IF($C$2="Constant Exchange rate",IF('Largest Non-Life companies_DATA'!K115=0,0,'Largest Non-Life companies_DATA'!K115/Eco!U47))))</f>
        <v>2104</v>
      </c>
      <c r="M116" s="54">
        <f>IF($C$2="National Currency",IF('Largest Non-Life companies_DATA'!L115=0,0,'Largest Non-Life companies_DATA'!L115),IF($C$2="Current Exchange rate",IF('Largest Non-Life companies_DATA'!L115=0,0,'Largest Non-Life companies_DATA'!L115/Eco!V11),IF($C$2="Constant Exchange rate",IF('Largest Non-Life companies_DATA'!L115=0,0,'Largest Non-Life companies_DATA'!L115/Eco!V47))))</f>
        <v>2153</v>
      </c>
      <c r="N116" s="54">
        <f>IF($C$2="National Currency",IF('Largest Non-Life companies_DATA'!M115=0,0,'Largest Non-Life companies_DATA'!M115),IF($C$2="Current Exchange rate",IF('Largest Non-Life companies_DATA'!M115=0,0,'Largest Non-Life companies_DATA'!M115/Eco!W11),IF($C$2="Constant Exchange rate",IF('Largest Non-Life companies_DATA'!M115=0,0,'Largest Non-Life companies_DATA'!M115/Eco!W47))))</f>
        <v>2141</v>
      </c>
      <c r="O116" s="54">
        <f>IF($C$2="National Currency",IF('Largest Non-Life companies_DATA'!N115=0,0,'Largest Non-Life companies_DATA'!N115),IF($C$2="Current Exchange rate",IF('Largest Non-Life companies_DATA'!N115=0,0,'Largest Non-Life companies_DATA'!N115/Eco!X11),IF($C$2="Constant Exchange rate",IF('Largest Non-Life companies_DATA'!N115=0,0,'Largest Non-Life companies_DATA'!N115/Eco!X47))))</f>
        <v>2102</v>
      </c>
      <c r="P116" s="151">
        <f>IF($C$2="National Currency",IF('Largest Non-Life companies_DATA'!O115=0,0,'Largest Non-Life companies_DATA'!O115),IF($C$2="Current Exchange rate",IF('Largest Non-Life companies_DATA'!O115=0,0,'Largest Non-Life companies_DATA'!O115/Eco!Y11),IF($C$2="Constant Exchange rate",IF('Largest Non-Life companies_DATA'!O115=0,0,'Largest Non-Life companies_DATA'!O115/Eco!Y47))))</f>
        <v>2162.8653549999999</v>
      </c>
      <c r="Q116" s="22">
        <f t="shared" ref="Q116:Q148" si="4">O116/$O$147</f>
        <v>2.4540967334347515E-2</v>
      </c>
      <c r="R116" s="22">
        <f t="shared" ref="R116:R148" si="5">IF(OR(O116=0, N116=0),"-",O116/N116-1)</f>
        <v>-1.8215787015413376E-2</v>
      </c>
      <c r="S116" s="22">
        <f t="shared" ref="S116:S148" si="6">IF(OR(O116=0, F116=0),"-",O116/F116-1)</f>
        <v>0.476123595505618</v>
      </c>
    </row>
    <row r="117" spans="3:19" x14ac:dyDescent="0.25">
      <c r="C117" s="187"/>
      <c r="D117" s="188"/>
      <c r="E117" s="43" t="s">
        <v>30</v>
      </c>
      <c r="F117" s="54">
        <f>IF($C$2="National Currency",IF('Largest Non-Life companies_DATA'!E116=0,0,'Largest Non-Life companies_DATA'!E116),IF($C$2="Current Exchange rate",IF('Largest Non-Life companies_DATA'!E116=0,0,'Largest Non-Life companies_DATA'!E116/Eco!O12),IF($C$2="Constant Exchange rate",IF('Largest Non-Life companies_DATA'!E116=0,0,'Largest Non-Life companies_DATA'!E116/Eco!O48))))</f>
        <v>63.650680028632785</v>
      </c>
      <c r="G117" s="54">
        <f>IF($C$2="National Currency",IF('Largest Non-Life companies_DATA'!F116=0,0,'Largest Non-Life companies_DATA'!F116),IF($C$2="Current Exchange rate",IF('Largest Non-Life companies_DATA'!F116=0,0,'Largest Non-Life companies_DATA'!F116/Eco!P12),IF($C$2="Constant Exchange rate",IF('Largest Non-Life companies_DATA'!F116=0,0,'Largest Non-Life companies_DATA'!F116/Eco!P48))))</f>
        <v>95.237243071888741</v>
      </c>
      <c r="H117" s="54">
        <f>IF($C$2="National Currency",IF('Largest Non-Life companies_DATA'!G116=0,0,'Largest Non-Life companies_DATA'!G116),IF($C$2="Current Exchange rate",IF('Largest Non-Life companies_DATA'!G116=0,0,'Largest Non-Life companies_DATA'!G116/Eco!Q12),IF($C$2="Constant Exchange rate",IF('Largest Non-Life companies_DATA'!G116=0,0,'Largest Non-Life companies_DATA'!G116/Eco!Q48))))</f>
        <v>98.155652047755396</v>
      </c>
      <c r="I117" s="54">
        <f>IF($C$2="National Currency",IF('Largest Non-Life companies_DATA'!H116=0,0,'Largest Non-Life companies_DATA'!H116),IF($C$2="Current Exchange rate",IF('Largest Non-Life companies_DATA'!H116=0,0,'Largest Non-Life companies_DATA'!H116/Eco!R12),IF($C$2="Constant Exchange rate",IF('Largest Non-Life companies_DATA'!H116=0,0,'Largest Non-Life companies_DATA'!H116/Eco!R48))))</f>
        <v>101.07406102362205</v>
      </c>
      <c r="J117" s="54">
        <f>IF($C$2="National Currency",IF('Largest Non-Life companies_DATA'!I116=0,0,'Largest Non-Life companies_DATA'!I116),IF($C$2="Current Exchange rate",IF('Largest Non-Life companies_DATA'!I116=0,0,'Largest Non-Life companies_DATA'!I116/Eco!S12),IF($C$2="Constant Exchange rate",IF('Largest Non-Life companies_DATA'!I116=0,0,'Largest Non-Life companies_DATA'!I116/Eco!S48))))</f>
        <v>113.4768381225074</v>
      </c>
      <c r="K117" s="54">
        <f>IF($C$2="National Currency",IF('Largest Non-Life companies_DATA'!J116=0,0,'Largest Non-Life companies_DATA'!J116),IF($C$2="Current Exchange rate",IF('Largest Non-Life companies_DATA'!J116=0,0,'Largest Non-Life companies_DATA'!J116/Eco!T12),IF($C$2="Constant Exchange rate",IF('Largest Non-Life companies_DATA'!J116=0,0,'Largest Non-Life companies_DATA'!J116/Eco!T48))))</f>
        <v>132.77073320380407</v>
      </c>
      <c r="L117" s="54">
        <f>IF($C$2="National Currency",IF('Largest Non-Life companies_DATA'!K116=0,0,'Largest Non-Life companies_DATA'!K116),IF($C$2="Current Exchange rate",IF('Largest Non-Life companies_DATA'!K116=0,0,'Largest Non-Life companies_DATA'!K116/Eco!U12),IF($C$2="Constant Exchange rate",IF('Largest Non-Life companies_DATA'!K116=0,0,'Largest Non-Life companies_DATA'!K116/Eco!U48))))</f>
        <v>114.944779629819</v>
      </c>
      <c r="M117" s="54">
        <f>IF($C$2="National Currency",IF('Largest Non-Life companies_DATA'!L116=0,0,'Largest Non-Life companies_DATA'!L116),IF($C$2="Current Exchange rate",IF('Largest Non-Life companies_DATA'!L116=0,0,'Largest Non-Life companies_DATA'!L116/Eco!V12),IF($C$2="Constant Exchange rate",IF('Largest Non-Life companies_DATA'!L116=0,0,'Largest Non-Life companies_DATA'!L116/Eco!V48))))</f>
        <v>95.756723591369266</v>
      </c>
      <c r="N117" s="54">
        <f>IF($C$2="National Currency",IF('Largest Non-Life companies_DATA'!M116=0,0,'Largest Non-Life companies_DATA'!M116),IF($C$2="Current Exchange rate",IF('Largest Non-Life companies_DATA'!M116=0,0,'Largest Non-Life companies_DATA'!M116/Eco!W12),IF($C$2="Constant Exchange rate",IF('Largest Non-Life companies_DATA'!M116=0,0,'Largest Non-Life companies_DATA'!M116/Eco!W48))))</f>
        <v>98.68084671234277</v>
      </c>
      <c r="O117" s="127">
        <f>IF($C$2="National Currency",IF('Largest Non-Life companies_DATA'!N116=0,0,'Largest Non-Life companies_DATA'!N116),IF($C$2="Current Exchange rate",IF('Largest Non-Life companies_DATA'!N116=0,0,'Largest Non-Life companies_DATA'!N116/Eco!X12),IF($C$2="Constant Exchange rate",IF('Largest Non-Life companies_DATA'!N116=0,0,'Largest Non-Life companies_DATA'!N116/Eco!X48))))</f>
        <v>98.68084671234277</v>
      </c>
      <c r="P117" s="152">
        <f>IF($C$2="National Currency",IF('Largest Non-Life companies_DATA'!O116=0,0,'Largest Non-Life companies_DATA'!O116),IF($C$2="Current Exchange rate",IF('Largest Non-Life companies_DATA'!O116=0,0,'Largest Non-Life companies_DATA'!O116/Eco!Y12),IF($C$2="Constant Exchange rate",IF('Largest Non-Life companies_DATA'!O116=0,0,'Largest Non-Life companies_DATA'!O116/Eco!Y48))))</f>
        <v>0</v>
      </c>
      <c r="Q117" s="22">
        <f t="shared" si="4"/>
        <v>1.1521043937646805E-3</v>
      </c>
      <c r="R117" s="22">
        <f t="shared" si="5"/>
        <v>0</v>
      </c>
      <c r="S117" s="22">
        <f t="shared" si="6"/>
        <v>0.55035023456076071</v>
      </c>
    </row>
    <row r="118" spans="3:19" x14ac:dyDescent="0.25">
      <c r="C118" s="187"/>
      <c r="D118" s="188"/>
      <c r="E118" s="43" t="s">
        <v>2</v>
      </c>
      <c r="F118" s="133">
        <f>IF($C$2="National Currency",IF('Largest Non-Life companies_DATA'!E117=0,0,'Largest Non-Life companies_DATA'!E117),IF($C$2="Current Exchange rate",IF('Largest Non-Life companies_DATA'!E117=0,0,'Largest Non-Life companies_DATA'!E117/Eco!O13),IF($C$2="Constant Exchange rate",IF('Largest Non-Life companies_DATA'!E117=0,0,'Largest Non-Life companies_DATA'!E117/Eco!O49))))</f>
        <v>2553.9753825681973</v>
      </c>
      <c r="G118" s="54">
        <f>IF($C$2="National Currency",IF('Largest Non-Life companies_DATA'!F117=0,0,'Largest Non-Life companies_DATA'!F117),IF($C$2="Current Exchange rate",IF('Largest Non-Life companies_DATA'!F117=0,0,'Largest Non-Life companies_DATA'!F117/Eco!P13),IF($C$2="Constant Exchange rate",IF('Largest Non-Life companies_DATA'!F117=0,0,'Largest Non-Life companies_DATA'!F117/Eco!P49))))</f>
        <v>2566.6167664670661</v>
      </c>
      <c r="H118" s="54">
        <f>IF($C$2="National Currency",IF('Largest Non-Life companies_DATA'!G117=0,0,'Largest Non-Life companies_DATA'!G117),IF($C$2="Current Exchange rate",IF('Largest Non-Life companies_DATA'!G117=0,0,'Largest Non-Life companies_DATA'!G117/Eco!Q13),IF($C$2="Constant Exchange rate",IF('Largest Non-Life companies_DATA'!G117=0,0,'Largest Non-Life companies_DATA'!G117/Eco!Q49))))</f>
        <v>2640.2195608782436</v>
      </c>
      <c r="I118" s="54">
        <f>IF($C$2="National Currency",IF('Largest Non-Life companies_DATA'!H117=0,0,'Largest Non-Life companies_DATA'!H117),IF($C$2="Current Exchange rate",IF('Largest Non-Life companies_DATA'!H117=0,0,'Largest Non-Life companies_DATA'!H117/Eco!R13),IF($C$2="Constant Exchange rate",IF('Largest Non-Life companies_DATA'!H117=0,0,'Largest Non-Life companies_DATA'!H117/Eco!R49))))</f>
        <v>2653.1104457751167</v>
      </c>
      <c r="J118" s="54">
        <f>IF($C$2="National Currency",IF('Largest Non-Life companies_DATA'!I117=0,0,'Largest Non-Life companies_DATA'!I117),IF($C$2="Current Exchange rate",IF('Largest Non-Life companies_DATA'!I117=0,0,'Largest Non-Life companies_DATA'!I117/Eco!S13),IF($C$2="Constant Exchange rate",IF('Largest Non-Life companies_DATA'!I117=0,0,'Largest Non-Life companies_DATA'!I117/Eco!S49))))</f>
        <v>2647.870924817033</v>
      </c>
      <c r="K118" s="54">
        <f>IF($C$2="National Currency",IF('Largest Non-Life companies_DATA'!J117=0,0,'Largest Non-Life companies_DATA'!J117),IF($C$2="Current Exchange rate",IF('Largest Non-Life companies_DATA'!J117=0,0,'Largest Non-Life companies_DATA'!J117/Eco!T13),IF($C$2="Constant Exchange rate",IF('Largest Non-Life companies_DATA'!J117=0,0,'Largest Non-Life companies_DATA'!J117/Eco!T49))))</f>
        <v>2676.6467065868264</v>
      </c>
      <c r="L118" s="54">
        <f>IF($C$2="National Currency",IF('Largest Non-Life companies_DATA'!K117=0,0,'Largest Non-Life companies_DATA'!K117),IF($C$2="Current Exchange rate",IF('Largest Non-Life companies_DATA'!K117=0,0,'Largest Non-Life companies_DATA'!K117/Eco!U13),IF($C$2="Constant Exchange rate",IF('Largest Non-Life companies_DATA'!K117=0,0,'Largest Non-Life companies_DATA'!K117/Eco!U49))))</f>
        <v>2625.7485029940121</v>
      </c>
      <c r="M118" s="54">
        <f>IF($C$2="National Currency",IF('Largest Non-Life companies_DATA'!L117=0,0,'Largest Non-Life companies_DATA'!L117),IF($C$2="Current Exchange rate",IF('Largest Non-Life companies_DATA'!L117=0,0,'Largest Non-Life companies_DATA'!L117/Eco!V13),IF($C$2="Constant Exchange rate",IF('Largest Non-Life companies_DATA'!L117=0,0,'Largest Non-Life companies_DATA'!L117/Eco!V49))))</f>
        <v>2653.8589487691288</v>
      </c>
      <c r="N118" s="54">
        <f>IF($C$2="National Currency",IF('Largest Non-Life companies_DATA'!M117=0,0,'Largest Non-Life companies_DATA'!M117),IF($C$2="Current Exchange rate",IF('Largest Non-Life companies_DATA'!M117=0,0,'Largest Non-Life companies_DATA'!M117/Eco!W13),IF($C$2="Constant Exchange rate",IF('Largest Non-Life companies_DATA'!M117=0,0,'Largest Non-Life companies_DATA'!M117/Eco!W49))))</f>
        <v>2678.8922155688624</v>
      </c>
      <c r="O118" s="54">
        <f>IF($C$2="National Currency",IF('Largest Non-Life companies_DATA'!N117=0,0,'Largest Non-Life companies_DATA'!N117),IF($C$2="Current Exchange rate",IF('Largest Non-Life companies_DATA'!N117=0,0,'Largest Non-Life companies_DATA'!N117/Eco!X13),IF($C$2="Constant Exchange rate",IF('Largest Non-Life companies_DATA'!N117=0,0,'Largest Non-Life companies_DATA'!N117/Eco!X49))))</f>
        <v>2692.1157684630739</v>
      </c>
      <c r="P118" s="151">
        <f>IF($C$2="National Currency",IF('Largest Non-Life companies_DATA'!O117=0,0,'Largest Non-Life companies_DATA'!O117),IF($C$2="Current Exchange rate",IF('Largest Non-Life companies_DATA'!O117=0,0,'Largest Non-Life companies_DATA'!O117/Eco!Y13),IF($C$2="Constant Exchange rate",IF('Largest Non-Life companies_DATA'!O117=0,0,'Largest Non-Life companies_DATA'!O117/Eco!Y49))))</f>
        <v>2740.1815028276778</v>
      </c>
      <c r="Q118" s="22">
        <f t="shared" si="4"/>
        <v>3.1430601871614727E-2</v>
      </c>
      <c r="R118" s="22">
        <f t="shared" si="5"/>
        <v>4.9362019185992256E-3</v>
      </c>
      <c r="S118" s="22">
        <f t="shared" si="6"/>
        <v>5.4088377999934822E-2</v>
      </c>
    </row>
    <row r="119" spans="3:19" x14ac:dyDescent="0.25">
      <c r="C119" s="187"/>
      <c r="D119" s="188"/>
      <c r="E119" s="43" t="s">
        <v>3</v>
      </c>
      <c r="F119" s="133">
        <f>IF($C$2="National Currency",IF('Largest Non-Life companies_DATA'!E118=0,0,'Largest Non-Life companies_DATA'!E118),IF($C$2="Current Exchange rate",IF('Largest Non-Life companies_DATA'!E118=0,0,'Largest Non-Life companies_DATA'!E118/Eco!O14),IF($C$2="Constant Exchange rate",IF('Largest Non-Life companies_DATA'!E118=0,0,'Largest Non-Life companies_DATA'!E118/Eco!O50))))</f>
        <v>45.449108958258584</v>
      </c>
      <c r="G119" s="54">
        <f>IF($C$2="National Currency",IF('Largest Non-Life companies_DATA'!F118=0,0,'Largest Non-Life companies_DATA'!F118),IF($C$2="Current Exchange rate",IF('Largest Non-Life companies_DATA'!F118=0,0,'Largest Non-Life companies_DATA'!F118/Eco!P14),IF($C$2="Constant Exchange rate",IF('Largest Non-Life companies_DATA'!F118=0,0,'Largest Non-Life companies_DATA'!F118/Eco!P50))))</f>
        <v>48.353751260102179</v>
      </c>
      <c r="H119" s="54">
        <f>IF($C$2="National Currency",IF('Largest Non-Life companies_DATA'!G118=0,0,'Largest Non-Life companies_DATA'!G118),IF($C$2="Current Exchange rate",IF('Largest Non-Life companies_DATA'!G118=0,0,'Largest Non-Life companies_DATA'!G118/Eco!Q14),IF($C$2="Constant Exchange rate",IF('Largest Non-Life companies_DATA'!G118=0,0,'Largest Non-Life companies_DATA'!G118/Eco!Q50))))</f>
        <v>52.79614536880414</v>
      </c>
      <c r="I119" s="54">
        <f>IF($C$2="National Currency",IF('Largest Non-Life companies_DATA'!H118=0,0,'Largest Non-Life companies_DATA'!H118),IF($C$2="Current Exchange rate",IF('Largest Non-Life companies_DATA'!H118=0,0,'Largest Non-Life companies_DATA'!H118/Eco!R14),IF($C$2="Constant Exchange rate",IF('Largest Non-Life companies_DATA'!H118=0,0,'Largest Non-Life companies_DATA'!H118/Eco!R50))))</f>
        <v>57.751123413125562</v>
      </c>
      <c r="J119" s="54">
        <f>IF($C$2="National Currency",IF('Largest Non-Life companies_DATA'!I118=0,0,'Largest Non-Life companies_DATA'!I118),IF($C$2="Current Exchange rate",IF('Largest Non-Life companies_DATA'!I118=0,0,'Largest Non-Life companies_DATA'!I118/Eco!S14),IF($C$2="Constant Exchange rate",IF('Largest Non-Life companies_DATA'!I118=0,0,'Largest Non-Life companies_DATA'!I118/Eco!S50))))</f>
        <v>64</v>
      </c>
      <c r="K119" s="54">
        <f>IF($C$2="National Currency",IF('Largest Non-Life companies_DATA'!J118=0,0,'Largest Non-Life companies_DATA'!J118),IF($C$2="Current Exchange rate",IF('Largest Non-Life companies_DATA'!J118=0,0,'Largest Non-Life companies_DATA'!J118/Eco!T14),IF($C$2="Constant Exchange rate",IF('Largest Non-Life companies_DATA'!J118=0,0,'Largest Non-Life companies_DATA'!J118/Eco!T50))))</f>
        <v>67</v>
      </c>
      <c r="L119" s="54">
        <f>IF($C$2="National Currency",IF('Largest Non-Life companies_DATA'!K118=0,0,'Largest Non-Life companies_DATA'!K118),IF($C$2="Current Exchange rate",IF('Largest Non-Life companies_DATA'!K118=0,0,'Largest Non-Life companies_DATA'!K118/Eco!U14),IF($C$2="Constant Exchange rate",IF('Largest Non-Life companies_DATA'!K118=0,0,'Largest Non-Life companies_DATA'!K118/Eco!U50))))</f>
        <v>68</v>
      </c>
      <c r="M119" s="54">
        <f>IF($C$2="National Currency",IF('Largest Non-Life companies_DATA'!L118=0,0,'Largest Non-Life companies_DATA'!L118),IF($C$2="Current Exchange rate",IF('Largest Non-Life companies_DATA'!L118=0,0,'Largest Non-Life companies_DATA'!L118/Eco!V14),IF($C$2="Constant Exchange rate",IF('Largest Non-Life companies_DATA'!L118=0,0,'Largest Non-Life companies_DATA'!L118/Eco!V50))))</f>
        <v>67.391999999999996</v>
      </c>
      <c r="N119" s="54">
        <f>IF($C$2="National Currency",IF('Largest Non-Life companies_DATA'!M118=0,0,'Largest Non-Life companies_DATA'!M118),IF($C$2="Current Exchange rate",IF('Largest Non-Life companies_DATA'!M118=0,0,'Largest Non-Life companies_DATA'!M118/Eco!W14),IF($C$2="Constant Exchange rate",IF('Largest Non-Life companies_DATA'!M118=0,0,'Largest Non-Life companies_DATA'!M118/Eco!W50))))</f>
        <v>38.799999999999997</v>
      </c>
      <c r="O119" s="127">
        <f>IF($C$2="National Currency",IF('Largest Non-Life companies_DATA'!N118=0,0,'Largest Non-Life companies_DATA'!N118),IF($C$2="Current Exchange rate",IF('Largest Non-Life companies_DATA'!N118=0,0,'Largest Non-Life companies_DATA'!N118/Eco!X14),IF($C$2="Constant Exchange rate",IF('Largest Non-Life companies_DATA'!N118=0,0,'Largest Non-Life companies_DATA'!N118/Eco!X50))))</f>
        <v>38.799999999999997</v>
      </c>
      <c r="P119" s="152">
        <f>IF($C$2="National Currency",IF('Largest Non-Life companies_DATA'!O118=0,0,'Largest Non-Life companies_DATA'!O118),IF($C$2="Current Exchange rate",IF('Largest Non-Life companies_DATA'!O118=0,0,'Largest Non-Life companies_DATA'!O118/Eco!Y14),IF($C$2="Constant Exchange rate",IF('Largest Non-Life companies_DATA'!O118=0,0,'Largest Non-Life companies_DATA'!O118/Eco!Y50))))</f>
        <v>0</v>
      </c>
      <c r="Q119" s="22">
        <f t="shared" si="4"/>
        <v>4.5299216582905973E-4</v>
      </c>
      <c r="R119" s="22">
        <f t="shared" si="5"/>
        <v>0</v>
      </c>
      <c r="S119" s="22">
        <f t="shared" si="6"/>
        <v>-0.14629789473684218</v>
      </c>
    </row>
    <row r="120" spans="3:19" x14ac:dyDescent="0.25">
      <c r="C120" s="187"/>
      <c r="D120" s="188"/>
      <c r="E120" s="43" t="s">
        <v>4</v>
      </c>
      <c r="F120" s="133">
        <f>IF($C$2="National Currency",IF('Largest Non-Life companies_DATA'!E119=0,0,'Largest Non-Life companies_DATA'!E119),IF($C$2="Current Exchange rate",IF('Largest Non-Life companies_DATA'!E119=0,0,'Largest Non-Life companies_DATA'!E119/Eco!O15),IF($C$2="Constant Exchange rate",IF('Largest Non-Life companies_DATA'!E119=0,0,'Largest Non-Life companies_DATA'!E119/Eco!O51))))</f>
        <v>904.20046872183161</v>
      </c>
      <c r="G120" s="54">
        <f>IF($C$2="National Currency",IF('Largest Non-Life companies_DATA'!F119=0,0,'Largest Non-Life companies_DATA'!F119),IF($C$2="Current Exchange rate",IF('Largest Non-Life companies_DATA'!F119=0,0,'Largest Non-Life companies_DATA'!F119/Eco!P15),IF($C$2="Constant Exchange rate",IF('Largest Non-Life companies_DATA'!F119=0,0,'Largest Non-Life companies_DATA'!F119/Eco!P51))))</f>
        <v>956.58914728682169</v>
      </c>
      <c r="H120" s="54">
        <f>IF($C$2="National Currency",IF('Largest Non-Life companies_DATA'!G119=0,0,'Largest Non-Life companies_DATA'!G119),IF($C$2="Current Exchange rate",IF('Largest Non-Life companies_DATA'!G119=0,0,'Largest Non-Life companies_DATA'!G119/Eco!Q15),IF($C$2="Constant Exchange rate",IF('Largest Non-Life companies_DATA'!G119=0,0,'Largest Non-Life companies_DATA'!G119/Eco!Q51))))</f>
        <v>954.02920497566254</v>
      </c>
      <c r="I120" s="54">
        <f>IF($C$2="National Currency",IF('Largest Non-Life companies_DATA'!H119=0,0,'Largest Non-Life companies_DATA'!H119),IF($C$2="Current Exchange rate",IF('Largest Non-Life companies_DATA'!H119=0,0,'Largest Non-Life companies_DATA'!H119/Eco!R15),IF($C$2="Constant Exchange rate",IF('Largest Non-Life companies_DATA'!H119=0,0,'Largest Non-Life companies_DATA'!H119/Eco!R51))))</f>
        <v>946.13304488912922</v>
      </c>
      <c r="J120" s="54">
        <f>IF($C$2="National Currency",IF('Largest Non-Life companies_DATA'!I119=0,0,'Largest Non-Life companies_DATA'!I119),IF($C$2="Current Exchange rate",IF('Largest Non-Life companies_DATA'!I119=0,0,'Largest Non-Life companies_DATA'!I119/Eco!S15),IF($C$2="Constant Exchange rate",IF('Largest Non-Life companies_DATA'!I119=0,0,'Largest Non-Life companies_DATA'!I119/Eco!S51))))</f>
        <v>949.30593113394627</v>
      </c>
      <c r="K120" s="54">
        <f>IF($C$2="National Currency",IF('Largest Non-Life companies_DATA'!J119=0,0,'Largest Non-Life companies_DATA'!J119),IF($C$2="Current Exchange rate",IF('Largest Non-Life companies_DATA'!J119=0,0,'Largest Non-Life companies_DATA'!J119/Eco!T15),IF($C$2="Constant Exchange rate",IF('Largest Non-Life companies_DATA'!J119=0,0,'Largest Non-Life companies_DATA'!J119/Eco!T51))))</f>
        <v>879.899044528574</v>
      </c>
      <c r="L120" s="54">
        <f>IF($C$2="National Currency",IF('Largest Non-Life companies_DATA'!K119=0,0,'Largest Non-Life companies_DATA'!K119),IF($C$2="Current Exchange rate",IF('Largest Non-Life companies_DATA'!K119=0,0,'Largest Non-Life companies_DATA'!K119/Eco!U15),IF($C$2="Constant Exchange rate",IF('Largest Non-Life companies_DATA'!K119=0,0,'Largest Non-Life companies_DATA'!K119/Eco!U51))))</f>
        <v>820.01081665765275</v>
      </c>
      <c r="M120" s="54">
        <f>IF($C$2="National Currency",IF('Largest Non-Life companies_DATA'!L119=0,0,'Largest Non-Life companies_DATA'!L119),IF($C$2="Current Exchange rate",IF('Largest Non-Life companies_DATA'!L119=0,0,'Largest Non-Life companies_DATA'!L119/Eco!V15),IF($C$2="Constant Exchange rate",IF('Largest Non-Life companies_DATA'!L119=0,0,'Largest Non-Life companies_DATA'!L119/Eco!V51))))</f>
        <v>783.91923562285922</v>
      </c>
      <c r="N120" s="54">
        <f>IF($C$2="National Currency",IF('Largest Non-Life companies_DATA'!M119=0,0,'Largest Non-Life companies_DATA'!M119),IF($C$2="Current Exchange rate",IF('Largest Non-Life companies_DATA'!M119=0,0,'Largest Non-Life companies_DATA'!M119/Eco!W15),IF($C$2="Constant Exchange rate",IF('Largest Non-Life companies_DATA'!M119=0,0,'Largest Non-Life companies_DATA'!M119/Eco!W51))))</f>
        <v>775.41013160266812</v>
      </c>
      <c r="O120" s="54">
        <f>IF($C$2="National Currency",IF('Largest Non-Life companies_DATA'!N119=0,0,'Largest Non-Life companies_DATA'!N119),IF($C$2="Current Exchange rate",IF('Largest Non-Life companies_DATA'!N119=0,0,'Largest Non-Life companies_DATA'!N119/Eco!X15),IF($C$2="Constant Exchange rate",IF('Largest Non-Life companies_DATA'!N119=0,0,'Largest Non-Life companies_DATA'!N119/Eco!X51))))</f>
        <v>980.60212727600504</v>
      </c>
      <c r="P120" s="151">
        <f>IF($C$2="National Currency",IF('Largest Non-Life companies_DATA'!O119=0,0,'Largest Non-Life companies_DATA'!O119),IF($C$2="Current Exchange rate",IF('Largest Non-Life companies_DATA'!O119=0,0,'Largest Non-Life companies_DATA'!O119/Eco!Y15),IF($C$2="Constant Exchange rate",IF('Largest Non-Life companies_DATA'!O119=0,0,'Largest Non-Life companies_DATA'!O119/Eco!Y51))))</f>
        <v>1025.1307012799712</v>
      </c>
      <c r="Q120" s="22">
        <f t="shared" si="4"/>
        <v>1.1448584573488166E-2</v>
      </c>
      <c r="R120" s="22">
        <f t="shared" si="5"/>
        <v>0.26462382590904854</v>
      </c>
      <c r="S120" s="22">
        <f t="shared" si="6"/>
        <v>8.4496371321477026E-2</v>
      </c>
    </row>
    <row r="121" spans="3:19" x14ac:dyDescent="0.25">
      <c r="C121" s="187"/>
      <c r="D121" s="188"/>
      <c r="E121" s="43" t="s">
        <v>5</v>
      </c>
      <c r="F121" s="133">
        <f>IF($C$2="National Currency",IF('Largest Non-Life companies_DATA'!E120=0,0,'Largest Non-Life companies_DATA'!E120),IF($C$2="Current Exchange rate",IF('Largest Non-Life companies_DATA'!E120=0,0,'Largest Non-Life companies_DATA'!E120/Eco!O16),IF($C$2="Constant Exchange rate",IF('Largest Non-Life companies_DATA'!E120=0,0,'Largest Non-Life companies_DATA'!E120/Eco!O52))))</f>
        <v>0</v>
      </c>
      <c r="G121" s="54">
        <f>IF($C$2="National Currency",IF('Largest Non-Life companies_DATA'!F120=0,0,'Largest Non-Life companies_DATA'!F120),IF($C$2="Current Exchange rate",IF('Largest Non-Life companies_DATA'!F120=0,0,'Largest Non-Life companies_DATA'!F120/Eco!P16),IF($C$2="Constant Exchange rate",IF('Largest Non-Life companies_DATA'!F120=0,0,'Largest Non-Life companies_DATA'!F120/Eco!P52))))</f>
        <v>0</v>
      </c>
      <c r="H121" s="54">
        <f>IF($C$2="National Currency",IF('Largest Non-Life companies_DATA'!G120=0,0,'Largest Non-Life companies_DATA'!G120),IF($C$2="Current Exchange rate",IF('Largest Non-Life companies_DATA'!G120=0,0,'Largest Non-Life companies_DATA'!G120/Eco!Q16),IF($C$2="Constant Exchange rate",IF('Largest Non-Life companies_DATA'!G120=0,0,'Largest Non-Life companies_DATA'!G120/Eco!Q52))))</f>
        <v>0</v>
      </c>
      <c r="I121" s="54">
        <f>IF($C$2="National Currency",IF('Largest Non-Life companies_DATA'!H120=0,0,'Largest Non-Life companies_DATA'!H120),IF($C$2="Current Exchange rate",IF('Largest Non-Life companies_DATA'!H120=0,0,'Largest Non-Life companies_DATA'!H120/Eco!R16),IF($C$2="Constant Exchange rate",IF('Largest Non-Life companies_DATA'!H120=0,0,'Largest Non-Life companies_DATA'!H120/Eco!R52))))</f>
        <v>15449</v>
      </c>
      <c r="J121" s="54">
        <f>IF($C$2="National Currency",IF('Largest Non-Life companies_DATA'!I120=0,0,'Largest Non-Life companies_DATA'!I120),IF($C$2="Current Exchange rate",IF('Largest Non-Life companies_DATA'!I120=0,0,'Largest Non-Life companies_DATA'!I120/Eco!S16),IF($C$2="Constant Exchange rate",IF('Largest Non-Life companies_DATA'!I120=0,0,'Largest Non-Life companies_DATA'!I120/Eco!S52))))</f>
        <v>15282</v>
      </c>
      <c r="K121" s="54">
        <f>IF($C$2="National Currency",IF('Largest Non-Life companies_DATA'!J120=0,0,'Largest Non-Life companies_DATA'!J120),IF($C$2="Current Exchange rate",IF('Largest Non-Life companies_DATA'!J120=0,0,'Largest Non-Life companies_DATA'!J120/Eco!T16),IF($C$2="Constant Exchange rate",IF('Largest Non-Life companies_DATA'!J120=0,0,'Largest Non-Life companies_DATA'!J120/Eco!T52))))</f>
        <v>15522</v>
      </c>
      <c r="L121" s="54">
        <f>IF($C$2="National Currency",IF('Largest Non-Life companies_DATA'!K120=0,0,'Largest Non-Life companies_DATA'!K120),IF($C$2="Current Exchange rate",IF('Largest Non-Life companies_DATA'!K120=0,0,'Largest Non-Life companies_DATA'!K120/Eco!U16),IF($C$2="Constant Exchange rate",IF('Largest Non-Life companies_DATA'!K120=0,0,'Largest Non-Life companies_DATA'!K120/Eco!U52))))</f>
        <v>15338</v>
      </c>
      <c r="M121" s="54">
        <f>IF($C$2="National Currency",IF('Largest Non-Life companies_DATA'!L120=0,0,'Largest Non-Life companies_DATA'!L120),IF($C$2="Current Exchange rate",IF('Largest Non-Life companies_DATA'!L120=0,0,'Largest Non-Life companies_DATA'!L120/Eco!V16),IF($C$2="Constant Exchange rate",IF('Largest Non-Life companies_DATA'!L120=0,0,'Largest Non-Life companies_DATA'!L120/Eco!V52))))</f>
        <v>15527</v>
      </c>
      <c r="N121" s="54">
        <f>IF($C$2="National Currency",IF('Largest Non-Life companies_DATA'!M120=0,0,'Largest Non-Life companies_DATA'!M120),IF($C$2="Current Exchange rate",IF('Largest Non-Life companies_DATA'!M120=0,0,'Largest Non-Life companies_DATA'!M120/Eco!W16),IF($C$2="Constant Exchange rate",IF('Largest Non-Life companies_DATA'!M120=0,0,'Largest Non-Life companies_DATA'!M120/Eco!W52))))</f>
        <v>16129</v>
      </c>
      <c r="O121" s="54">
        <f>IF($C$2="National Currency",IF('Largest Non-Life companies_DATA'!N120=0,0,'Largest Non-Life companies_DATA'!N120),IF($C$2="Current Exchange rate",IF('Largest Non-Life companies_DATA'!N120=0,0,'Largest Non-Life companies_DATA'!N120/Eco!X16),IF($C$2="Constant Exchange rate",IF('Largest Non-Life companies_DATA'!N120=0,0,'Largest Non-Life companies_DATA'!N120/Eco!X52))))</f>
        <v>16575</v>
      </c>
      <c r="P121" s="151">
        <f>IF($C$2="National Currency",IF('Largest Non-Life companies_DATA'!O120=0,0,'Largest Non-Life companies_DATA'!O120),IF($C$2="Current Exchange rate",IF('Largest Non-Life companies_DATA'!O120=0,0,'Largest Non-Life companies_DATA'!O120/Eco!Y16),IF($C$2="Constant Exchange rate",IF('Largest Non-Life companies_DATA'!O120=0,0,'Largest Non-Life companies_DATA'!O120/Eco!Y52))))</f>
        <v>16194</v>
      </c>
      <c r="Q121" s="22">
        <f t="shared" si="4"/>
        <v>0.19351405022207901</v>
      </c>
      <c r="R121" s="22">
        <f t="shared" si="5"/>
        <v>2.7652055304110634E-2</v>
      </c>
      <c r="S121" s="22" t="str">
        <f t="shared" si="6"/>
        <v>-</v>
      </c>
    </row>
    <row r="122" spans="3:19" x14ac:dyDescent="0.25">
      <c r="C122" s="187"/>
      <c r="D122" s="188"/>
      <c r="E122" s="43" t="s">
        <v>6</v>
      </c>
      <c r="F122" s="133">
        <f>IF($C$2="National Currency",IF('Largest Non-Life companies_DATA'!E121=0,0,'Largest Non-Life companies_DATA'!E121),IF($C$2="Current Exchange rate",IF('Largest Non-Life companies_DATA'!E121=0,0,'Largest Non-Life companies_DATA'!E121/Eco!O17),IF($C$2="Constant Exchange rate",IF('Largest Non-Life companies_DATA'!E121=0,0,'Largest Non-Life companies_DATA'!E121/Eco!O53))))</f>
        <v>1148.9127368944166</v>
      </c>
      <c r="G122" s="54">
        <f>IF($C$2="National Currency",IF('Largest Non-Life companies_DATA'!F121=0,0,'Largest Non-Life companies_DATA'!F121),IF($C$2="Current Exchange rate",IF('Largest Non-Life companies_DATA'!F121=0,0,'Largest Non-Life companies_DATA'!F121/Eco!P17),IF($C$2="Constant Exchange rate",IF('Largest Non-Life companies_DATA'!F121=0,0,'Largest Non-Life companies_DATA'!F121/Eco!P53))))</f>
        <v>1184.1027225229341</v>
      </c>
      <c r="H122" s="54">
        <f>IF($C$2="National Currency",IF('Largest Non-Life companies_DATA'!G121=0,0,'Largest Non-Life companies_DATA'!G121),IF($C$2="Current Exchange rate",IF('Largest Non-Life companies_DATA'!G121=0,0,'Largest Non-Life companies_DATA'!G121/Eco!Q17),IF($C$2="Constant Exchange rate",IF('Largest Non-Life companies_DATA'!G121=0,0,'Largest Non-Life companies_DATA'!G121/Eco!Q53))))</f>
        <v>1232.1867486870913</v>
      </c>
      <c r="I122" s="54">
        <f>IF($C$2="National Currency",IF('Largest Non-Life companies_DATA'!H121=0,0,'Largest Non-Life companies_DATA'!H121),IF($C$2="Current Exchange rate",IF('Largest Non-Life companies_DATA'!H121=0,0,'Largest Non-Life companies_DATA'!H121/Eco!R17),IF($C$2="Constant Exchange rate",IF('Largest Non-Life companies_DATA'!H121=0,0,'Largest Non-Life companies_DATA'!H121/Eco!R53))))</f>
        <v>1255.0199454689537</v>
      </c>
      <c r="J122" s="54">
        <f>IF($C$2="National Currency",IF('Largest Non-Life companies_DATA'!I121=0,0,'Largest Non-Life companies_DATA'!I121),IF($C$2="Current Exchange rate",IF('Largest Non-Life companies_DATA'!I121=0,0,'Largest Non-Life companies_DATA'!I121/Eco!S17),IF($C$2="Constant Exchange rate",IF('Largest Non-Life companies_DATA'!I121=0,0,'Largest Non-Life companies_DATA'!I121/Eco!S53))))</f>
        <v>1282.9570332961734</v>
      </c>
      <c r="K122" s="54">
        <f>IF($C$2="National Currency",IF('Largest Non-Life companies_DATA'!J121=0,0,'Largest Non-Life companies_DATA'!J121),IF($C$2="Current Exchange rate",IF('Largest Non-Life companies_DATA'!J121=0,0,'Largest Non-Life companies_DATA'!J121/Eco!T17),IF($C$2="Constant Exchange rate",IF('Largest Non-Life companies_DATA'!J121=0,0,'Largest Non-Life companies_DATA'!J121/Eco!T53))))</f>
        <v>1303.802130202947</v>
      </c>
      <c r="L122" s="54">
        <f>IF($C$2="National Currency",IF('Largest Non-Life companies_DATA'!K121=0,0,'Largest Non-Life companies_DATA'!K121),IF($C$2="Current Exchange rate",IF('Largest Non-Life companies_DATA'!K121=0,0,'Largest Non-Life companies_DATA'!K121/Eco!U17),IF($C$2="Constant Exchange rate",IF('Largest Non-Life companies_DATA'!K121=0,0,'Largest Non-Life companies_DATA'!K121/Eco!U53))))</f>
        <v>1325.3616375431482</v>
      </c>
      <c r="M122" s="54">
        <f>IF($C$2="National Currency",IF('Largest Non-Life companies_DATA'!L121=0,0,'Largest Non-Life companies_DATA'!L121),IF($C$2="Current Exchange rate",IF('Largest Non-Life companies_DATA'!L121=0,0,'Largest Non-Life companies_DATA'!L121/Eco!V17),IF($C$2="Constant Exchange rate",IF('Largest Non-Life companies_DATA'!L121=0,0,'Largest Non-Life companies_DATA'!L121/Eco!V53))))</f>
        <v>1339.2722925872699</v>
      </c>
      <c r="N122" s="54">
        <f>IF($C$2="National Currency",IF('Largest Non-Life companies_DATA'!M121=0,0,'Largest Non-Life companies_DATA'!M121),IF($C$2="Current Exchange rate",IF('Largest Non-Life companies_DATA'!M121=0,0,'Largest Non-Life companies_DATA'!M121/Eco!W17),IF($C$2="Constant Exchange rate",IF('Largest Non-Life companies_DATA'!M121=0,0,'Largest Non-Life companies_DATA'!M121/Eco!W53))))</f>
        <v>1324.9969779592495</v>
      </c>
      <c r="O122" s="127">
        <f>IF($C$2="National Currency",IF('Largest Non-Life companies_DATA'!N121=0,0,'Largest Non-Life companies_DATA'!N121),IF($C$2="Current Exchange rate",IF('Largest Non-Life companies_DATA'!N121=0,0,'Largest Non-Life companies_DATA'!N121/Eco!X17),IF($C$2="Constant Exchange rate",IF('Largest Non-Life companies_DATA'!N121=0,0,'Largest Non-Life companies_DATA'!N121/Eco!X53))))</f>
        <v>1324.9969779592495</v>
      </c>
      <c r="P122" s="151">
        <f>IF($C$2="National Currency",IF('Largest Non-Life companies_DATA'!O121=0,0,'Largest Non-Life companies_DATA'!O121),IF($C$2="Current Exchange rate",IF('Largest Non-Life companies_DATA'!O121=0,0,'Largest Non-Life companies_DATA'!O121/Eco!Y17),IF($C$2="Constant Exchange rate",IF('Largest Non-Life companies_DATA'!O121=0,0,'Largest Non-Life companies_DATA'!O121/Eco!Y53))))</f>
        <v>0</v>
      </c>
      <c r="Q122" s="22">
        <f t="shared" si="4"/>
        <v>1.5469413679451531E-2</v>
      </c>
      <c r="R122" s="22">
        <f t="shared" si="5"/>
        <v>0</v>
      </c>
      <c r="S122" s="22">
        <f t="shared" si="6"/>
        <v>0.15326163198503617</v>
      </c>
    </row>
    <row r="123" spans="3:19" x14ac:dyDescent="0.25">
      <c r="C123" s="187"/>
      <c r="D123" s="188"/>
      <c r="E123" s="43" t="s">
        <v>7</v>
      </c>
      <c r="F123" s="133">
        <f>IF($C$2="National Currency",IF('Largest Non-Life companies_DATA'!E122=0,0,'Largest Non-Life companies_DATA'!E122),IF($C$2="Current Exchange rate",IF('Largest Non-Life companies_DATA'!E122=0,0,'Largest Non-Life companies_DATA'!E122/Eco!O18),IF($C$2="Constant Exchange rate",IF('Largest Non-Life companies_DATA'!E122=0,0,'Largest Non-Life companies_DATA'!E122/Eco!O54))))</f>
        <v>62.24355451024504</v>
      </c>
      <c r="G123" s="54">
        <f>IF($C$2="National Currency",IF('Largest Non-Life companies_DATA'!F122=0,0,'Largest Non-Life companies_DATA'!F122),IF($C$2="Current Exchange rate",IF('Largest Non-Life companies_DATA'!F122=0,0,'Largest Non-Life companies_DATA'!F122/Eco!P18),IF($C$2="Constant Exchange rate",IF('Largest Non-Life companies_DATA'!F122=0,0,'Largest Non-Life companies_DATA'!F122/Eco!P54))))</f>
        <v>67.13279562333031</v>
      </c>
      <c r="H123" s="54">
        <f>IF($C$2="National Currency",IF('Largest Non-Life companies_DATA'!G122=0,0,'Largest Non-Life companies_DATA'!G122),IF($C$2="Current Exchange rate",IF('Largest Non-Life companies_DATA'!G122=0,0,'Largest Non-Life companies_DATA'!G122/Eco!Q18),IF($C$2="Constant Exchange rate",IF('Largest Non-Life companies_DATA'!G122=0,0,'Largest Non-Life companies_DATA'!G122/Eco!Q54))))</f>
        <v>72.239336341441586</v>
      </c>
      <c r="I123" s="54">
        <f>IF($C$2="National Currency",IF('Largest Non-Life companies_DATA'!H122=0,0,'Largest Non-Life companies_DATA'!H122),IF($C$2="Current Exchange rate",IF('Largest Non-Life companies_DATA'!H122=0,0,'Largest Non-Life companies_DATA'!H122/Eco!R18),IF($C$2="Constant Exchange rate",IF('Largest Non-Life companies_DATA'!H122=0,0,'Largest Non-Life companies_DATA'!H122/Eco!R54))))</f>
        <v>79.192923702273973</v>
      </c>
      <c r="J123" s="54">
        <f>IF($C$2="National Currency",IF('Largest Non-Life companies_DATA'!I122=0,0,'Largest Non-Life companies_DATA'!I122),IF($C$2="Current Exchange rate",IF('Largest Non-Life companies_DATA'!I122=0,0,'Largest Non-Life companies_DATA'!I122/Eco!S18),IF($C$2="Constant Exchange rate",IF('Largest Non-Life companies_DATA'!I122=0,0,'Largest Non-Life companies_DATA'!I122/Eco!S54))))</f>
        <v>77.524829675456658</v>
      </c>
      <c r="K123" s="54">
        <f>IF($C$2="National Currency",IF('Largest Non-Life companies_DATA'!J122=0,0,'Largest Non-Life companies_DATA'!J122),IF($C$2="Current Exchange rate",IF('Largest Non-Life companies_DATA'!J122=0,0,'Largest Non-Life companies_DATA'!J122/Eco!T18),IF($C$2="Constant Exchange rate",IF('Largest Non-Life companies_DATA'!J122=0,0,'Largest Non-Life companies_DATA'!J122/Eco!T54))))</f>
        <v>90.479720833919203</v>
      </c>
      <c r="L123" s="54">
        <f>IF($C$2="National Currency",IF('Largest Non-Life companies_DATA'!K122=0,0,'Largest Non-Life companies_DATA'!K122),IF($C$2="Current Exchange rate",IF('Largest Non-Life companies_DATA'!K122=0,0,'Largest Non-Life companies_DATA'!K122/Eco!U18),IF($C$2="Constant Exchange rate",IF('Largest Non-Life companies_DATA'!K122=0,0,'Largest Non-Life companies_DATA'!K122/Eco!U54))))</f>
        <v>108.46976339907712</v>
      </c>
      <c r="M123" s="54">
        <f>IF($C$2="National Currency",IF('Largest Non-Life companies_DATA'!L122=0,0,'Largest Non-Life companies_DATA'!L122),IF($C$2="Current Exchange rate",IF('Largest Non-Life companies_DATA'!L122=0,0,'Largest Non-Life companies_DATA'!L122/Eco!V18),IF($C$2="Constant Exchange rate",IF('Largest Non-Life companies_DATA'!L122=0,0,'Largest Non-Life companies_DATA'!L122/Eco!V54))))</f>
        <v>62.7</v>
      </c>
      <c r="N123" s="54">
        <f>IF($C$2="National Currency",IF('Largest Non-Life companies_DATA'!M122=0,0,'Largest Non-Life companies_DATA'!M122),IF($C$2="Current Exchange rate",IF('Largest Non-Life companies_DATA'!M122=0,0,'Largest Non-Life companies_DATA'!M122/Eco!W18),IF($C$2="Constant Exchange rate",IF('Largest Non-Life companies_DATA'!M122=0,0,'Largest Non-Life companies_DATA'!M122/Eco!W54))))</f>
        <v>62.9</v>
      </c>
      <c r="O123" s="54">
        <f>IF($C$2="National Currency",IF('Largest Non-Life companies_DATA'!N122=0,0,'Largest Non-Life companies_DATA'!N122),IF($C$2="Current Exchange rate",IF('Largest Non-Life companies_DATA'!N122=0,0,'Largest Non-Life companies_DATA'!N122/Eco!X18),IF($C$2="Constant Exchange rate",IF('Largest Non-Life companies_DATA'!N122=0,0,'Largest Non-Life companies_DATA'!N122/Eco!X54))))</f>
        <v>63.6</v>
      </c>
      <c r="P123" s="152">
        <f>IF($C$2="National Currency",IF('Largest Non-Life companies_DATA'!O122=0,0,'Largest Non-Life companies_DATA'!O122),IF($C$2="Current Exchange rate",IF('Largest Non-Life companies_DATA'!O122=0,0,'Largest Non-Life companies_DATA'!O122/Eco!Y18),IF($C$2="Constant Exchange rate",IF('Largest Non-Life companies_DATA'!O122=0,0,'Largest Non-Life companies_DATA'!O122/Eco!Y54))))</f>
        <v>0</v>
      </c>
      <c r="Q123" s="22">
        <f t="shared" si="4"/>
        <v>7.4253355017340724E-4</v>
      </c>
      <c r="R123" s="22">
        <f t="shared" si="5"/>
        <v>1.1128775834658322E-2</v>
      </c>
      <c r="S123" s="22">
        <f t="shared" si="6"/>
        <v>2.1792545435876276E-2</v>
      </c>
    </row>
    <row r="124" spans="3:19" x14ac:dyDescent="0.25">
      <c r="C124" s="187"/>
      <c r="D124" s="188"/>
      <c r="E124" s="43" t="s">
        <v>8</v>
      </c>
      <c r="F124" s="133">
        <f>IF($C$2="National Currency",IF('Largest Non-Life companies_DATA'!E123=0,0,'Largest Non-Life companies_DATA'!E123),IF($C$2="Current Exchange rate",IF('Largest Non-Life companies_DATA'!E123=0,0,'Largest Non-Life companies_DATA'!E123/Eco!O19),IF($C$2="Constant Exchange rate",IF('Largest Non-Life companies_DATA'!E123=0,0,'Largest Non-Life companies_DATA'!E123/Eco!O55))))</f>
        <v>4546</v>
      </c>
      <c r="G124" s="54">
        <f>IF($C$2="National Currency",IF('Largest Non-Life companies_DATA'!F123=0,0,'Largest Non-Life companies_DATA'!F123),IF($C$2="Current Exchange rate",IF('Largest Non-Life companies_DATA'!F123=0,0,'Largest Non-Life companies_DATA'!F123/Eco!P19),IF($C$2="Constant Exchange rate",IF('Largest Non-Life companies_DATA'!F123=0,0,'Largest Non-Life companies_DATA'!F123/Eco!P55))))</f>
        <v>5191</v>
      </c>
      <c r="H124" s="54">
        <f>IF($C$2="National Currency",IF('Largest Non-Life companies_DATA'!G123=0,0,'Largest Non-Life companies_DATA'!G123),IF($C$2="Current Exchange rate",IF('Largest Non-Life companies_DATA'!G123=0,0,'Largest Non-Life companies_DATA'!G123/Eco!Q19),IF($C$2="Constant Exchange rate",IF('Largest Non-Life companies_DATA'!G123=0,0,'Largest Non-Life companies_DATA'!G123/Eco!Q55))))</f>
        <v>5311</v>
      </c>
      <c r="I124" s="54">
        <f>IF($C$2="National Currency",IF('Largest Non-Life companies_DATA'!H123=0,0,'Largest Non-Life companies_DATA'!H123),IF($C$2="Current Exchange rate",IF('Largest Non-Life companies_DATA'!H123=0,0,'Largest Non-Life companies_DATA'!H123/Eco!R19),IF($C$2="Constant Exchange rate",IF('Largest Non-Life companies_DATA'!H123=0,0,'Largest Non-Life companies_DATA'!H123/Eco!R55))))</f>
        <v>5772</v>
      </c>
      <c r="J124" s="54">
        <f>IF($C$2="National Currency",IF('Largest Non-Life companies_DATA'!I123=0,0,'Largest Non-Life companies_DATA'!I123),IF($C$2="Current Exchange rate",IF('Largest Non-Life companies_DATA'!I123=0,0,'Largest Non-Life companies_DATA'!I123/Eco!S19),IF($C$2="Constant Exchange rate",IF('Largest Non-Life companies_DATA'!I123=0,0,'Largest Non-Life companies_DATA'!I123/Eco!S55))))</f>
        <v>5674.9285152699995</v>
      </c>
      <c r="K124" s="54">
        <f>IF($C$2="National Currency",IF('Largest Non-Life companies_DATA'!J123=0,0,'Largest Non-Life companies_DATA'!J123),IF($C$2="Current Exchange rate",IF('Largest Non-Life companies_DATA'!J123=0,0,'Largest Non-Life companies_DATA'!J123/Eco!T19),IF($C$2="Constant Exchange rate",IF('Largest Non-Life companies_DATA'!J123=0,0,'Largest Non-Life companies_DATA'!J123/Eco!T55))))</f>
        <v>5238</v>
      </c>
      <c r="L124" s="54">
        <f>IF($C$2="National Currency",IF('Largest Non-Life companies_DATA'!K123=0,0,'Largest Non-Life companies_DATA'!K123),IF($C$2="Current Exchange rate",IF('Largest Non-Life companies_DATA'!K123=0,0,'Largest Non-Life companies_DATA'!K123/Eco!U19),IF($C$2="Constant Exchange rate",IF('Largest Non-Life companies_DATA'!K123=0,0,'Largest Non-Life companies_DATA'!K123/Eco!U55))))</f>
        <v>5166</v>
      </c>
      <c r="M124" s="54">
        <f>IF($C$2="National Currency",IF('Largest Non-Life companies_DATA'!L123=0,0,'Largest Non-Life companies_DATA'!L123),IF($C$2="Current Exchange rate",IF('Largest Non-Life companies_DATA'!L123=0,0,'Largest Non-Life companies_DATA'!L123/Eco!V19),IF($C$2="Constant Exchange rate",IF('Largest Non-Life companies_DATA'!L123=0,0,'Largest Non-Life companies_DATA'!L123/Eco!V55))))</f>
        <v>5351</v>
      </c>
      <c r="N124" s="54">
        <f>IF($C$2="National Currency",IF('Largest Non-Life companies_DATA'!M123=0,0,'Largest Non-Life companies_DATA'!M123),IF($C$2="Current Exchange rate",IF('Largest Non-Life companies_DATA'!M123=0,0,'Largest Non-Life companies_DATA'!M123/Eco!W19),IF($C$2="Constant Exchange rate",IF('Largest Non-Life companies_DATA'!M123=0,0,'Largest Non-Life companies_DATA'!M123/Eco!W55))))</f>
        <v>4972.8896481919919</v>
      </c>
      <c r="O124" s="54">
        <f>IF($C$2="National Currency",IF('Largest Non-Life companies_DATA'!N123=0,0,'Largest Non-Life companies_DATA'!N123),IF($C$2="Current Exchange rate",IF('Largest Non-Life companies_DATA'!N123=0,0,'Largest Non-Life companies_DATA'!N123/Eco!X19),IF($C$2="Constant Exchange rate",IF('Largest Non-Life companies_DATA'!N123=0,0,'Largest Non-Life companies_DATA'!N123/Eco!X55))))</f>
        <v>4634.0194133910009</v>
      </c>
      <c r="P124" s="151">
        <f>IF($C$2="National Currency",IF('Largest Non-Life companies_DATA'!O123=0,0,'Largest Non-Life companies_DATA'!O123),IF($C$2="Current Exchange rate",IF('Largest Non-Life companies_DATA'!O123=0,0,'Largest Non-Life companies_DATA'!O123/Eco!Y19),IF($C$2="Constant Exchange rate",IF('Largest Non-Life companies_DATA'!O123=0,0,'Largest Non-Life companies_DATA'!O123/Eco!Y55))))</f>
        <v>4628</v>
      </c>
      <c r="Q124" s="22">
        <f t="shared" si="4"/>
        <v>5.4102435323863364E-2</v>
      </c>
      <c r="R124" s="22">
        <f t="shared" si="5"/>
        <v>-6.814352595260087E-2</v>
      </c>
      <c r="S124" s="22">
        <f t="shared" si="6"/>
        <v>1.9361947512318789E-2</v>
      </c>
    </row>
    <row r="125" spans="3:19" x14ac:dyDescent="0.25">
      <c r="C125" s="187"/>
      <c r="D125" s="188"/>
      <c r="E125" s="43" t="s">
        <v>9</v>
      </c>
      <c r="F125" s="133">
        <f>IF($C$2="National Currency",IF('Largest Non-Life companies_DATA'!E124=0,0,'Largest Non-Life companies_DATA'!E124),IF($C$2="Current Exchange rate",IF('Largest Non-Life companies_DATA'!E124=0,0,'Largest Non-Life companies_DATA'!E124/Eco!O20),IF($C$2="Constant Exchange rate",IF('Largest Non-Life companies_DATA'!E124=0,0,'Largest Non-Life companies_DATA'!E124/Eco!O56))))</f>
        <v>843</v>
      </c>
      <c r="G125" s="54">
        <f>IF($C$2="National Currency",IF('Largest Non-Life companies_DATA'!F124=0,0,'Largest Non-Life companies_DATA'!F124),IF($C$2="Current Exchange rate",IF('Largest Non-Life companies_DATA'!F124=0,0,'Largest Non-Life companies_DATA'!F124/Eco!P20),IF($C$2="Constant Exchange rate",IF('Largest Non-Life companies_DATA'!F124=0,0,'Largest Non-Life companies_DATA'!F124/Eco!P56))))</f>
        <v>871</v>
      </c>
      <c r="H125" s="54">
        <f>IF($C$2="National Currency",IF('Largest Non-Life companies_DATA'!G124=0,0,'Largest Non-Life companies_DATA'!G124),IF($C$2="Current Exchange rate",IF('Largest Non-Life companies_DATA'!G124=0,0,'Largest Non-Life companies_DATA'!G124/Eco!Q20),IF($C$2="Constant Exchange rate",IF('Largest Non-Life companies_DATA'!G124=0,0,'Largest Non-Life companies_DATA'!G124/Eco!Q56))))</f>
        <v>865</v>
      </c>
      <c r="I125" s="54">
        <f>IF($C$2="National Currency",IF('Largest Non-Life companies_DATA'!H124=0,0,'Largest Non-Life companies_DATA'!H124),IF($C$2="Current Exchange rate",IF('Largest Non-Life companies_DATA'!H124=0,0,'Largest Non-Life companies_DATA'!H124/Eco!R20),IF($C$2="Constant Exchange rate",IF('Largest Non-Life companies_DATA'!H124=0,0,'Largest Non-Life companies_DATA'!H124/Eco!R56))))</f>
        <v>854</v>
      </c>
      <c r="J125" s="54">
        <f>IF($C$2="National Currency",IF('Largest Non-Life companies_DATA'!I124=0,0,'Largest Non-Life companies_DATA'!I124),IF($C$2="Current Exchange rate",IF('Largest Non-Life companies_DATA'!I124=0,0,'Largest Non-Life companies_DATA'!I124/Eco!S20),IF($C$2="Constant Exchange rate",IF('Largest Non-Life companies_DATA'!I124=0,0,'Largest Non-Life companies_DATA'!I124/Eco!S56))))</f>
        <v>908</v>
      </c>
      <c r="K125" s="54">
        <f>IF($C$2="National Currency",IF('Largest Non-Life companies_DATA'!J124=0,0,'Largest Non-Life companies_DATA'!J124),IF($C$2="Current Exchange rate",IF('Largest Non-Life companies_DATA'!J124=0,0,'Largest Non-Life companies_DATA'!J124/Eco!T20),IF($C$2="Constant Exchange rate",IF('Largest Non-Life companies_DATA'!J124=0,0,'Largest Non-Life companies_DATA'!J124/Eco!T56))))</f>
        <v>934</v>
      </c>
      <c r="L125" s="54">
        <f>IF($C$2="National Currency",IF('Largest Non-Life companies_DATA'!K124=0,0,'Largest Non-Life companies_DATA'!K124),IF($C$2="Current Exchange rate",IF('Largest Non-Life companies_DATA'!K124=0,0,'Largest Non-Life companies_DATA'!K124/Eco!U20),IF($C$2="Constant Exchange rate",IF('Largest Non-Life companies_DATA'!K124=0,0,'Largest Non-Life companies_DATA'!K124/Eco!U56))))</f>
        <v>967</v>
      </c>
      <c r="M125" s="54">
        <f>IF($C$2="National Currency",IF('Largest Non-Life companies_DATA'!L124=0,0,'Largest Non-Life companies_DATA'!L124),IF($C$2="Current Exchange rate",IF('Largest Non-Life companies_DATA'!L124=0,0,'Largest Non-Life companies_DATA'!L124/Eco!V20),IF($C$2="Constant Exchange rate",IF('Largest Non-Life companies_DATA'!L124=0,0,'Largest Non-Life companies_DATA'!L124/Eco!V56))))</f>
        <v>1061</v>
      </c>
      <c r="N125" s="54">
        <f>IF($C$2="National Currency",IF('Largest Non-Life companies_DATA'!M124=0,0,'Largest Non-Life companies_DATA'!M124),IF($C$2="Current Exchange rate",IF('Largest Non-Life companies_DATA'!M124=0,0,'Largest Non-Life companies_DATA'!M124/Eco!W20),IF($C$2="Constant Exchange rate",IF('Largest Non-Life companies_DATA'!M124=0,0,'Largest Non-Life companies_DATA'!M124/Eco!W56))))</f>
        <v>1150</v>
      </c>
      <c r="O125" s="54">
        <f>IF($C$2="National Currency",IF('Largest Non-Life companies_DATA'!N124=0,0,'Largest Non-Life companies_DATA'!N124),IF($C$2="Current Exchange rate",IF('Largest Non-Life companies_DATA'!N124=0,0,'Largest Non-Life companies_DATA'!N124/Eco!X20),IF($C$2="Constant Exchange rate",IF('Largest Non-Life companies_DATA'!N124=0,0,'Largest Non-Life companies_DATA'!N124/Eco!X56))))</f>
        <v>1266</v>
      </c>
      <c r="P125" s="151">
        <f>IF($C$2="National Currency",IF('Largest Non-Life companies_DATA'!O124=0,0,'Largest Non-Life companies_DATA'!O124),IF($C$2="Current Exchange rate",IF('Largest Non-Life companies_DATA'!O124=0,0,'Largest Non-Life companies_DATA'!O124/Eco!Y20),IF($C$2="Constant Exchange rate",IF('Largest Non-Life companies_DATA'!O124=0,0,'Largest Non-Life companies_DATA'!O124/Eco!Y56))))</f>
        <v>1392</v>
      </c>
      <c r="Q125" s="22">
        <f t="shared" si="4"/>
        <v>1.4780620668546126E-2</v>
      </c>
      <c r="R125" s="22">
        <f t="shared" si="5"/>
        <v>0.10086956521739121</v>
      </c>
      <c r="S125" s="22">
        <f t="shared" si="6"/>
        <v>0.50177935943060503</v>
      </c>
    </row>
    <row r="126" spans="3:19" x14ac:dyDescent="0.25">
      <c r="C126" s="187"/>
      <c r="D126" s="188"/>
      <c r="E126" s="43" t="s">
        <v>10</v>
      </c>
      <c r="F126" s="133">
        <f>IF($C$2="National Currency",IF('Largest Non-Life companies_DATA'!E125=0,0,'Largest Non-Life companies_DATA'!E125),IF($C$2="Current Exchange rate",IF('Largest Non-Life companies_DATA'!E125=0,0,'Largest Non-Life companies_DATA'!E125/Eco!O21),IF($C$2="Constant Exchange rate",IF('Largest Non-Life companies_DATA'!E125=0,0,'Largest Non-Life companies_DATA'!E125/Eco!O57))))</f>
        <v>8190</v>
      </c>
      <c r="G126" s="54">
        <f>IF($C$2="National Currency",IF('Largest Non-Life companies_DATA'!F125=0,0,'Largest Non-Life companies_DATA'!F125),IF($C$2="Current Exchange rate",IF('Largest Non-Life companies_DATA'!F125=0,0,'Largest Non-Life companies_DATA'!F125/Eco!P21),IF($C$2="Constant Exchange rate",IF('Largest Non-Life companies_DATA'!F125=0,0,'Largest Non-Life companies_DATA'!F125/Eco!P57))))</f>
        <v>8522</v>
      </c>
      <c r="H126" s="54">
        <f>IF($C$2="National Currency",IF('Largest Non-Life companies_DATA'!G125=0,0,'Largest Non-Life companies_DATA'!G125),IF($C$2="Current Exchange rate",IF('Largest Non-Life companies_DATA'!G125=0,0,'Largest Non-Life companies_DATA'!G125/Eco!Q21),IF($C$2="Constant Exchange rate",IF('Largest Non-Life companies_DATA'!G125=0,0,'Largest Non-Life companies_DATA'!G125/Eco!Q57))))</f>
        <v>8567</v>
      </c>
      <c r="I126" s="54">
        <f>IF($C$2="National Currency",IF('Largest Non-Life companies_DATA'!H125=0,0,'Largest Non-Life companies_DATA'!H125),IF($C$2="Current Exchange rate",IF('Largest Non-Life companies_DATA'!H125=0,0,'Largest Non-Life companies_DATA'!H125/Eco!R21),IF($C$2="Constant Exchange rate",IF('Largest Non-Life companies_DATA'!H125=0,0,'Largest Non-Life companies_DATA'!H125/Eco!R57))))</f>
        <v>8753</v>
      </c>
      <c r="J126" s="54">
        <f>IF($C$2="National Currency",IF('Largest Non-Life companies_DATA'!I125=0,0,'Largest Non-Life companies_DATA'!I125),IF($C$2="Current Exchange rate",IF('Largest Non-Life companies_DATA'!I125=0,0,'Largest Non-Life companies_DATA'!I125/Eco!S21),IF($C$2="Constant Exchange rate",IF('Largest Non-Life companies_DATA'!I125=0,0,'Largest Non-Life companies_DATA'!I125/Eco!S57))))</f>
        <v>8999</v>
      </c>
      <c r="K126" s="54">
        <f>IF($C$2="National Currency",IF('Largest Non-Life companies_DATA'!J125=0,0,'Largest Non-Life companies_DATA'!J125),IF($C$2="Current Exchange rate",IF('Largest Non-Life companies_DATA'!J125=0,0,'Largest Non-Life companies_DATA'!J125/Eco!T21),IF($C$2="Constant Exchange rate",IF('Largest Non-Life companies_DATA'!J125=0,0,'Largest Non-Life companies_DATA'!J125/Eco!T57))))</f>
        <v>9239</v>
      </c>
      <c r="L126" s="54">
        <f>IF($C$2="National Currency",IF('Largest Non-Life companies_DATA'!K125=0,0,'Largest Non-Life companies_DATA'!K125),IF($C$2="Current Exchange rate",IF('Largest Non-Life companies_DATA'!K125=0,0,'Largest Non-Life companies_DATA'!K125/Eco!U21),IF($C$2="Constant Exchange rate",IF('Largest Non-Life companies_DATA'!K125=0,0,'Largest Non-Life companies_DATA'!K125/Eco!U57))))</f>
        <v>9727</v>
      </c>
      <c r="M126" s="54">
        <f>IF($C$2="National Currency",IF('Largest Non-Life companies_DATA'!L125=0,0,'Largest Non-Life companies_DATA'!L125),IF($C$2="Current Exchange rate",IF('Largest Non-Life companies_DATA'!L125=0,0,'Largest Non-Life companies_DATA'!L125/Eco!V21),IF($C$2="Constant Exchange rate",IF('Largest Non-Life companies_DATA'!L125=0,0,'Largest Non-Life companies_DATA'!L125/Eco!V57))))</f>
        <v>10139</v>
      </c>
      <c r="N126" s="54">
        <f>IF($C$2="National Currency",IF('Largest Non-Life companies_DATA'!M125=0,0,'Largest Non-Life companies_DATA'!M125),IF($C$2="Current Exchange rate",IF('Largest Non-Life companies_DATA'!M125=0,0,'Largest Non-Life companies_DATA'!M125/Eco!W21),IF($C$2="Constant Exchange rate",IF('Largest Non-Life companies_DATA'!M125=0,0,'Largest Non-Life companies_DATA'!M125/Eco!W57))))</f>
        <v>9878</v>
      </c>
      <c r="O126" s="54">
        <f>IF($C$2="National Currency",IF('Largest Non-Life companies_DATA'!N125=0,0,'Largest Non-Life companies_DATA'!N125),IF($C$2="Current Exchange rate",IF('Largest Non-Life companies_DATA'!N125=0,0,'Largest Non-Life companies_DATA'!N125/Eco!X21),IF($C$2="Constant Exchange rate",IF('Largest Non-Life companies_DATA'!N125=0,0,'Largest Non-Life companies_DATA'!N125/Eco!X57))))</f>
        <v>10506</v>
      </c>
      <c r="P126" s="151">
        <f>IF($C$2="National Currency",IF('Largest Non-Life companies_DATA'!O125=0,0,'Largest Non-Life companies_DATA'!O125),IF($C$2="Current Exchange rate",IF('Largest Non-Life companies_DATA'!O125=0,0,'Largest Non-Life companies_DATA'!O125/Eco!Y21),IF($C$2="Constant Exchange rate",IF('Largest Non-Life companies_DATA'!O125=0,0,'Largest Non-Life companies_DATA'!O125/Eco!Y57))))</f>
        <v>0</v>
      </c>
      <c r="Q126" s="22">
        <f t="shared" si="4"/>
        <v>0.12265813644845623</v>
      </c>
      <c r="R126" s="22">
        <f t="shared" si="5"/>
        <v>6.3575622595667181E-2</v>
      </c>
      <c r="S126" s="22">
        <f t="shared" si="6"/>
        <v>0.28278388278388289</v>
      </c>
    </row>
    <row r="127" spans="3:19" x14ac:dyDescent="0.25">
      <c r="C127" s="187"/>
      <c r="D127" s="188"/>
      <c r="E127" s="43" t="s">
        <v>12</v>
      </c>
      <c r="F127" s="133">
        <f>IF($C$2="National Currency",IF('Largest Non-Life companies_DATA'!E126=0,0,'Largest Non-Life companies_DATA'!E126),IF($C$2="Current Exchange rate",IF('Largest Non-Life companies_DATA'!E126=0,0,'Largest Non-Life companies_DATA'!E126/Eco!O22),IF($C$2="Constant Exchange rate",IF('Largest Non-Life companies_DATA'!E126=0,0,'Largest Non-Life companies_DATA'!E126/Eco!O58))))</f>
        <v>290</v>
      </c>
      <c r="G127" s="54">
        <f>IF($C$2="National Currency",IF('Largest Non-Life companies_DATA'!F126=0,0,'Largest Non-Life companies_DATA'!F126),IF($C$2="Current Exchange rate",IF('Largest Non-Life companies_DATA'!F126=0,0,'Largest Non-Life companies_DATA'!F126/Eco!P22),IF($C$2="Constant Exchange rate",IF('Largest Non-Life companies_DATA'!F126=0,0,'Largest Non-Life companies_DATA'!F126/Eco!P58))))</f>
        <v>305</v>
      </c>
      <c r="H127" s="54">
        <f>IF($C$2="National Currency",IF('Largest Non-Life companies_DATA'!G126=0,0,'Largest Non-Life companies_DATA'!G126),IF($C$2="Current Exchange rate",IF('Largest Non-Life companies_DATA'!G126=0,0,'Largest Non-Life companies_DATA'!G126/Eco!Q22),IF($C$2="Constant Exchange rate",IF('Largest Non-Life companies_DATA'!G126=0,0,'Largest Non-Life companies_DATA'!G126/Eco!Q58))))</f>
        <v>301</v>
      </c>
      <c r="I127" s="54">
        <f>IF($C$2="National Currency",IF('Largest Non-Life companies_DATA'!H126=0,0,'Largest Non-Life companies_DATA'!H126),IF($C$2="Current Exchange rate",IF('Largest Non-Life companies_DATA'!H126=0,0,'Largest Non-Life companies_DATA'!H126/Eco!R22),IF($C$2="Constant Exchange rate",IF('Largest Non-Life companies_DATA'!H126=0,0,'Largest Non-Life companies_DATA'!H126/Eco!R58))))</f>
        <v>321</v>
      </c>
      <c r="J127" s="54">
        <f>IF($C$2="National Currency",IF('Largest Non-Life companies_DATA'!I126=0,0,'Largest Non-Life companies_DATA'!I126),IF($C$2="Current Exchange rate",IF('Largest Non-Life companies_DATA'!I126=0,0,'Largest Non-Life companies_DATA'!I126/Eco!S22),IF($C$2="Constant Exchange rate",IF('Largest Non-Life companies_DATA'!I126=0,0,'Largest Non-Life companies_DATA'!I126/Eco!S58))))</f>
        <v>314</v>
      </c>
      <c r="K127" s="54">
        <f>IF($C$2="National Currency",IF('Largest Non-Life companies_DATA'!J126=0,0,'Largest Non-Life companies_DATA'!J126),IF($C$2="Current Exchange rate",IF('Largest Non-Life companies_DATA'!J126=0,0,'Largest Non-Life companies_DATA'!J126/Eco!T22),IF($C$2="Constant Exchange rate",IF('Largest Non-Life companies_DATA'!J126=0,0,'Largest Non-Life companies_DATA'!J126/Eco!T58))))</f>
        <v>480</v>
      </c>
      <c r="L127" s="54">
        <f>IF($C$2="National Currency",IF('Largest Non-Life companies_DATA'!K126=0,0,'Largest Non-Life companies_DATA'!K126),IF($C$2="Current Exchange rate",IF('Largest Non-Life companies_DATA'!K126=0,0,'Largest Non-Life companies_DATA'!K126/Eco!U22),IF($C$2="Constant Exchange rate",IF('Largest Non-Life companies_DATA'!K126=0,0,'Largest Non-Life companies_DATA'!K126/Eco!U58))))</f>
        <v>553</v>
      </c>
      <c r="M127" s="54">
        <f>IF($C$2="National Currency",IF('Largest Non-Life companies_DATA'!L126=0,0,'Largest Non-Life companies_DATA'!L126),IF($C$2="Current Exchange rate",IF('Largest Non-Life companies_DATA'!L126=0,0,'Largest Non-Life companies_DATA'!L126/Eco!V22),IF($C$2="Constant Exchange rate",IF('Largest Non-Life companies_DATA'!L126=0,0,'Largest Non-Life companies_DATA'!L126/Eco!V58))))</f>
        <v>431.5</v>
      </c>
      <c r="N127" s="54">
        <f>IF($C$2="National Currency",IF('Largest Non-Life companies_DATA'!M126=0,0,'Largest Non-Life companies_DATA'!M126),IF($C$2="Current Exchange rate",IF('Largest Non-Life companies_DATA'!M126=0,0,'Largest Non-Life companies_DATA'!M126/Eco!W22),IF($C$2="Constant Exchange rate",IF('Largest Non-Life companies_DATA'!M126=0,0,'Largest Non-Life companies_DATA'!M126/Eco!W58))))</f>
        <v>295</v>
      </c>
      <c r="O127" s="54">
        <f>IF($C$2="National Currency",IF('Largest Non-Life companies_DATA'!N126=0,0,'Largest Non-Life companies_DATA'!N126),IF($C$2="Current Exchange rate",IF('Largest Non-Life companies_DATA'!N126=0,0,'Largest Non-Life companies_DATA'!N126/Eco!X22),IF($C$2="Constant Exchange rate",IF('Largest Non-Life companies_DATA'!N126=0,0,'Largest Non-Life companies_DATA'!N126/Eco!X58))))</f>
        <v>248</v>
      </c>
      <c r="P127" s="151">
        <f>IF($C$2="National Currency",IF('Largest Non-Life companies_DATA'!O126=0,0,'Largest Non-Life companies_DATA'!O126),IF($C$2="Current Exchange rate",IF('Largest Non-Life companies_DATA'!O126=0,0,'Largest Non-Life companies_DATA'!O126/Eco!Y22),IF($C$2="Constant Exchange rate",IF('Largest Non-Life companies_DATA'!O126=0,0,'Largest Non-Life companies_DATA'!O126/Eco!Y58))))</f>
        <v>0</v>
      </c>
      <c r="Q127" s="22">
        <f t="shared" si="4"/>
        <v>2.8954138434434747E-3</v>
      </c>
      <c r="R127" s="22">
        <f t="shared" si="5"/>
        <v>-0.15932203389830513</v>
      </c>
      <c r="S127" s="22">
        <f t="shared" si="6"/>
        <v>-0.14482758620689651</v>
      </c>
    </row>
    <row r="128" spans="3:19" x14ac:dyDescent="0.25">
      <c r="C128" s="187"/>
      <c r="D128" s="188"/>
      <c r="E128" s="43" t="s">
        <v>28</v>
      </c>
      <c r="F128" s="133">
        <f>IF($C$2="National Currency",IF('Largest Non-Life companies_DATA'!E127=0,0,'Largest Non-Life companies_DATA'!E127),IF($C$2="Current Exchange rate",IF('Largest Non-Life companies_DATA'!E127=0,0,'Largest Non-Life companies_DATA'!E127/Eco!O23),IF($C$2="Constant Exchange rate",IF('Largest Non-Life companies_DATA'!E127=0,0,'Largest Non-Life companies_DATA'!E127/Eco!O59))))</f>
        <v>325.28075215460956</v>
      </c>
      <c r="G128" s="54">
        <f>IF($C$2="National Currency",IF('Largest Non-Life companies_DATA'!F127=0,0,'Largest Non-Life companies_DATA'!F127),IF($C$2="Current Exchange rate",IF('Largest Non-Life companies_DATA'!F127=0,0,'Largest Non-Life companies_DATA'!F127/Eco!P23),IF($C$2="Constant Exchange rate",IF('Largest Non-Life companies_DATA'!F127=0,0,'Largest Non-Life companies_DATA'!F127/Eco!P59))))</f>
        <v>333.11569600417863</v>
      </c>
      <c r="H128" s="54">
        <f>IF($C$2="National Currency",IF('Largest Non-Life companies_DATA'!G127=0,0,'Largest Non-Life companies_DATA'!G127),IF($C$2="Current Exchange rate",IF('Largest Non-Life companies_DATA'!G127=0,0,'Largest Non-Life companies_DATA'!G127/Eco!Q23),IF($C$2="Constant Exchange rate",IF('Largest Non-Life companies_DATA'!G127=0,0,'Largest Non-Life companies_DATA'!G127/Eco!Q59))))</f>
        <v>346.69626534343166</v>
      </c>
      <c r="I128" s="54">
        <f>IF($C$2="National Currency",IF('Largest Non-Life companies_DATA'!H127=0,0,'Largest Non-Life companies_DATA'!H127),IF($C$2="Current Exchange rate",IF('Largest Non-Life companies_DATA'!H127=0,0,'Largest Non-Life companies_DATA'!H127/Eco!R23),IF($C$2="Constant Exchange rate",IF('Largest Non-Life companies_DATA'!H127=0,0,'Largest Non-Life companies_DATA'!H127/Eco!R59))))</f>
        <v>359.36275790023501</v>
      </c>
      <c r="J128" s="54">
        <f>IF($C$2="National Currency",IF('Largest Non-Life companies_DATA'!I127=0,0,'Largest Non-Life companies_DATA'!I127),IF($C$2="Current Exchange rate",IF('Largest Non-Life companies_DATA'!I127=0,0,'Largest Non-Life companies_DATA'!I127/Eco!S23),IF($C$2="Constant Exchange rate",IF('Largest Non-Life companies_DATA'!I127=0,0,'Largest Non-Life companies_DATA'!I127/Eco!S59))))</f>
        <v>376.73021676677985</v>
      </c>
      <c r="K128" s="54">
        <f>IF($C$2="National Currency",IF('Largest Non-Life companies_DATA'!J127=0,0,'Largest Non-Life companies_DATA'!J127),IF($C$2="Current Exchange rate",IF('Largest Non-Life companies_DATA'!J127=0,0,'Largest Non-Life companies_DATA'!J127/Eco!T23),IF($C$2="Constant Exchange rate",IF('Largest Non-Life companies_DATA'!J127=0,0,'Largest Non-Life companies_DATA'!J127/Eco!T59))))</f>
        <v>349.69966048576651</v>
      </c>
      <c r="L128" s="54">
        <f>IF($C$2="National Currency",IF('Largest Non-Life companies_DATA'!K127=0,0,'Largest Non-Life companies_DATA'!K127),IF($C$2="Current Exchange rate",IF('Largest Non-Life companies_DATA'!K127=0,0,'Largest Non-Life companies_DATA'!K127/Eco!U23),IF($C$2="Constant Exchange rate",IF('Largest Non-Life companies_DATA'!K127=0,0,'Largest Non-Life companies_DATA'!K127/Eco!U59))))</f>
        <v>333.63802559414989</v>
      </c>
      <c r="M128" s="54">
        <f>IF($C$2="National Currency",IF('Largest Non-Life companies_DATA'!L127=0,0,'Largest Non-Life companies_DATA'!L127),IF($C$2="Current Exchange rate",IF('Largest Non-Life companies_DATA'!L127=0,0,'Largest Non-Life companies_DATA'!L127/Eco!V23),IF($C$2="Constant Exchange rate",IF('Largest Non-Life companies_DATA'!L127=0,0,'Largest Non-Life companies_DATA'!L127/Eco!V59))))</f>
        <v>320.05745625489681</v>
      </c>
      <c r="N128" s="54">
        <f>IF($C$2="National Currency",IF('Largest Non-Life companies_DATA'!M127=0,0,'Largest Non-Life companies_DATA'!M127),IF($C$2="Current Exchange rate",IF('Largest Non-Life companies_DATA'!M127=0,0,'Largest Non-Life companies_DATA'!M127/Eco!W23),IF($C$2="Constant Exchange rate",IF('Largest Non-Life companies_DATA'!M127=0,0,'Largest Non-Life companies_DATA'!M127/Eco!W59))))</f>
        <v>306.0851397231653</v>
      </c>
      <c r="O128" s="54">
        <f>IF($C$2="National Currency",IF('Largest Non-Life companies_DATA'!N127=0,0,'Largest Non-Life companies_DATA'!N127),IF($C$2="Current Exchange rate",IF('Largest Non-Life companies_DATA'!N127=0,0,'Largest Non-Life companies_DATA'!N127/Eco!X23),IF($C$2="Constant Exchange rate",IF('Largest Non-Life companies_DATA'!N127=0,0,'Largest Non-Life companies_DATA'!N127/Eco!X59))))</f>
        <v>296.29145991120396</v>
      </c>
      <c r="P128" s="151">
        <f>IF($C$2="National Currency",IF('Largest Non-Life companies_DATA'!O127=0,0,'Largest Non-Life companies_DATA'!O127),IF($C$2="Current Exchange rate",IF('Largest Non-Life companies_DATA'!O127=0,0,'Largest Non-Life companies_DATA'!O127/Eco!Y23),IF($C$2="Constant Exchange rate",IF('Largest Non-Life companies_DATA'!O127=0,0,'Largest Non-Life companies_DATA'!O127/Eco!Y59))))</f>
        <v>0</v>
      </c>
      <c r="Q128" s="22">
        <f t="shared" si="4"/>
        <v>3.4592193335523276E-3</v>
      </c>
      <c r="R128" s="22">
        <f t="shared" si="5"/>
        <v>-3.1996587030716728E-2</v>
      </c>
      <c r="S128" s="22">
        <f t="shared" si="6"/>
        <v>-8.9120835006021748E-2</v>
      </c>
    </row>
    <row r="129" spans="3:19" x14ac:dyDescent="0.25">
      <c r="C129" s="187"/>
      <c r="D129" s="188"/>
      <c r="E129" s="43" t="s">
        <v>13</v>
      </c>
      <c r="F129" s="133">
        <f>IF($C$2="National Currency",IF('Largest Non-Life companies_DATA'!E128=0,0,'Largest Non-Life companies_DATA'!E128),IF($C$2="Current Exchange rate",IF('Largest Non-Life companies_DATA'!E128=0,0,'Largest Non-Life companies_DATA'!E128/Eco!O24),IF($C$2="Constant Exchange rate",IF('Largest Non-Life companies_DATA'!E128=0,0,'Largest Non-Life companies_DATA'!E128/Eco!O60))))</f>
        <v>430.87722634214362</v>
      </c>
      <c r="G129" s="54">
        <f>IF($C$2="National Currency",IF('Largest Non-Life companies_DATA'!F128=0,0,'Largest Non-Life companies_DATA'!F128),IF($C$2="Current Exchange rate",IF('Largest Non-Life companies_DATA'!F128=0,0,'Largest Non-Life companies_DATA'!F128/Eco!P24),IF($C$2="Constant Exchange rate",IF('Largest Non-Life companies_DATA'!F128=0,0,'Largest Non-Life companies_DATA'!F128/Eco!P60))))</f>
        <v>476.50377131267032</v>
      </c>
      <c r="H129" s="54">
        <f>IF($C$2="National Currency",IF('Largest Non-Life companies_DATA'!G128=0,0,'Largest Non-Life companies_DATA'!G128),IF($C$2="Current Exchange rate",IF('Largest Non-Life companies_DATA'!G128=0,0,'Largest Non-Life companies_DATA'!G128/Eco!Q24),IF($C$2="Constant Exchange rate",IF('Largest Non-Life companies_DATA'!G128=0,0,'Largest Non-Life companies_DATA'!G128/Eco!Q60))))</f>
        <v>488.21385561260058</v>
      </c>
      <c r="I129" s="54">
        <f>IF($C$2="National Currency",IF('Largest Non-Life companies_DATA'!H128=0,0,'Largest Non-Life companies_DATA'!H128),IF($C$2="Current Exchange rate",IF('Largest Non-Life companies_DATA'!H128=0,0,'Largest Non-Life companies_DATA'!H128/Eco!R24),IF($C$2="Constant Exchange rate",IF('Largest Non-Life companies_DATA'!H128=0,0,'Largest Non-Life companies_DATA'!H128/Eco!R60))))</f>
        <v>468.73296570957723</v>
      </c>
      <c r="J129" s="54">
        <f>IF($C$2="National Currency",IF('Largest Non-Life companies_DATA'!I128=0,0,'Largest Non-Life companies_DATA'!I128),IF($C$2="Current Exchange rate",IF('Largest Non-Life companies_DATA'!I128=0,0,'Largest Non-Life companies_DATA'!I128/Eco!S24),IF($C$2="Constant Exchange rate",IF('Largest Non-Life companies_DATA'!I128=0,0,'Largest Non-Life companies_DATA'!I128/Eco!S60))))</f>
        <v>445.36350383469608</v>
      </c>
      <c r="K129" s="54">
        <f>IF($C$2="National Currency",IF('Largest Non-Life companies_DATA'!J128=0,0,'Largest Non-Life companies_DATA'!J128),IF($C$2="Current Exchange rate",IF('Largest Non-Life companies_DATA'!J128=0,0,'Largest Non-Life companies_DATA'!J128/Eco!T24),IF($C$2="Constant Exchange rate",IF('Largest Non-Life companies_DATA'!J128=0,0,'Largest Non-Life companies_DATA'!J128/Eco!T60))))</f>
        <v>415.88388159979712</v>
      </c>
      <c r="L129" s="54">
        <f>IF($C$2="National Currency",IF('Largest Non-Life companies_DATA'!K128=0,0,'Largest Non-Life companies_DATA'!K128),IF($C$2="Current Exchange rate",IF('Largest Non-Life companies_DATA'!K128=0,0,'Largest Non-Life companies_DATA'!K128/Eco!U24),IF($C$2="Constant Exchange rate",IF('Largest Non-Life companies_DATA'!K128=0,0,'Largest Non-Life companies_DATA'!K128/Eco!U60))))</f>
        <v>371.41408379286298</v>
      </c>
      <c r="M129" s="54">
        <f>IF($C$2="National Currency",IF('Largest Non-Life companies_DATA'!L128=0,0,'Largest Non-Life companies_DATA'!L128),IF($C$2="Current Exchange rate",IF('Largest Non-Life companies_DATA'!L128=0,0,'Largest Non-Life companies_DATA'!L128/Eco!V24),IF($C$2="Constant Exchange rate",IF('Largest Non-Life companies_DATA'!L128=0,0,'Largest Non-Life companies_DATA'!L128/Eco!V60))))</f>
        <v>303.75863598909802</v>
      </c>
      <c r="N129" s="54">
        <f>IF($C$2="National Currency",IF('Largest Non-Life companies_DATA'!M128=0,0,'Largest Non-Life companies_DATA'!M128),IF($C$2="Current Exchange rate",IF('Largest Non-Life companies_DATA'!M128=0,0,'Largest Non-Life companies_DATA'!M128/Eco!W24),IF($C$2="Constant Exchange rate",IF('Largest Non-Life companies_DATA'!M128=0,0,'Largest Non-Life companies_DATA'!M128/Eco!W60))))</f>
        <v>283.72631045192367</v>
      </c>
      <c r="O129" s="54">
        <f>IF($C$2="National Currency",IF('Largest Non-Life companies_DATA'!N128=0,0,'Largest Non-Life companies_DATA'!N128),IF($C$2="Current Exchange rate",IF('Largest Non-Life companies_DATA'!N128=0,0,'Largest Non-Life companies_DATA'!N128/Eco!X24),IF($C$2="Constant Exchange rate",IF('Largest Non-Life companies_DATA'!N128=0,0,'Largest Non-Life companies_DATA'!N128/Eco!X60))))</f>
        <v>253.11827977435505</v>
      </c>
      <c r="P129" s="151">
        <f>IF($C$2="National Currency",IF('Largest Non-Life companies_DATA'!O128=0,0,'Largest Non-Life companies_DATA'!O128),IF($C$2="Current Exchange rate",IF('Largest Non-Life companies_DATA'!O128=0,0,'Largest Non-Life companies_DATA'!O128/Eco!Y24),IF($C$2="Constant Exchange rate",IF('Largest Non-Life companies_DATA'!O128=0,0,'Largest Non-Life companies_DATA'!O128/Eco!Y60))))</f>
        <v>0</v>
      </c>
      <c r="Q129" s="22">
        <f t="shared" si="4"/>
        <v>2.9551700455131696E-3</v>
      </c>
      <c r="R129" s="22">
        <f t="shared" si="5"/>
        <v>-0.10787871815206584</v>
      </c>
      <c r="S129" s="22">
        <f t="shared" si="6"/>
        <v>-0.4125512691326062</v>
      </c>
    </row>
    <row r="130" spans="3:19" x14ac:dyDescent="0.25">
      <c r="C130" s="187"/>
      <c r="D130" s="188"/>
      <c r="E130" s="43" t="s">
        <v>14</v>
      </c>
      <c r="F130" s="133">
        <f>IF($C$2="National Currency",IF('Largest Non-Life companies_DATA'!E129=0,0,'Largest Non-Life companies_DATA'!E129),IF($C$2="Current Exchange rate",IF('Largest Non-Life companies_DATA'!E129=0,0,'Largest Non-Life companies_DATA'!E129/Eco!O25),IF($C$2="Constant Exchange rate",IF('Largest Non-Life companies_DATA'!E129=0,0,'Largest Non-Life companies_DATA'!E129/Eco!O61))))</f>
        <v>835.4</v>
      </c>
      <c r="G130" s="54">
        <f>IF($C$2="National Currency",IF('Largest Non-Life companies_DATA'!F129=0,0,'Largest Non-Life companies_DATA'!F129),IF($C$2="Current Exchange rate",IF('Largest Non-Life companies_DATA'!F129=0,0,'Largest Non-Life companies_DATA'!F129/Eco!P25),IF($C$2="Constant Exchange rate",IF('Largest Non-Life companies_DATA'!F129=0,0,'Largest Non-Life companies_DATA'!F129/Eco!P61))))</f>
        <v>756</v>
      </c>
      <c r="H130" s="54">
        <f>IF($C$2="National Currency",IF('Largest Non-Life companies_DATA'!G129=0,0,'Largest Non-Life companies_DATA'!G129),IF($C$2="Current Exchange rate",IF('Largest Non-Life companies_DATA'!G129=0,0,'Largest Non-Life companies_DATA'!G129/Eco!Q25),IF($C$2="Constant Exchange rate",IF('Largest Non-Life companies_DATA'!G129=0,0,'Largest Non-Life companies_DATA'!G129/Eco!Q61))))</f>
        <v>790</v>
      </c>
      <c r="I130" s="54">
        <f>IF($C$2="National Currency",IF('Largest Non-Life companies_DATA'!H129=0,0,'Largest Non-Life companies_DATA'!H129),IF($C$2="Current Exchange rate",IF('Largest Non-Life companies_DATA'!H129=0,0,'Largest Non-Life companies_DATA'!H129/Eco!R25),IF($C$2="Constant Exchange rate",IF('Largest Non-Life companies_DATA'!H129=0,0,'Largest Non-Life companies_DATA'!H129/Eco!R61))))</f>
        <v>716.7</v>
      </c>
      <c r="J130" s="54">
        <f>IF($C$2="National Currency",IF('Largest Non-Life companies_DATA'!I129=0,0,'Largest Non-Life companies_DATA'!I129),IF($C$2="Current Exchange rate",IF('Largest Non-Life companies_DATA'!I129=0,0,'Largest Non-Life companies_DATA'!I129/Eco!S25),IF($C$2="Constant Exchange rate",IF('Largest Non-Life companies_DATA'!I129=0,0,'Largest Non-Life companies_DATA'!I129/Eco!S61))))</f>
        <v>639</v>
      </c>
      <c r="K130" s="54">
        <f>IF($C$2="National Currency",IF('Largest Non-Life companies_DATA'!J129=0,0,'Largest Non-Life companies_DATA'!J129),IF($C$2="Current Exchange rate",IF('Largest Non-Life companies_DATA'!J129=0,0,'Largest Non-Life companies_DATA'!J129/Eco!T25),IF($C$2="Constant Exchange rate",IF('Largest Non-Life companies_DATA'!J129=0,0,'Largest Non-Life companies_DATA'!J129/Eco!T61))))</f>
        <v>502</v>
      </c>
      <c r="L130" s="54">
        <f>IF($C$2="National Currency",IF('Largest Non-Life companies_DATA'!K129=0,0,'Largest Non-Life companies_DATA'!K129),IF($C$2="Current Exchange rate",IF('Largest Non-Life companies_DATA'!K129=0,0,'Largest Non-Life companies_DATA'!K129/Eco!U25),IF($C$2="Constant Exchange rate",IF('Largest Non-Life companies_DATA'!K129=0,0,'Largest Non-Life companies_DATA'!K129/Eco!U61))))</f>
        <v>484.3</v>
      </c>
      <c r="M130" s="54">
        <f>IF($C$2="National Currency",IF('Largest Non-Life companies_DATA'!L129=0,0,'Largest Non-Life companies_DATA'!L129),IF($C$2="Current Exchange rate",IF('Largest Non-Life companies_DATA'!L129=0,0,'Largest Non-Life companies_DATA'!L129/Eco!V25),IF($C$2="Constant Exchange rate",IF('Largest Non-Life companies_DATA'!L129=0,0,'Largest Non-Life companies_DATA'!L129/Eco!V61))))</f>
        <v>445</v>
      </c>
      <c r="N130" s="54">
        <f>IF($C$2="National Currency",IF('Largest Non-Life companies_DATA'!M129=0,0,'Largest Non-Life companies_DATA'!M129),IF($C$2="Current Exchange rate",IF('Largest Non-Life companies_DATA'!M129=0,0,'Largest Non-Life companies_DATA'!M129/Eco!W25),IF($C$2="Constant Exchange rate",IF('Largest Non-Life companies_DATA'!M129=0,0,'Largest Non-Life companies_DATA'!M129/Eco!W61))))</f>
        <v>435</v>
      </c>
      <c r="O130" s="127">
        <f>IF($C$2="National Currency",IF('Largest Non-Life companies_DATA'!N129=0,0,'Largest Non-Life companies_DATA'!N129),IF($C$2="Current Exchange rate",IF('Largest Non-Life companies_DATA'!N129=0,0,'Largest Non-Life companies_DATA'!N129/Eco!X25),IF($C$2="Constant Exchange rate",IF('Largest Non-Life companies_DATA'!N129=0,0,'Largest Non-Life companies_DATA'!N129/Eco!X61))))</f>
        <v>435</v>
      </c>
      <c r="P130" s="151">
        <f>IF($C$2="National Currency",IF('Largest Non-Life companies_DATA'!O129=0,0,'Largest Non-Life companies_DATA'!O129),IF($C$2="Current Exchange rate",IF('Largest Non-Life companies_DATA'!O129=0,0,'Largest Non-Life companies_DATA'!O129/Eco!Y25),IF($C$2="Constant Exchange rate",IF('Largest Non-Life companies_DATA'!O129=0,0,'Largest Non-Life companies_DATA'!O129/Eco!Y61))))</f>
        <v>0</v>
      </c>
      <c r="Q130" s="22">
        <f t="shared" si="4"/>
        <v>5.078649281846417E-3</v>
      </c>
      <c r="R130" s="22">
        <f t="shared" si="5"/>
        <v>0</v>
      </c>
      <c r="S130" s="22">
        <f t="shared" si="6"/>
        <v>-0.47929135743356477</v>
      </c>
    </row>
    <row r="131" spans="3:19" x14ac:dyDescent="0.25">
      <c r="C131" s="187"/>
      <c r="D131" s="188"/>
      <c r="E131" s="43" t="s">
        <v>15</v>
      </c>
      <c r="F131" s="133">
        <f>IF($C$2="National Currency",IF('Largest Non-Life companies_DATA'!E130=0,0,'Largest Non-Life companies_DATA'!E130),IF($C$2="Current Exchange rate",IF('Largest Non-Life companies_DATA'!E130=0,0,'Largest Non-Life companies_DATA'!E130/Eco!O26),IF($C$2="Constant Exchange rate",IF('Largest Non-Life companies_DATA'!E130=0,0,'Largest Non-Life companies_DATA'!E130/Eco!O62))))</f>
        <v>54.646936656282449</v>
      </c>
      <c r="G131" s="54">
        <f>IF($C$2="National Currency",IF('Largest Non-Life companies_DATA'!F130=0,0,'Largest Non-Life companies_DATA'!F130),IF($C$2="Current Exchange rate",IF('Largest Non-Life companies_DATA'!F130=0,0,'Largest Non-Life companies_DATA'!F130/Eco!P26),IF($C$2="Constant Exchange rate",IF('Largest Non-Life companies_DATA'!F130=0,0,'Largest Non-Life companies_DATA'!F130/Eco!P62))))</f>
        <v>57.054776739356171</v>
      </c>
      <c r="H131" s="54">
        <f>IF($C$2="National Currency",IF('Largest Non-Life companies_DATA'!G130=0,0,'Largest Non-Life companies_DATA'!G130),IF($C$2="Current Exchange rate",IF('Largest Non-Life companies_DATA'!G130=0,0,'Largest Non-Life companies_DATA'!G130/Eco!Q26),IF($C$2="Constant Exchange rate",IF('Largest Non-Life companies_DATA'!G130=0,0,'Largest Non-Life companies_DATA'!G130/Eco!Q62))))</f>
        <v>61.623831775700928</v>
      </c>
      <c r="I131" s="54">
        <f>IF($C$2="National Currency",IF('Largest Non-Life companies_DATA'!H130=0,0,'Largest Non-Life companies_DATA'!H130),IF($C$2="Current Exchange rate",IF('Largest Non-Life companies_DATA'!H130=0,0,'Largest Non-Life companies_DATA'!H130/Eco!R26),IF($C$2="Constant Exchange rate",IF('Largest Non-Life companies_DATA'!H130=0,0,'Largest Non-Life companies_DATA'!H130/Eco!R62))))</f>
        <v>74.66251298026998</v>
      </c>
      <c r="J131" s="54">
        <f>IF($C$2="National Currency",IF('Largest Non-Life companies_DATA'!I130=0,0,'Largest Non-Life companies_DATA'!I130),IF($C$2="Current Exchange rate",IF('Largest Non-Life companies_DATA'!I130=0,0,'Largest Non-Life companies_DATA'!I130/Eco!S26),IF($C$2="Constant Exchange rate",IF('Largest Non-Life companies_DATA'!I130=0,0,'Largest Non-Life companies_DATA'!I130/Eco!S62))))</f>
        <v>85.31931464174454</v>
      </c>
      <c r="K131" s="54">
        <f>IF($C$2="National Currency",IF('Largest Non-Life companies_DATA'!J130=0,0,'Largest Non-Life companies_DATA'!J130),IF($C$2="Current Exchange rate",IF('Largest Non-Life companies_DATA'!J130=0,0,'Largest Non-Life companies_DATA'!J130/Eco!T26),IF($C$2="Constant Exchange rate",IF('Largest Non-Life companies_DATA'!J130=0,0,'Largest Non-Life companies_DATA'!J130/Eco!T62))))</f>
        <v>94.093977154724811</v>
      </c>
      <c r="L131" s="54">
        <f>IF($C$2="National Currency",IF('Largest Non-Life companies_DATA'!K130=0,0,'Largest Non-Life companies_DATA'!K130),IF($C$2="Current Exchange rate",IF('Largest Non-Life companies_DATA'!K130=0,0,'Largest Non-Life companies_DATA'!K130/Eco!U26),IF($C$2="Constant Exchange rate",IF('Largest Non-Life companies_DATA'!K130=0,0,'Largest Non-Life companies_DATA'!K130/Eco!U62))))</f>
        <v>97.105399792315666</v>
      </c>
      <c r="M131" s="54">
        <f>IF($C$2="National Currency",IF('Largest Non-Life companies_DATA'!L130=0,0,'Largest Non-Life companies_DATA'!L130),IF($C$2="Current Exchange rate",IF('Largest Non-Life companies_DATA'!L130=0,0,'Largest Non-Life companies_DATA'!L130/Eco!V26),IF($C$2="Constant Exchange rate",IF('Largest Non-Life companies_DATA'!L130=0,0,'Largest Non-Life companies_DATA'!L130/Eco!V62))))</f>
        <v>97.676531671858768</v>
      </c>
      <c r="N131" s="54">
        <f>IF($C$2="National Currency",IF('Largest Non-Life companies_DATA'!M130=0,0,'Largest Non-Life companies_DATA'!M130),IF($C$2="Current Exchange rate",IF('Largest Non-Life companies_DATA'!M130=0,0,'Largest Non-Life companies_DATA'!M130/Eco!W26),IF($C$2="Constant Exchange rate",IF('Largest Non-Life companies_DATA'!M130=0,0,'Largest Non-Life companies_DATA'!M130/Eco!W62))))</f>
        <v>101.18120456905503</v>
      </c>
      <c r="O131" s="54">
        <f>IF($C$2="National Currency",IF('Largest Non-Life companies_DATA'!N130=0,0,'Largest Non-Life companies_DATA'!N130),IF($C$2="Current Exchange rate",IF('Largest Non-Life companies_DATA'!N130=0,0,'Largest Non-Life companies_DATA'!N130/Eco!X26),IF($C$2="Constant Exchange rate",IF('Largest Non-Life companies_DATA'!N130=0,0,'Largest Non-Life companies_DATA'!N130/Eco!X62))))</f>
        <v>98.643561786085144</v>
      </c>
      <c r="P131" s="151">
        <f>IF($C$2="National Currency",IF('Largest Non-Life companies_DATA'!O130=0,0,'Largest Non-Life companies_DATA'!O130),IF($C$2="Current Exchange rate",IF('Largest Non-Life companies_DATA'!O130=0,0,'Largest Non-Life companies_DATA'!O130/Eco!Y26),IF($C$2="Constant Exchange rate",IF('Largest Non-Life companies_DATA'!O130=0,0,'Largest Non-Life companies_DATA'!O130/Eco!Y62))))</f>
        <v>0</v>
      </c>
      <c r="Q131" s="22">
        <f t="shared" si="4"/>
        <v>1.1516690901693656E-3</v>
      </c>
      <c r="R131" s="22">
        <f t="shared" si="5"/>
        <v>-2.5080179602309127E-2</v>
      </c>
      <c r="S131" s="22">
        <f t="shared" si="6"/>
        <v>0.80510688836104505</v>
      </c>
    </row>
    <row r="132" spans="3:19" x14ac:dyDescent="0.25">
      <c r="C132" s="187"/>
      <c r="D132" s="188"/>
      <c r="E132" s="43" t="s">
        <v>16</v>
      </c>
      <c r="F132" s="133">
        <f>IF($C$2="National Currency",IF('Largest Non-Life companies_DATA'!E131=0,0,'Largest Non-Life companies_DATA'!E131),IF($C$2="Current Exchange rate",IF('Largest Non-Life companies_DATA'!E131=0,0,'Largest Non-Life companies_DATA'!E131/Eco!O27),IF($C$2="Constant Exchange rate",IF('Largest Non-Life companies_DATA'!E131=0,0,'Largest Non-Life companies_DATA'!E131/Eco!O63))))</f>
        <v>6990</v>
      </c>
      <c r="G132" s="54">
        <f>IF($C$2="National Currency",IF('Largest Non-Life companies_DATA'!F131=0,0,'Largest Non-Life companies_DATA'!F131),IF($C$2="Current Exchange rate",IF('Largest Non-Life companies_DATA'!F131=0,0,'Largest Non-Life companies_DATA'!F131/Eco!P27),IF($C$2="Constant Exchange rate",IF('Largest Non-Life companies_DATA'!F131=0,0,'Largest Non-Life companies_DATA'!F131/Eco!P63))))</f>
        <v>7134</v>
      </c>
      <c r="H132" s="54">
        <f>IF($C$2="National Currency",IF('Largest Non-Life companies_DATA'!G131=0,0,'Largest Non-Life companies_DATA'!G131),IF($C$2="Current Exchange rate",IF('Largest Non-Life companies_DATA'!G131=0,0,'Largest Non-Life companies_DATA'!G131/Eco!Q27),IF($C$2="Constant Exchange rate",IF('Largest Non-Life companies_DATA'!G131=0,0,'Largest Non-Life companies_DATA'!G131/Eco!Q63))))</f>
        <v>8257</v>
      </c>
      <c r="I132" s="54">
        <f>IF($C$2="National Currency",IF('Largest Non-Life companies_DATA'!H131=0,0,'Largest Non-Life companies_DATA'!H131),IF($C$2="Current Exchange rate",IF('Largest Non-Life companies_DATA'!H131=0,0,'Largest Non-Life companies_DATA'!H131/Eco!R27),IF($C$2="Constant Exchange rate",IF('Largest Non-Life companies_DATA'!H131=0,0,'Largest Non-Life companies_DATA'!H131/Eco!R63))))</f>
        <v>7806</v>
      </c>
      <c r="J132" s="54">
        <f>IF($C$2="National Currency",IF('Largest Non-Life companies_DATA'!I131=0,0,'Largest Non-Life companies_DATA'!I131),IF($C$2="Current Exchange rate",IF('Largest Non-Life companies_DATA'!I131=0,0,'Largest Non-Life companies_DATA'!I131/Eco!S27),IF($C$2="Constant Exchange rate",IF('Largest Non-Life companies_DATA'!I131=0,0,'Largest Non-Life companies_DATA'!I131/Eco!S63))))</f>
        <v>7793.7060000000001</v>
      </c>
      <c r="K132" s="54">
        <f>IF($C$2="National Currency",IF('Largest Non-Life companies_DATA'!J131=0,0,'Largest Non-Life companies_DATA'!J131),IF($C$2="Current Exchange rate",IF('Largest Non-Life companies_DATA'!J131=0,0,'Largest Non-Life companies_DATA'!J131/Eco!T27),IF($C$2="Constant Exchange rate",IF('Largest Non-Life companies_DATA'!J131=0,0,'Largest Non-Life companies_DATA'!J131/Eco!T63))))</f>
        <v>7634</v>
      </c>
      <c r="L132" s="54">
        <f>IF($C$2="National Currency",IF('Largest Non-Life companies_DATA'!K131=0,0,'Largest Non-Life companies_DATA'!K131),IF($C$2="Current Exchange rate",IF('Largest Non-Life companies_DATA'!K131=0,0,'Largest Non-Life companies_DATA'!K131/Eco!U27),IF($C$2="Constant Exchange rate",IF('Largest Non-Life companies_DATA'!K131=0,0,'Largest Non-Life companies_DATA'!K131/Eco!U63))))</f>
        <v>7689</v>
      </c>
      <c r="M132" s="54">
        <f>IF($C$2="National Currency",IF('Largest Non-Life companies_DATA'!L131=0,0,'Largest Non-Life companies_DATA'!L131),IF($C$2="Current Exchange rate",IF('Largest Non-Life companies_DATA'!L131=0,0,'Largest Non-Life companies_DATA'!L131/Eco!V27),IF($C$2="Constant Exchange rate",IF('Largest Non-Life companies_DATA'!L131=0,0,'Largest Non-Life companies_DATA'!L131/Eco!V63))))</f>
        <v>7724</v>
      </c>
      <c r="N132" s="54">
        <f>IF($C$2="National Currency",IF('Largest Non-Life companies_DATA'!M131=0,0,'Largest Non-Life companies_DATA'!M131),IF($C$2="Current Exchange rate",IF('Largest Non-Life companies_DATA'!M131=0,0,'Largest Non-Life companies_DATA'!M131/Eco!W27),IF($C$2="Constant Exchange rate",IF('Largest Non-Life companies_DATA'!M131=0,0,'Largest Non-Life companies_DATA'!M131/Eco!W63))))</f>
        <v>10576</v>
      </c>
      <c r="O132" s="54">
        <f>IF($C$2="National Currency",IF('Largest Non-Life companies_DATA'!N131=0,0,'Largest Non-Life companies_DATA'!N131),IF($C$2="Current Exchange rate",IF('Largest Non-Life companies_DATA'!N131=0,0,'Largest Non-Life companies_DATA'!N131/Eco!X27),IF($C$2="Constant Exchange rate",IF('Largest Non-Life companies_DATA'!N131=0,0,'Largest Non-Life companies_DATA'!N131/Eco!X63))))</f>
        <v>9757</v>
      </c>
      <c r="P132" s="151">
        <f>IF($C$2="National Currency",IF('Largest Non-Life companies_DATA'!O131=0,0,'Largest Non-Life companies_DATA'!O131),IF($C$2="Current Exchange rate",IF('Largest Non-Life companies_DATA'!O131=0,0,'Largest Non-Life companies_DATA'!O131/Eco!Y27),IF($C$2="Constant Exchange rate",IF('Largest Non-Life companies_DATA'!O131=0,0,'Largest Non-Life companies_DATA'!O131/Eco!Y63))))</f>
        <v>8900</v>
      </c>
      <c r="Q132" s="22">
        <f t="shared" si="4"/>
        <v>0.11391351963902413</v>
      </c>
      <c r="R132" s="22">
        <f t="shared" si="5"/>
        <v>-7.7439485627836646E-2</v>
      </c>
      <c r="S132" s="22">
        <f t="shared" si="6"/>
        <v>0.39585121602288975</v>
      </c>
    </row>
    <row r="133" spans="3:19" x14ac:dyDescent="0.25">
      <c r="C133" s="187"/>
      <c r="D133" s="188"/>
      <c r="E133" s="43" t="s">
        <v>29</v>
      </c>
      <c r="F133" s="133">
        <f>IF($C$2="National Currency",IF('Largest Non-Life companies_DATA'!E132=0,0,'Largest Non-Life companies_DATA'!E132),IF($C$2="Current Exchange rate",IF('Largest Non-Life companies_DATA'!E132=0,0,'Largest Non-Life companies_DATA'!E132/Eco!O28),IF($C$2="Constant Exchange rate",IF('Largest Non-Life companies_DATA'!E132=0,0,'Largest Non-Life companies_DATA'!E132/Eco!O64))))</f>
        <v>0</v>
      </c>
      <c r="G133" s="54">
        <f>IF($C$2="National Currency",IF('Largest Non-Life companies_DATA'!F132=0,0,'Largest Non-Life companies_DATA'!F132),IF($C$2="Current Exchange rate",IF('Largest Non-Life companies_DATA'!F132=0,0,'Largest Non-Life companies_DATA'!F132/Eco!P28),IF($C$2="Constant Exchange rate",IF('Largest Non-Life companies_DATA'!F132=0,0,'Largest Non-Life companies_DATA'!F132/Eco!P64))))</f>
        <v>0</v>
      </c>
      <c r="H133" s="54">
        <f>IF($C$2="National Currency",IF('Largest Non-Life companies_DATA'!G132=0,0,'Largest Non-Life companies_DATA'!G132),IF($C$2="Current Exchange rate",IF('Largest Non-Life companies_DATA'!G132=0,0,'Largest Non-Life companies_DATA'!G132/Eco!Q28),IF($C$2="Constant Exchange rate",IF('Largest Non-Life companies_DATA'!G132=0,0,'Largest Non-Life companies_DATA'!G132/Eco!Q64))))</f>
        <v>0</v>
      </c>
      <c r="I133" s="54">
        <f>IF($C$2="National Currency",IF('Largest Non-Life companies_DATA'!H132=0,0,'Largest Non-Life companies_DATA'!H132),IF($C$2="Current Exchange rate",IF('Largest Non-Life companies_DATA'!H132=0,0,'Largest Non-Life companies_DATA'!H132/Eco!R28),IF($C$2="Constant Exchange rate",IF('Largest Non-Life companies_DATA'!H132=0,0,'Largest Non-Life companies_DATA'!H132/Eco!R64))))</f>
        <v>0</v>
      </c>
      <c r="J133" s="54">
        <f>IF($C$2="National Currency",IF('Largest Non-Life companies_DATA'!I132=0,0,'Largest Non-Life companies_DATA'!I132),IF($C$2="Current Exchange rate",IF('Largest Non-Life companies_DATA'!I132=0,0,'Largest Non-Life companies_DATA'!I132/Eco!S28),IF($C$2="Constant Exchange rate",IF('Largest Non-Life companies_DATA'!I132=0,0,'Largest Non-Life companies_DATA'!I132/Eco!S64))))</f>
        <v>0</v>
      </c>
      <c r="K133" s="54">
        <f>IF($C$2="National Currency",IF('Largest Non-Life companies_DATA'!J132=0,0,'Largest Non-Life companies_DATA'!J132),IF($C$2="Current Exchange rate",IF('Largest Non-Life companies_DATA'!J132=0,0,'Largest Non-Life companies_DATA'!J132/Eco!T28),IF($C$2="Constant Exchange rate",IF('Largest Non-Life companies_DATA'!J132=0,0,'Largest Non-Life companies_DATA'!J132/Eco!T64))))</f>
        <v>204.59081836327346</v>
      </c>
      <c r="L133" s="54">
        <f>IF($C$2="National Currency",IF('Largest Non-Life companies_DATA'!K132=0,0,'Largest Non-Life companies_DATA'!K132),IF($C$2="Current Exchange rate",IF('Largest Non-Life companies_DATA'!K132=0,0,'Largest Non-Life companies_DATA'!K132/Eco!U28),IF($C$2="Constant Exchange rate",IF('Largest Non-Life companies_DATA'!K132=0,0,'Largest Non-Life companies_DATA'!K132/Eco!U64))))</f>
        <v>204.59081836327346</v>
      </c>
      <c r="M133" s="54">
        <f>IF($C$2="National Currency",IF('Largest Non-Life companies_DATA'!L132=0,0,'Largest Non-Life companies_DATA'!L132),IF($C$2="Current Exchange rate",IF('Largest Non-Life companies_DATA'!L132=0,0,'Largest Non-Life companies_DATA'!L132/Eco!V28),IF($C$2="Constant Exchange rate",IF('Largest Non-Life companies_DATA'!L132=0,0,'Largest Non-Life companies_DATA'!L132/Eco!V64))))</f>
        <v>138.88888888888889</v>
      </c>
      <c r="N133" s="54">
        <f>IF($C$2="National Currency",IF('Largest Non-Life companies_DATA'!M132=0,0,'Largest Non-Life companies_DATA'!M132),IF($C$2="Current Exchange rate",IF('Largest Non-Life companies_DATA'!M132=0,0,'Largest Non-Life companies_DATA'!M132/Eco!W28),IF($C$2="Constant Exchange rate",IF('Largest Non-Life companies_DATA'!M132=0,0,'Largest Non-Life companies_DATA'!M132/Eco!W64))))</f>
        <v>150.53226879574186</v>
      </c>
      <c r="O133" s="127">
        <f>IF($C$2="National Currency",IF('Largest Non-Life companies_DATA'!N132=0,0,'Largest Non-Life companies_DATA'!N132),IF($C$2="Current Exchange rate",IF('Largest Non-Life companies_DATA'!N132=0,0,'Largest Non-Life companies_DATA'!N132/Eco!X28),IF($C$2="Constant Exchange rate",IF('Largest Non-Life companies_DATA'!N132=0,0,'Largest Non-Life companies_DATA'!N132/Eco!X64))))</f>
        <v>150.53226879574186</v>
      </c>
      <c r="P133" s="151">
        <f>IF($C$2="National Currency",IF('Largest Non-Life companies_DATA'!O132=0,0,'Largest Non-Life companies_DATA'!O132),IF($C$2="Current Exchange rate",IF('Largest Non-Life companies_DATA'!O132=0,0,'Largest Non-Life companies_DATA'!O132/Eco!Y28),IF($C$2="Constant Exchange rate",IF('Largest Non-Life companies_DATA'!O132=0,0,'Largest Non-Life companies_DATA'!O132/Eco!Y64))))</f>
        <v>0</v>
      </c>
      <c r="Q133" s="22">
        <f t="shared" si="4"/>
        <v>1.7574726409521984E-3</v>
      </c>
      <c r="R133" s="22">
        <f t="shared" si="5"/>
        <v>0</v>
      </c>
      <c r="S133" s="22" t="str">
        <f t="shared" si="6"/>
        <v>-</v>
      </c>
    </row>
    <row r="134" spans="3:19" x14ac:dyDescent="0.25">
      <c r="C134" s="187"/>
      <c r="D134" s="188"/>
      <c r="E134" s="43" t="s">
        <v>17</v>
      </c>
      <c r="F134" s="133">
        <f>IF($C$2="National Currency",IF('Largest Non-Life companies_DATA'!E133=0,0,'Largest Non-Life companies_DATA'!E133),IF($C$2="Current Exchange rate",IF('Largest Non-Life companies_DATA'!E133=0,0,'Largest Non-Life companies_DATA'!E133/Eco!O29),IF($C$2="Constant Exchange rate",IF('Largest Non-Life companies_DATA'!E133=0,0,'Largest Non-Life companies_DATA'!E133/Eco!O65))))</f>
        <v>0</v>
      </c>
      <c r="G134" s="54">
        <f>IF($C$2="National Currency",IF('Largest Non-Life companies_DATA'!F133=0,0,'Largest Non-Life companies_DATA'!F133),IF($C$2="Current Exchange rate",IF('Largest Non-Life companies_DATA'!F133=0,0,'Largest Non-Life companies_DATA'!F133/Eco!P29),IF($C$2="Constant Exchange rate",IF('Largest Non-Life companies_DATA'!F133=0,0,'Largest Non-Life companies_DATA'!F133/Eco!P65))))</f>
        <v>0</v>
      </c>
      <c r="H134" s="54">
        <f>IF($C$2="National Currency",IF('Largest Non-Life companies_DATA'!G133=0,0,'Largest Non-Life companies_DATA'!G133),IF($C$2="Current Exchange rate",IF('Largest Non-Life companies_DATA'!G133=0,0,'Largest Non-Life companies_DATA'!G133/Eco!Q29),IF($C$2="Constant Exchange rate",IF('Largest Non-Life companies_DATA'!G133=0,0,'Largest Non-Life companies_DATA'!G133/Eco!Q65))))</f>
        <v>0</v>
      </c>
      <c r="I134" s="54">
        <f>IF($C$2="National Currency",IF('Largest Non-Life companies_DATA'!H133=0,0,'Largest Non-Life companies_DATA'!H133),IF($C$2="Current Exchange rate",IF('Largest Non-Life companies_DATA'!H133=0,0,'Largest Non-Life companies_DATA'!H133/Eco!R29),IF($C$2="Constant Exchange rate",IF('Largest Non-Life companies_DATA'!H133=0,0,'Largest Non-Life companies_DATA'!H133/Eco!R65))))</f>
        <v>0</v>
      </c>
      <c r="J134" s="54">
        <f>IF($C$2="National Currency",IF('Largest Non-Life companies_DATA'!I133=0,0,'Largest Non-Life companies_DATA'!I133),IF($C$2="Current Exchange rate",IF('Largest Non-Life companies_DATA'!I133=0,0,'Largest Non-Life companies_DATA'!I133/Eco!S29),IF($C$2="Constant Exchange rate",IF('Largest Non-Life companies_DATA'!I133=0,0,'Largest Non-Life companies_DATA'!I133/Eco!S65))))</f>
        <v>244</v>
      </c>
      <c r="K134" s="54">
        <f>IF($C$2="National Currency",IF('Largest Non-Life companies_DATA'!J133=0,0,'Largest Non-Life companies_DATA'!J133),IF($C$2="Current Exchange rate",IF('Largest Non-Life companies_DATA'!J133=0,0,'Largest Non-Life companies_DATA'!J133/Eco!T29),IF($C$2="Constant Exchange rate",IF('Largest Non-Life companies_DATA'!J133=0,0,'Largest Non-Life companies_DATA'!J133/Eco!T65))))</f>
        <v>240</v>
      </c>
      <c r="L134" s="54">
        <f>IF($C$2="National Currency",IF('Largest Non-Life companies_DATA'!K133=0,0,'Largest Non-Life companies_DATA'!K133),IF($C$2="Current Exchange rate",IF('Largest Non-Life companies_DATA'!K133=0,0,'Largest Non-Life companies_DATA'!K133/Eco!U29),IF($C$2="Constant Exchange rate",IF('Largest Non-Life companies_DATA'!K133=0,0,'Largest Non-Life companies_DATA'!K133/Eco!U65))))</f>
        <v>251</v>
      </c>
      <c r="M134" s="54">
        <f>IF($C$2="National Currency",IF('Largest Non-Life companies_DATA'!L133=0,0,'Largest Non-Life companies_DATA'!L133),IF($C$2="Current Exchange rate",IF('Largest Non-Life companies_DATA'!L133=0,0,'Largest Non-Life companies_DATA'!L133/Eco!V29),IF($C$2="Constant Exchange rate",IF('Largest Non-Life companies_DATA'!L133=0,0,'Largest Non-Life companies_DATA'!L133/Eco!V65))))</f>
        <v>279</v>
      </c>
      <c r="N134" s="54">
        <f>IF($C$2="National Currency",IF('Largest Non-Life companies_DATA'!M133=0,0,'Largest Non-Life companies_DATA'!M133),IF($C$2="Current Exchange rate",IF('Largest Non-Life companies_DATA'!M133=0,0,'Largest Non-Life companies_DATA'!M133/Eco!W29),IF($C$2="Constant Exchange rate",IF('Largest Non-Life companies_DATA'!M133=0,0,'Largest Non-Life companies_DATA'!M133/Eco!W65))))</f>
        <v>313</v>
      </c>
      <c r="O134" s="127">
        <f>IF($C$2="National Currency",IF('Largest Non-Life companies_DATA'!N133=0,0,'Largest Non-Life companies_DATA'!N133),IF($C$2="Current Exchange rate",IF('Largest Non-Life companies_DATA'!N133=0,0,'Largest Non-Life companies_DATA'!N133/Eco!X29),IF($C$2="Constant Exchange rate",IF('Largest Non-Life companies_DATA'!N133=0,0,'Largest Non-Life companies_DATA'!N133/Eco!X65))))</f>
        <v>313</v>
      </c>
      <c r="P134" s="151">
        <f>IF($C$2="National Currency",IF('Largest Non-Life companies_DATA'!O133=0,0,'Largest Non-Life companies_DATA'!O133),IF($C$2="Current Exchange rate",IF('Largest Non-Life companies_DATA'!O133=0,0,'Largest Non-Life companies_DATA'!O133/Eco!Y29),IF($C$2="Constant Exchange rate",IF('Largest Non-Life companies_DATA'!O133=0,0,'Largest Non-Life companies_DATA'!O133/Eco!Y65))))</f>
        <v>0</v>
      </c>
      <c r="Q134" s="22">
        <f t="shared" si="4"/>
        <v>3.6542924717653533E-3</v>
      </c>
      <c r="R134" s="22">
        <f t="shared" si="5"/>
        <v>0</v>
      </c>
      <c r="S134" s="22" t="str">
        <f t="shared" si="6"/>
        <v>-</v>
      </c>
    </row>
    <row r="135" spans="3:19" x14ac:dyDescent="0.25">
      <c r="C135" s="187"/>
      <c r="D135" s="188"/>
      <c r="E135" s="43" t="s">
        <v>18</v>
      </c>
      <c r="F135" s="133">
        <f>IF($C$2="National Currency",IF('Largest Non-Life companies_DATA'!E134=0,0,'Largest Non-Life companies_DATA'!E134),IF($C$2="Current Exchange rate",IF('Largest Non-Life companies_DATA'!E134=0,0,'Largest Non-Life companies_DATA'!E134/Eco!O30),IF($C$2="Constant Exchange rate",IF('Largest Non-Life companies_DATA'!E134=0,0,'Largest Non-Life companies_DATA'!E134/Eco!O66))))</f>
        <v>39.982925441092775</v>
      </c>
      <c r="G135" s="54">
        <f>IF($C$2="National Currency",IF('Largest Non-Life companies_DATA'!F134=0,0,'Largest Non-Life companies_DATA'!F134),IF($C$2="Current Exchange rate",IF('Largest Non-Life companies_DATA'!F134=0,0,'Largest Non-Life companies_DATA'!F134/Eco!P30),IF($C$2="Constant Exchange rate",IF('Largest Non-Life companies_DATA'!F134=0,0,'Largest Non-Life companies_DATA'!F134/Eco!P66))))</f>
        <v>46.955036994877631</v>
      </c>
      <c r="H135" s="54">
        <f>IF($C$2="National Currency",IF('Largest Non-Life companies_DATA'!G134=0,0,'Largest Non-Life companies_DATA'!G134),IF($C$2="Current Exchange rate",IF('Largest Non-Life companies_DATA'!G134=0,0,'Largest Non-Life companies_DATA'!G134/Eco!Q30),IF($C$2="Constant Exchange rate",IF('Largest Non-Life companies_DATA'!G134=0,0,'Largest Non-Life companies_DATA'!G134/Eco!Q66))))</f>
        <v>62.606715993170177</v>
      </c>
      <c r="I135" s="54">
        <f>IF($C$2="National Currency",IF('Largest Non-Life companies_DATA'!H134=0,0,'Largest Non-Life companies_DATA'!H134),IF($C$2="Current Exchange rate",IF('Largest Non-Life companies_DATA'!H134=0,0,'Largest Non-Life companies_DATA'!H134/Eco!R30),IF($C$2="Constant Exchange rate",IF('Largest Non-Life companies_DATA'!H134=0,0,'Largest Non-Life companies_DATA'!H134/Eco!R66))))</f>
        <v>92.487194080819577</v>
      </c>
      <c r="J135" s="54">
        <f>IF($C$2="National Currency",IF('Largest Non-Life companies_DATA'!I134=0,0,'Largest Non-Life companies_DATA'!I134),IF($C$2="Current Exchange rate",IF('Largest Non-Life companies_DATA'!I134=0,0,'Largest Non-Life companies_DATA'!I134/Eco!S30),IF($C$2="Constant Exchange rate",IF('Largest Non-Life companies_DATA'!I134=0,0,'Largest Non-Life companies_DATA'!I134/Eco!S66))))</f>
        <v>104.01252134319863</v>
      </c>
      <c r="K135" s="54">
        <f>IF($C$2="National Currency",IF('Largest Non-Life companies_DATA'!J134=0,0,'Largest Non-Life companies_DATA'!J134),IF($C$2="Current Exchange rate",IF('Largest Non-Life companies_DATA'!J134=0,0,'Largest Non-Life companies_DATA'!J134/Eco!T30),IF($C$2="Constant Exchange rate",IF('Largest Non-Life companies_DATA'!J134=0,0,'Largest Non-Life companies_DATA'!J134/Eco!T66))))</f>
        <v>69.009675583380769</v>
      </c>
      <c r="L135" s="54">
        <f>IF($C$2="National Currency",IF('Largest Non-Life companies_DATA'!K134=0,0,'Largest Non-Life companies_DATA'!K134),IF($C$2="Current Exchange rate",IF('Largest Non-Life companies_DATA'!K134=0,0,'Largest Non-Life companies_DATA'!K134/Eco!U30),IF($C$2="Constant Exchange rate",IF('Largest Non-Life companies_DATA'!K134=0,0,'Largest Non-Life companies_DATA'!K134/Eco!U66))))</f>
        <v>69.806488332384745</v>
      </c>
      <c r="M135" s="54">
        <f>IF($C$2="National Currency",IF('Largest Non-Life companies_DATA'!L134=0,0,'Largest Non-Life companies_DATA'!L134),IF($C$2="Current Exchange rate",IF('Largest Non-Life companies_DATA'!L134=0,0,'Largest Non-Life companies_DATA'!L134/Eco!V30),IF($C$2="Constant Exchange rate",IF('Largest Non-Life companies_DATA'!L134=0,0,'Largest Non-Life companies_DATA'!L134/Eco!V66))))</f>
        <v>0</v>
      </c>
      <c r="N135" s="54">
        <f>IF($C$2="National Currency",IF('Largest Non-Life companies_DATA'!M134=0,0,'Largest Non-Life companies_DATA'!M134),IF($C$2="Current Exchange rate",IF('Largest Non-Life companies_DATA'!M134=0,0,'Largest Non-Life companies_DATA'!M134/Eco!W30),IF($C$2="Constant Exchange rate",IF('Largest Non-Life companies_DATA'!M134=0,0,'Largest Non-Life companies_DATA'!M134/Eco!W66))))</f>
        <v>0</v>
      </c>
      <c r="O135" s="54">
        <f>IF($C$2="National Currency",IF('Largest Non-Life companies_DATA'!N134=0,0,'Largest Non-Life companies_DATA'!N134),IF($C$2="Current Exchange rate",IF('Largest Non-Life companies_DATA'!N134=0,0,'Largest Non-Life companies_DATA'!N134/Eco!X30),IF($C$2="Constant Exchange rate",IF('Largest Non-Life companies_DATA'!N134=0,0,'Largest Non-Life companies_DATA'!N134/Eco!X66))))</f>
        <v>0</v>
      </c>
      <c r="P135" s="151">
        <f>IF($C$2="National Currency",IF('Largest Non-Life companies_DATA'!O134=0,0,'Largest Non-Life companies_DATA'!O134),IF($C$2="Current Exchange rate",IF('Largest Non-Life companies_DATA'!O134=0,0,'Largest Non-Life companies_DATA'!O134/Eco!Y30),IF($C$2="Constant Exchange rate",IF('Largest Non-Life companies_DATA'!O134=0,0,'Largest Non-Life companies_DATA'!O134/Eco!Y66))))</f>
        <v>0</v>
      </c>
      <c r="Q135" s="22">
        <f t="shared" si="4"/>
        <v>0</v>
      </c>
      <c r="R135" s="22" t="str">
        <f t="shared" si="5"/>
        <v>-</v>
      </c>
      <c r="S135" s="22" t="str">
        <f t="shared" si="6"/>
        <v>-</v>
      </c>
    </row>
    <row r="136" spans="3:19" x14ac:dyDescent="0.25">
      <c r="C136" s="187"/>
      <c r="D136" s="188"/>
      <c r="E136" s="43" t="s">
        <v>19</v>
      </c>
      <c r="F136" s="133">
        <f>IF($C$2="National Currency",IF('Largest Non-Life companies_DATA'!E135=0,0,'Largest Non-Life companies_DATA'!E135),IF($C$2="Current Exchange rate",IF('Largest Non-Life companies_DATA'!E135=0,0,'Largest Non-Life companies_DATA'!E135/Eco!O31),IF($C$2="Constant Exchange rate",IF('Largest Non-Life companies_DATA'!E135=0,0,'Largest Non-Life companies_DATA'!E135/Eco!O67))))</f>
        <v>0</v>
      </c>
      <c r="G136" s="54">
        <f>IF($C$2="National Currency",IF('Largest Non-Life companies_DATA'!F135=0,0,'Largest Non-Life companies_DATA'!F135),IF($C$2="Current Exchange rate",IF('Largest Non-Life companies_DATA'!F135=0,0,'Largest Non-Life companies_DATA'!F135/Eco!P31),IF($C$2="Constant Exchange rate",IF('Largest Non-Life companies_DATA'!F135=0,0,'Largest Non-Life companies_DATA'!F135/Eco!P67))))</f>
        <v>0</v>
      </c>
      <c r="H136" s="54">
        <f>IF($C$2="National Currency",IF('Largest Non-Life companies_DATA'!G135=0,0,'Largest Non-Life companies_DATA'!G135),IF($C$2="Current Exchange rate",IF('Largest Non-Life companies_DATA'!G135=0,0,'Largest Non-Life companies_DATA'!G135/Eco!Q31),IF($C$2="Constant Exchange rate",IF('Largest Non-Life companies_DATA'!G135=0,0,'Largest Non-Life companies_DATA'!G135/Eco!Q67))))</f>
        <v>0</v>
      </c>
      <c r="I136" s="54">
        <f>IF($C$2="National Currency",IF('Largest Non-Life companies_DATA'!H135=0,0,'Largest Non-Life companies_DATA'!H135),IF($C$2="Current Exchange rate",IF('Largest Non-Life companies_DATA'!H135=0,0,'Largest Non-Life companies_DATA'!H135/Eco!R31),IF($C$2="Constant Exchange rate",IF('Largest Non-Life companies_DATA'!H135=0,0,'Largest Non-Life companies_DATA'!H135/Eco!R67))))</f>
        <v>0</v>
      </c>
      <c r="J136" s="54">
        <f>IF($C$2="National Currency",IF('Largest Non-Life companies_DATA'!I135=0,0,'Largest Non-Life companies_DATA'!I135),IF($C$2="Current Exchange rate",IF('Largest Non-Life companies_DATA'!I135=0,0,'Largest Non-Life companies_DATA'!I135/Eco!S31),IF($C$2="Constant Exchange rate",IF('Largest Non-Life companies_DATA'!I135=0,0,'Largest Non-Life companies_DATA'!I135/Eco!S67))))</f>
        <v>0</v>
      </c>
      <c r="K136" s="54">
        <f>IF($C$2="National Currency",IF('Largest Non-Life companies_DATA'!J135=0,0,'Largest Non-Life companies_DATA'!J135),IF($C$2="Current Exchange rate",IF('Largest Non-Life companies_DATA'!J135=0,0,'Largest Non-Life companies_DATA'!J135/Eco!T31),IF($C$2="Constant Exchange rate",IF('Largest Non-Life companies_DATA'!J135=0,0,'Largest Non-Life companies_DATA'!J135/Eco!T67))))</f>
        <v>0</v>
      </c>
      <c r="L136" s="54">
        <f>IF($C$2="National Currency",IF('Largest Non-Life companies_DATA'!K135=0,0,'Largest Non-Life companies_DATA'!K135),IF($C$2="Current Exchange rate",IF('Largest Non-Life companies_DATA'!K135=0,0,'Largest Non-Life companies_DATA'!K135/Eco!U31),IF($C$2="Constant Exchange rate",IF('Largest Non-Life companies_DATA'!K135=0,0,'Largest Non-Life companies_DATA'!K135/Eco!U67))))</f>
        <v>0</v>
      </c>
      <c r="M136" s="54">
        <f>IF($C$2="National Currency",IF('Largest Non-Life companies_DATA'!L135=0,0,'Largest Non-Life companies_DATA'!L135),IF($C$2="Current Exchange rate",IF('Largest Non-Life companies_DATA'!L135=0,0,'Largest Non-Life companies_DATA'!L135/Eco!V31),IF($C$2="Constant Exchange rate",IF('Largest Non-Life companies_DATA'!L135=0,0,'Largest Non-Life companies_DATA'!L135/Eco!V67))))</f>
        <v>0</v>
      </c>
      <c r="N136" s="54">
        <f>IF($C$2="National Currency",IF('Largest Non-Life companies_DATA'!M135=0,0,'Largest Non-Life companies_DATA'!M135),IF($C$2="Current Exchange rate",IF('Largest Non-Life companies_DATA'!M135=0,0,'Largest Non-Life companies_DATA'!M135/Eco!W31),IF($C$2="Constant Exchange rate",IF('Largest Non-Life companies_DATA'!M135=0,0,'Largest Non-Life companies_DATA'!M135/Eco!W67))))</f>
        <v>0</v>
      </c>
      <c r="O136" s="54">
        <f>IF($C$2="National Currency",IF('Largest Non-Life companies_DATA'!N135=0,0,'Largest Non-Life companies_DATA'!N135),IF($C$2="Current Exchange rate",IF('Largest Non-Life companies_DATA'!N135=0,0,'Largest Non-Life companies_DATA'!N135/Eco!X31),IF($C$2="Constant Exchange rate",IF('Largest Non-Life companies_DATA'!N135=0,0,'Largest Non-Life companies_DATA'!N135/Eco!X67))))</f>
        <v>0</v>
      </c>
      <c r="P136" s="151">
        <f>IF($C$2="National Currency",IF('Largest Non-Life companies_DATA'!O135=0,0,'Largest Non-Life companies_DATA'!O135),IF($C$2="Current Exchange rate",IF('Largest Non-Life companies_DATA'!O135=0,0,'Largest Non-Life companies_DATA'!O135/Eco!Y31),IF($C$2="Constant Exchange rate",IF('Largest Non-Life companies_DATA'!O135=0,0,'Largest Non-Life companies_DATA'!O135/Eco!Y67))))</f>
        <v>0</v>
      </c>
      <c r="Q136" s="22">
        <f t="shared" si="4"/>
        <v>0</v>
      </c>
      <c r="R136" s="22" t="str">
        <f t="shared" si="5"/>
        <v>-</v>
      </c>
      <c r="S136" s="22" t="str">
        <f t="shared" si="6"/>
        <v>-</v>
      </c>
    </row>
    <row r="137" spans="3:19" x14ac:dyDescent="0.25">
      <c r="C137" s="187"/>
      <c r="D137" s="188"/>
      <c r="E137" s="43" t="s">
        <v>20</v>
      </c>
      <c r="F137" s="133">
        <f>IF($C$2="National Currency",IF('Largest Non-Life companies_DATA'!E136=0,0,'Largest Non-Life companies_DATA'!E136),IF($C$2="Current Exchange rate",IF('Largest Non-Life companies_DATA'!E136=0,0,'Largest Non-Life companies_DATA'!E136/Eco!O32),IF($C$2="Constant Exchange rate",IF('Largest Non-Life companies_DATA'!E136=0,0,'Largest Non-Life companies_DATA'!E136/Eco!O68))))</f>
        <v>4945</v>
      </c>
      <c r="G137" s="54">
        <f>IF($C$2="National Currency",IF('Largest Non-Life companies_DATA'!F136=0,0,'Largest Non-Life companies_DATA'!F136),IF($C$2="Current Exchange rate",IF('Largest Non-Life companies_DATA'!F136=0,0,'Largest Non-Life companies_DATA'!F136/Eco!P32),IF($C$2="Constant Exchange rate",IF('Largest Non-Life companies_DATA'!F136=0,0,'Largest Non-Life companies_DATA'!F136/Eco!P68))))</f>
        <v>5096</v>
      </c>
      <c r="H137" s="54">
        <f>IF($C$2="National Currency",IF('Largest Non-Life companies_DATA'!G136=0,0,'Largest Non-Life companies_DATA'!G136),IF($C$2="Current Exchange rate",IF('Largest Non-Life companies_DATA'!G136=0,0,'Largest Non-Life companies_DATA'!G136/Eco!Q32),IF($C$2="Constant Exchange rate",IF('Largest Non-Life companies_DATA'!G136=0,0,'Largest Non-Life companies_DATA'!G136/Eco!Q68))))</f>
        <v>9656</v>
      </c>
      <c r="I137" s="54">
        <f>IF($C$2="National Currency",IF('Largest Non-Life companies_DATA'!H136=0,0,'Largest Non-Life companies_DATA'!H136),IF($C$2="Current Exchange rate",IF('Largest Non-Life companies_DATA'!H136=0,0,'Largest Non-Life companies_DATA'!H136/Eco!R32),IF($C$2="Constant Exchange rate",IF('Largest Non-Life companies_DATA'!H136=0,0,'Largest Non-Life companies_DATA'!H136/Eco!R68))))</f>
        <v>12574</v>
      </c>
      <c r="J137" s="54">
        <f>IF($C$2="National Currency",IF('Largest Non-Life companies_DATA'!I136=0,0,'Largest Non-Life companies_DATA'!I136),IF($C$2="Current Exchange rate",IF('Largest Non-Life companies_DATA'!I136=0,0,'Largest Non-Life companies_DATA'!I136/Eco!S32),IF($C$2="Constant Exchange rate",IF('Largest Non-Life companies_DATA'!I136=0,0,'Largest Non-Life companies_DATA'!I136/Eco!S68))))</f>
        <v>13993</v>
      </c>
      <c r="K137" s="54">
        <f>IF($C$2="National Currency",IF('Largest Non-Life companies_DATA'!J136=0,0,'Largest Non-Life companies_DATA'!J136),IF($C$2="Current Exchange rate",IF('Largest Non-Life companies_DATA'!J136=0,0,'Largest Non-Life companies_DATA'!J136/Eco!T32),IF($C$2="Constant Exchange rate",IF('Largest Non-Life companies_DATA'!J136=0,0,'Largest Non-Life companies_DATA'!J136/Eco!T68))))</f>
        <v>14069</v>
      </c>
      <c r="L137" s="54">
        <f>IF($C$2="National Currency",IF('Largest Non-Life companies_DATA'!K136=0,0,'Largest Non-Life companies_DATA'!K136),IF($C$2="Current Exchange rate",IF('Largest Non-Life companies_DATA'!K136=0,0,'Largest Non-Life companies_DATA'!K136/Eco!U32),IF($C$2="Constant Exchange rate",IF('Largest Non-Life companies_DATA'!K136=0,0,'Largest Non-Life companies_DATA'!K136/Eco!U68))))</f>
        <v>15013</v>
      </c>
      <c r="M137" s="127">
        <f>IF($C$2="National Currency",IF('Largest Non-Life companies_DATA'!L136=0,0,'Largest Non-Life companies_DATA'!L136),IF($C$2="Current Exchange rate",IF('Largest Non-Life companies_DATA'!L136=0,0,'Largest Non-Life companies_DATA'!L136/Eco!V32),IF($C$2="Constant Exchange rate",IF('Largest Non-Life companies_DATA'!L136=0,0,'Largest Non-Life companies_DATA'!L136/Eco!V68))))</f>
        <v>15488</v>
      </c>
      <c r="N137" s="127">
        <f>IF($C$2="National Currency",IF('Largest Non-Life companies_DATA'!M136=0,0,'Largest Non-Life companies_DATA'!M136),IF($C$2="Current Exchange rate",IF('Largest Non-Life companies_DATA'!M136=0,0,'Largest Non-Life companies_DATA'!M136/Eco!W32),IF($C$2="Constant Exchange rate",IF('Largest Non-Life companies_DATA'!M136=0,0,'Largest Non-Life companies_DATA'!M136/Eco!W68))))</f>
        <v>15963</v>
      </c>
      <c r="O137" s="54">
        <f>IF($C$2="National Currency",IF('Largest Non-Life companies_DATA'!N136=0,0,'Largest Non-Life companies_DATA'!N136),IF($C$2="Current Exchange rate",IF('Largest Non-Life companies_DATA'!N136=0,0,'Largest Non-Life companies_DATA'!N136/Eco!X32),IF($C$2="Constant Exchange rate",IF('Largest Non-Life companies_DATA'!N136=0,0,'Largest Non-Life companies_DATA'!N136/Eco!X68))))</f>
        <v>16438</v>
      </c>
      <c r="P137" s="151">
        <f>IF($C$2="National Currency",IF('Largest Non-Life companies_DATA'!O136=0,0,'Largest Non-Life companies_DATA'!O136),IF($C$2="Current Exchange rate",IF('Largest Non-Life companies_DATA'!O136=0,0,'Largest Non-Life companies_DATA'!O136/Eco!Y32),IF($C$2="Constant Exchange rate",IF('Largest Non-Life companies_DATA'!O136=0,0,'Largest Non-Life companies_DATA'!O136/Eco!Y68))))</f>
        <v>16442.472000000002</v>
      </c>
      <c r="Q137" s="22">
        <f t="shared" si="4"/>
        <v>0.19191456757469288</v>
      </c>
      <c r="R137" s="22">
        <f t="shared" si="5"/>
        <v>2.9756311470275021E-2</v>
      </c>
      <c r="S137" s="22">
        <f t="shared" si="6"/>
        <v>2.3241658240647118</v>
      </c>
    </row>
    <row r="138" spans="3:19" x14ac:dyDescent="0.25">
      <c r="C138" s="187"/>
      <c r="D138" s="188"/>
      <c r="E138" s="43" t="s">
        <v>21</v>
      </c>
      <c r="F138" s="133">
        <f>IF($C$2="National Currency",IF('Largest Non-Life companies_DATA'!E137=0,0,'Largest Non-Life companies_DATA'!E137),IF($C$2="Current Exchange rate",IF('Largest Non-Life companies_DATA'!E137=0,0,'Largest Non-Life companies_DATA'!E137/Eco!O33),IF($C$2="Constant Exchange rate",IF('Largest Non-Life companies_DATA'!E137=0,0,'Largest Non-Life companies_DATA'!E137/Eco!O69))))</f>
        <v>1163.6806016368059</v>
      </c>
      <c r="G138" s="54">
        <f>IF($C$2="National Currency",IF('Largest Non-Life companies_DATA'!F137=0,0,'Largest Non-Life companies_DATA'!F137),IF($C$2="Current Exchange rate",IF('Largest Non-Life companies_DATA'!F137=0,0,'Largest Non-Life companies_DATA'!F137/Eco!P33),IF($C$2="Constant Exchange rate",IF('Largest Non-Life companies_DATA'!F137=0,0,'Largest Non-Life companies_DATA'!F137/Eco!P69))))</f>
        <v>1258.6817075868171</v>
      </c>
      <c r="H138" s="54">
        <f>IF($C$2="National Currency",IF('Largest Non-Life companies_DATA'!G137=0,0,'Largest Non-Life companies_DATA'!G137),IF($C$2="Current Exchange rate",IF('Largest Non-Life companies_DATA'!G137=0,0,'Largest Non-Life companies_DATA'!G137/Eco!Q33),IF($C$2="Constant Exchange rate",IF('Largest Non-Life companies_DATA'!G137=0,0,'Largest Non-Life companies_DATA'!G137/Eco!Q69))))</f>
        <v>1250.3870825038709</v>
      </c>
      <c r="I138" s="54">
        <f>IF($C$2="National Currency",IF('Largest Non-Life companies_DATA'!H137=0,0,'Largest Non-Life companies_DATA'!H137),IF($C$2="Current Exchange rate",IF('Largest Non-Life companies_DATA'!H137=0,0,'Largest Non-Life companies_DATA'!H137/Eco!R33),IF($C$2="Constant Exchange rate",IF('Largest Non-Life companies_DATA'!H137=0,0,'Largest Non-Life companies_DATA'!H137/Eco!R69))))</f>
        <v>1247.1798274717983</v>
      </c>
      <c r="J138" s="54">
        <f>IF($C$2="National Currency",IF('Largest Non-Life companies_DATA'!I137=0,0,'Largest Non-Life companies_DATA'!I137),IF($C$2="Current Exchange rate",IF('Largest Non-Life companies_DATA'!I137=0,0,'Largest Non-Life companies_DATA'!I137/Eco!S33),IF($C$2="Constant Exchange rate",IF('Largest Non-Life companies_DATA'!I137=0,0,'Largest Non-Life companies_DATA'!I137/Eco!S69))))</f>
        <v>1271.4001327140013</v>
      </c>
      <c r="K138" s="54">
        <f>IF($C$2="National Currency",IF('Largest Non-Life companies_DATA'!J137=0,0,'Largest Non-Life companies_DATA'!J137),IF($C$2="Current Exchange rate",IF('Largest Non-Life companies_DATA'!J137=0,0,'Largest Non-Life companies_DATA'!J137/Eco!T33),IF($C$2="Constant Exchange rate",IF('Largest Non-Life companies_DATA'!J137=0,0,'Largest Non-Life companies_DATA'!J137/Eco!T69))))</f>
        <v>1260.893607608936</v>
      </c>
      <c r="L138" s="54">
        <f>IF($C$2="National Currency",IF('Largest Non-Life companies_DATA'!K137=0,0,'Largest Non-Life companies_DATA'!K137),IF($C$2="Current Exchange rate",IF('Largest Non-Life companies_DATA'!K137=0,0,'Largest Non-Life companies_DATA'!K137/Eco!U33),IF($C$2="Constant Exchange rate",IF('Largest Non-Life companies_DATA'!K137=0,0,'Largest Non-Life companies_DATA'!K137/Eco!U69))))</f>
        <v>1296.505197965052</v>
      </c>
      <c r="M138" s="54">
        <f>IF($C$2="National Currency",IF('Largest Non-Life companies_DATA'!L137=0,0,'Largest Non-Life companies_DATA'!L137),IF($C$2="Current Exchange rate",IF('Largest Non-Life companies_DATA'!L137=0,0,'Largest Non-Life companies_DATA'!L137/Eco!V33),IF($C$2="Constant Exchange rate",IF('Largest Non-Life companies_DATA'!L137=0,0,'Largest Non-Life companies_DATA'!L137/Eco!V69))))</f>
        <v>1370.2720637027207</v>
      </c>
      <c r="N138" s="54">
        <f>IF($C$2="National Currency",IF('Largest Non-Life companies_DATA'!M137=0,0,'Largest Non-Life companies_DATA'!M137),IF($C$2="Current Exchange rate",IF('Largest Non-Life companies_DATA'!M137=0,0,'Largest Non-Life companies_DATA'!M137/Eco!W33),IF($C$2="Constant Exchange rate",IF('Largest Non-Life companies_DATA'!M137=0,0,'Largest Non-Life companies_DATA'!M137/Eco!W69))))</f>
        <v>1396.4830789648308</v>
      </c>
      <c r="O138" s="54">
        <f>IF($C$2="National Currency",IF('Largest Non-Life companies_DATA'!N137=0,0,'Largest Non-Life companies_DATA'!N137),IF($C$2="Current Exchange rate",IF('Largest Non-Life companies_DATA'!N137=0,0,'Largest Non-Life companies_DATA'!N137/Eco!X33),IF($C$2="Constant Exchange rate",IF('Largest Non-Life companies_DATA'!N137=0,0,'Largest Non-Life companies_DATA'!N137/Eco!X69))))</f>
        <v>1436.076089360761</v>
      </c>
      <c r="P138" s="151">
        <f>IF($C$2="National Currency",IF('Largest Non-Life companies_DATA'!O137=0,0,'Largest Non-Life companies_DATA'!O137),IF($C$2="Current Exchange rate",IF('Largest Non-Life companies_DATA'!O137=0,0,'Largest Non-Life companies_DATA'!O137/Eco!Y33),IF($C$2="Constant Exchange rate",IF('Largest Non-Life companies_DATA'!O137=0,0,'Largest Non-Life companies_DATA'!O137/Eco!Y69))))</f>
        <v>1511.6159035611593</v>
      </c>
      <c r="Q138" s="22">
        <f t="shared" si="4"/>
        <v>1.6766268505537564E-2</v>
      </c>
      <c r="R138" s="22">
        <f t="shared" si="5"/>
        <v>2.8351944246455929E-2</v>
      </c>
      <c r="S138" s="22">
        <f t="shared" si="6"/>
        <v>0.23408097319901167</v>
      </c>
    </row>
    <row r="139" spans="3:19" x14ac:dyDescent="0.25">
      <c r="C139" s="187"/>
      <c r="D139" s="188"/>
      <c r="E139" s="43" t="s">
        <v>22</v>
      </c>
      <c r="F139" s="133">
        <f>IF($C$2="National Currency",IF('Largest Non-Life companies_DATA'!E138=0,0,'Largest Non-Life companies_DATA'!E138),IF($C$2="Current Exchange rate",IF('Largest Non-Life companies_DATA'!E138=0,0,'Largest Non-Life companies_DATA'!E138/Eco!O34),IF($C$2="Constant Exchange rate",IF('Largest Non-Life companies_DATA'!E138=0,0,'Largest Non-Life companies_DATA'!E138/Eco!O70))))</f>
        <v>1751.6147149677056</v>
      </c>
      <c r="G139" s="54">
        <f>IF($C$2="National Currency",IF('Largest Non-Life companies_DATA'!F138=0,0,'Largest Non-Life companies_DATA'!F138),IF($C$2="Current Exchange rate",IF('Largest Non-Life companies_DATA'!F138=0,0,'Largest Non-Life companies_DATA'!F138/Eco!P34),IF($C$2="Constant Exchange rate",IF('Largest Non-Life companies_DATA'!F138=0,0,'Largest Non-Life companies_DATA'!F138/Eco!P70))))</f>
        <v>1791.1635308433961</v>
      </c>
      <c r="H139" s="54">
        <f>IF($C$2="National Currency",IF('Largest Non-Life companies_DATA'!G138=0,0,'Largest Non-Life companies_DATA'!G138),IF($C$2="Current Exchange rate",IF('Largest Non-Life companies_DATA'!G138=0,0,'Largest Non-Life companies_DATA'!G138/Eco!Q34),IF($C$2="Constant Exchange rate",IF('Largest Non-Life companies_DATA'!G138=0,0,'Largest Non-Life companies_DATA'!G138/Eco!Q70))))</f>
        <v>1795.8438640831228</v>
      </c>
      <c r="I139" s="54">
        <f>IF($C$2="National Currency",IF('Largest Non-Life companies_DATA'!H138=0,0,'Largest Non-Life companies_DATA'!H138),IF($C$2="Current Exchange rate",IF('Largest Non-Life companies_DATA'!H138=0,0,'Largest Non-Life companies_DATA'!H138/Eco!R34),IF($C$2="Constant Exchange rate",IF('Largest Non-Life companies_DATA'!H138=0,0,'Largest Non-Life companies_DATA'!H138/Eco!R70))))</f>
        <v>1867.9209959749135</v>
      </c>
      <c r="J139" s="54">
        <f>IF($C$2="National Currency",IF('Largest Non-Life companies_DATA'!I138=0,0,'Largest Non-Life companies_DATA'!I138),IF($C$2="Current Exchange rate",IF('Largest Non-Life companies_DATA'!I138=0,0,'Largest Non-Life companies_DATA'!I138/Eco!S34),IF($C$2="Constant Exchange rate",IF('Largest Non-Life companies_DATA'!I138=0,0,'Largest Non-Life companies_DATA'!I138/Eco!S70))))</f>
        <v>1923.148928203688</v>
      </c>
      <c r="K139" s="54">
        <f>IF($C$2="National Currency",IF('Largest Non-Life companies_DATA'!J138=0,0,'Largest Non-Life companies_DATA'!J138),IF($C$2="Current Exchange rate",IF('Largest Non-Life companies_DATA'!J138=0,0,'Largest Non-Life companies_DATA'!J138/Eco!T34),IF($C$2="Constant Exchange rate",IF('Largest Non-Life companies_DATA'!J138=0,0,'Largest Non-Life companies_DATA'!J138/Eco!T70))))</f>
        <v>1823.2238135355237</v>
      </c>
      <c r="L139" s="54">
        <f>IF($C$2="National Currency",IF('Largest Non-Life companies_DATA'!K138=0,0,'Largest Non-Life companies_DATA'!K138),IF($C$2="Current Exchange rate",IF('Largest Non-Life companies_DATA'!K138=0,0,'Largest Non-Life companies_DATA'!K138/Eco!U34),IF($C$2="Constant Exchange rate",IF('Largest Non-Life companies_DATA'!K138=0,0,'Largest Non-Life companies_DATA'!K138/Eco!U70))))</f>
        <v>1821.5856969016193</v>
      </c>
      <c r="M139" s="54">
        <f>IF($C$2="National Currency",IF('Largest Non-Life companies_DATA'!L138=0,0,'Largest Non-Life companies_DATA'!L138),IF($C$2="Current Exchange rate",IF('Largest Non-Life companies_DATA'!L138=0,0,'Largest Non-Life companies_DATA'!L138/Eco!V34),IF($C$2="Constant Exchange rate",IF('Largest Non-Life companies_DATA'!L138=0,0,'Largest Non-Life companies_DATA'!L138/Eco!V70))))</f>
        <v>1929.9354114012917</v>
      </c>
      <c r="N139" s="54">
        <f>IF($C$2="National Currency",IF('Largest Non-Life companies_DATA'!M138=0,0,'Largest Non-Life companies_DATA'!M138),IF($C$2="Current Exchange rate",IF('Largest Non-Life companies_DATA'!M138=0,0,'Largest Non-Life companies_DATA'!M138/Eco!W34),IF($C$2="Constant Exchange rate",IF('Largest Non-Life companies_DATA'!M138=0,0,'Largest Non-Life companies_DATA'!M138/Eco!W70))))</f>
        <v>1978.1428437704765</v>
      </c>
      <c r="O139" s="127">
        <f>IF($C$2="National Currency",IF('Largest Non-Life companies_DATA'!N138=0,0,'Largest Non-Life companies_DATA'!N138),IF($C$2="Current Exchange rate",IF('Largest Non-Life companies_DATA'!N138=0,0,'Largest Non-Life companies_DATA'!N138/Eco!X34),IF($C$2="Constant Exchange rate",IF('Largest Non-Life companies_DATA'!N138=0,0,'Largest Non-Life companies_DATA'!N138/Eco!X70))))</f>
        <v>1978.1428437704765</v>
      </c>
      <c r="P139" s="152">
        <f>IF($C$2="National Currency",IF('Largest Non-Life companies_DATA'!O138=0,0,'Largest Non-Life companies_DATA'!O138),IF($C$2="Current Exchange rate",IF('Largest Non-Life companies_DATA'!O138=0,0,'Largest Non-Life companies_DATA'!O138/Eco!Y34),IF($C$2="Constant Exchange rate",IF('Largest Non-Life companies_DATA'!O138=0,0,'Largest Non-Life companies_DATA'!O138/Eco!Y70))))</f>
        <v>0</v>
      </c>
      <c r="Q139" s="22">
        <f t="shared" si="4"/>
        <v>2.309492812161968E-2</v>
      </c>
      <c r="R139" s="22">
        <f t="shared" si="5"/>
        <v>0</v>
      </c>
      <c r="S139" s="22">
        <f t="shared" si="6"/>
        <v>0.12932531730126939</v>
      </c>
    </row>
    <row r="140" spans="3:19" x14ac:dyDescent="0.25">
      <c r="C140" s="187"/>
      <c r="D140" s="188"/>
      <c r="E140" s="43" t="s">
        <v>23</v>
      </c>
      <c r="F140" s="133">
        <f>IF($C$2="National Currency",IF('Largest Non-Life companies_DATA'!E139=0,0,'Largest Non-Life companies_DATA'!E139),IF($C$2="Current Exchange rate",IF('Largest Non-Life companies_DATA'!E139=0,0,'Largest Non-Life companies_DATA'!E139/Eco!O35),IF($C$2="Constant Exchange rate",IF('Largest Non-Life companies_DATA'!E139=0,0,'Largest Non-Life companies_DATA'!E139/Eco!O71))))</f>
        <v>1551.6020000000001</v>
      </c>
      <c r="G140" s="54">
        <f>IF($C$2="National Currency",IF('Largest Non-Life companies_DATA'!F139=0,0,'Largest Non-Life companies_DATA'!F139),IF($C$2="Current Exchange rate",IF('Largest Non-Life companies_DATA'!F139=0,0,'Largest Non-Life companies_DATA'!F139/Eco!P35),IF($C$2="Constant Exchange rate",IF('Largest Non-Life companies_DATA'!F139=0,0,'Largest Non-Life companies_DATA'!F139/Eco!P71))))</f>
        <v>1474.5711999999999</v>
      </c>
      <c r="H140" s="54">
        <f>IF($C$2="National Currency",IF('Largest Non-Life companies_DATA'!G139=0,0,'Largest Non-Life companies_DATA'!G139),IF($C$2="Current Exchange rate",IF('Largest Non-Life companies_DATA'!G139=0,0,'Largest Non-Life companies_DATA'!G139/Eco!Q35),IF($C$2="Constant Exchange rate",IF('Largest Non-Life companies_DATA'!G139=0,0,'Largest Non-Life companies_DATA'!G139/Eco!Q71))))</f>
        <v>1422.7868000000001</v>
      </c>
      <c r="I140" s="54">
        <f>IF($C$2="National Currency",IF('Largest Non-Life companies_DATA'!H139=0,0,'Largest Non-Life companies_DATA'!H139),IF($C$2="Current Exchange rate",IF('Largest Non-Life companies_DATA'!H139=0,0,'Largest Non-Life companies_DATA'!H139/Eco!R35),IF($C$2="Constant Exchange rate",IF('Largest Non-Life companies_DATA'!H139=0,0,'Largest Non-Life companies_DATA'!H139/Eco!R71))))</f>
        <v>1367.3622397499998</v>
      </c>
      <c r="J140" s="54">
        <f>IF($C$2="National Currency",IF('Largest Non-Life companies_DATA'!I139=0,0,'Largest Non-Life companies_DATA'!I139),IF($C$2="Current Exchange rate",IF('Largest Non-Life companies_DATA'!I139=0,0,'Largest Non-Life companies_DATA'!I139/Eco!S35),IF($C$2="Constant Exchange rate",IF('Largest Non-Life companies_DATA'!I139=0,0,'Largest Non-Life companies_DATA'!I139/Eco!S71))))</f>
        <v>1279.29865152</v>
      </c>
      <c r="K140" s="54">
        <f>IF($C$2="National Currency",IF('Largest Non-Life companies_DATA'!J139=0,0,'Largest Non-Life companies_DATA'!J139),IF($C$2="Current Exchange rate",IF('Largest Non-Life companies_DATA'!J139=0,0,'Largest Non-Life companies_DATA'!J139/Eco!T35),IF($C$2="Constant Exchange rate",IF('Largest Non-Life companies_DATA'!J139=0,0,'Largest Non-Life companies_DATA'!J139/Eco!T71))))</f>
        <v>1159.48195728</v>
      </c>
      <c r="L140" s="54">
        <f>IF($C$2="National Currency",IF('Largest Non-Life companies_DATA'!K139=0,0,'Largest Non-Life companies_DATA'!K139),IF($C$2="Current Exchange rate",IF('Largest Non-Life companies_DATA'!K139=0,0,'Largest Non-Life companies_DATA'!K139/Eco!U35),IF($C$2="Constant Exchange rate",IF('Largest Non-Life companies_DATA'!K139=0,0,'Largest Non-Life companies_DATA'!K139/Eco!U71))))</f>
        <v>1130.7029523900001</v>
      </c>
      <c r="M140" s="54">
        <f>IF($C$2="National Currency",IF('Largest Non-Life companies_DATA'!L139=0,0,'Largest Non-Life companies_DATA'!L139),IF($C$2="Current Exchange rate",IF('Largest Non-Life companies_DATA'!L139=0,0,'Largest Non-Life companies_DATA'!L139/Eco!V35),IF($C$2="Constant Exchange rate",IF('Largest Non-Life companies_DATA'!L139=0,0,'Largest Non-Life companies_DATA'!L139/Eco!V71))))</f>
        <v>1092.47493936</v>
      </c>
      <c r="N140" s="54">
        <f>IF($C$2="National Currency",IF('Largest Non-Life companies_DATA'!M139=0,0,'Largest Non-Life companies_DATA'!M139),IF($C$2="Current Exchange rate",IF('Largest Non-Life companies_DATA'!M139=0,0,'Largest Non-Life companies_DATA'!M139/Eco!W35),IF($C$2="Constant Exchange rate",IF('Largest Non-Life companies_DATA'!M139=0,0,'Largest Non-Life companies_DATA'!M139/Eco!W71))))</f>
        <v>1052.6990549699997</v>
      </c>
      <c r="O140" s="54">
        <f>IF($C$2="National Currency",IF('Largest Non-Life companies_DATA'!N139=0,0,'Largest Non-Life companies_DATA'!N139),IF($C$2="Current Exchange rate",IF('Largest Non-Life companies_DATA'!N139=0,0,'Largest Non-Life companies_DATA'!N139/Eco!X35),IF($C$2="Constant Exchange rate",IF('Largest Non-Life companies_DATA'!N139=0,0,'Largest Non-Life companies_DATA'!N139/Eco!X71))))</f>
        <v>1005.8268310999999</v>
      </c>
      <c r="P140" s="151">
        <f>IF($C$2="National Currency",IF('Largest Non-Life companies_DATA'!O139=0,0,'Largest Non-Life companies_DATA'!O139),IF($C$2="Current Exchange rate",IF('Largest Non-Life companies_DATA'!O139=0,0,'Largest Non-Life companies_DATA'!O139/Eco!Y35),IF($C$2="Constant Exchange rate",IF('Largest Non-Life companies_DATA'!O139=0,0,'Largest Non-Life companies_DATA'!O139/Eco!Y71))))</f>
        <v>984.30971940999996</v>
      </c>
      <c r="Q140" s="22">
        <f t="shared" si="4"/>
        <v>1.1743084398684765E-2</v>
      </c>
      <c r="R140" s="22">
        <f t="shared" si="5"/>
        <v>-4.4525758476467447E-2</v>
      </c>
      <c r="S140" s="22">
        <f t="shared" si="6"/>
        <v>-0.35174946210432834</v>
      </c>
    </row>
    <row r="141" spans="3:19" x14ac:dyDescent="0.25">
      <c r="C141" s="187"/>
      <c r="D141" s="188"/>
      <c r="E141" s="43" t="s">
        <v>31</v>
      </c>
      <c r="F141" s="133">
        <f>IF($C$2="National Currency",IF('Largest Non-Life companies_DATA'!E140=0,0,'Largest Non-Life companies_DATA'!E140),IF($C$2="Current Exchange rate",IF('Largest Non-Life companies_DATA'!E140=0,0,'Largest Non-Life companies_DATA'!E140/Eco!O36),IF($C$2="Constant Exchange rate",IF('Largest Non-Life companies_DATA'!E140=0,0,'Largest Non-Life companies_DATA'!E140/Eco!O72))))</f>
        <v>152.89648689403583</v>
      </c>
      <c r="G141" s="127">
        <f>IF($C$2="National Currency",IF('Largest Non-Life companies_DATA'!F140=0,0,'Largest Non-Life companies_DATA'!F140),IF($C$2="Current Exchange rate",IF('Largest Non-Life companies_DATA'!F140=0,0,'Largest Non-Life companies_DATA'!F140/Eco!P36),IF($C$2="Constant Exchange rate",IF('Largest Non-Life companies_DATA'!F140=0,0,'Largest Non-Life companies_DATA'!F140/Eco!P72))))</f>
        <v>245.48655802990049</v>
      </c>
      <c r="H141" s="127">
        <f>IF($C$2="National Currency",IF('Largest Non-Life companies_DATA'!G140=0,0,'Largest Non-Life companies_DATA'!G140),IF($C$2="Current Exchange rate",IF('Largest Non-Life companies_DATA'!G140=0,0,'Largest Non-Life companies_DATA'!G140/Eco!Q36),IF($C$2="Constant Exchange rate",IF('Largest Non-Life companies_DATA'!G140=0,0,'Largest Non-Life companies_DATA'!G140/Eco!Q72))))</f>
        <v>338.07662916576515</v>
      </c>
      <c r="I141" s="127">
        <f>IF($C$2="National Currency",IF('Largest Non-Life companies_DATA'!H140=0,0,'Largest Non-Life companies_DATA'!H140),IF($C$2="Current Exchange rate",IF('Largest Non-Life companies_DATA'!H140=0,0,'Largest Non-Life companies_DATA'!H140/Eco!R36),IF($C$2="Constant Exchange rate",IF('Largest Non-Life companies_DATA'!H140=0,0,'Largest Non-Life companies_DATA'!H140/Eco!R72))))</f>
        <v>430.66670030162987</v>
      </c>
      <c r="J141" s="54">
        <f>IF($C$2="National Currency",IF('Largest Non-Life companies_DATA'!I140=0,0,'Largest Non-Life companies_DATA'!I140),IF($C$2="Current Exchange rate",IF('Largest Non-Life companies_DATA'!I140=0,0,'Largest Non-Life companies_DATA'!I140/Eco!S36),IF($C$2="Constant Exchange rate",IF('Largest Non-Life companies_DATA'!I140=0,0,'Largest Non-Life companies_DATA'!I140/Eco!S72))))</f>
        <v>523.25677143749442</v>
      </c>
      <c r="K141" s="54">
        <f>IF($C$2="National Currency",IF('Largest Non-Life companies_DATA'!J140=0,0,'Largest Non-Life companies_DATA'!J140),IF($C$2="Current Exchange rate",IF('Largest Non-Life companies_DATA'!J140=0,0,'Largest Non-Life companies_DATA'!J140/Eco!T36),IF($C$2="Constant Exchange rate",IF('Largest Non-Life companies_DATA'!J140=0,0,'Largest Non-Life companies_DATA'!J140/Eco!T72))))</f>
        <v>501.24921923797626</v>
      </c>
      <c r="L141" s="54">
        <f>IF($C$2="National Currency",IF('Largest Non-Life companies_DATA'!K140=0,0,'Largest Non-Life companies_DATA'!K140),IF($C$2="Current Exchange rate",IF('Largest Non-Life companies_DATA'!K140=0,0,'Largest Non-Life companies_DATA'!K140/Eco!U36),IF($C$2="Constant Exchange rate",IF('Largest Non-Life companies_DATA'!K140=0,0,'Largest Non-Life companies_DATA'!K140/Eco!U72))))</f>
        <v>420.27304363344336</v>
      </c>
      <c r="M141" s="127">
        <f>IF($C$2="National Currency",IF('Largest Non-Life companies_DATA'!L140=0,0,'Largest Non-Life companies_DATA'!L140),IF($C$2="Current Exchange rate",IF('Largest Non-Life companies_DATA'!L140=0,0,'Largest Non-Life companies_DATA'!L140/Eco!V36),IF($C$2="Constant Exchange rate",IF('Largest Non-Life companies_DATA'!L140=0,0,'Largest Non-Life companies_DATA'!L140/Eco!V72))))</f>
        <v>348.33140001784597</v>
      </c>
      <c r="N141" s="54">
        <f>IF($C$2="National Currency",IF('Largest Non-Life companies_DATA'!M140=0,0,'Largest Non-Life companies_DATA'!M140),IF($C$2="Current Exchange rate",IF('Largest Non-Life companies_DATA'!M140=0,0,'Largest Non-Life companies_DATA'!M140/Eco!W36),IF($C$2="Constant Exchange rate",IF('Largest Non-Life companies_DATA'!M140=0,0,'Largest Non-Life companies_DATA'!M140/Eco!W72))))</f>
        <v>276.38975640224857</v>
      </c>
      <c r="O141" s="127">
        <f>IF($C$2="National Currency",IF('Largest Non-Life companies_DATA'!N140=0,0,'Largest Non-Life companies_DATA'!N140),IF($C$2="Current Exchange rate",IF('Largest Non-Life companies_DATA'!N140=0,0,'Largest Non-Life companies_DATA'!N140/Eco!X36),IF($C$2="Constant Exchange rate",IF('Largest Non-Life companies_DATA'!N140=0,0,'Largest Non-Life companies_DATA'!N140/Eco!X72))))</f>
        <v>276.38975640224857</v>
      </c>
      <c r="P141" s="152">
        <f>IF($C$2="National Currency",IF('Largest Non-Life companies_DATA'!O140=0,0,'Largest Non-Life companies_DATA'!O140),IF($C$2="Current Exchange rate",IF('Largest Non-Life companies_DATA'!O140=0,0,'Largest Non-Life companies_DATA'!O140/Eco!Y36),IF($C$2="Constant Exchange rate",IF('Largest Non-Life companies_DATA'!O140=0,0,'Largest Non-Life companies_DATA'!O140/Eco!Y72))))</f>
        <v>0</v>
      </c>
      <c r="Q141" s="22">
        <f t="shared" si="4"/>
        <v>3.2268658341654847E-3</v>
      </c>
      <c r="R141" s="22">
        <f t="shared" si="5"/>
        <v>0</v>
      </c>
      <c r="S141" s="22">
        <f t="shared" si="6"/>
        <v>0.80769200141138064</v>
      </c>
    </row>
    <row r="142" spans="3:19" x14ac:dyDescent="0.25">
      <c r="C142" s="187"/>
      <c r="D142" s="188"/>
      <c r="E142" s="43" t="s">
        <v>24</v>
      </c>
      <c r="F142" s="133">
        <f>IF($C$2="National Currency",IF('Largest Non-Life companies_DATA'!E141=0,0,'Largest Non-Life companies_DATA'!E141),IF($C$2="Current Exchange rate",IF('Largest Non-Life companies_DATA'!E141=0,0,'Largest Non-Life companies_DATA'!E141/Eco!O37),IF($C$2="Constant Exchange rate",IF('Largest Non-Life companies_DATA'!E141=0,0,'Largest Non-Life companies_DATA'!E141/Eco!O73))))</f>
        <v>1755.1368040029809</v>
      </c>
      <c r="G142" s="54">
        <f>IF($C$2="National Currency",IF('Largest Non-Life companies_DATA'!F141=0,0,'Largest Non-Life companies_DATA'!F141),IF($C$2="Current Exchange rate",IF('Largest Non-Life companies_DATA'!F141=0,0,'Largest Non-Life companies_DATA'!F141/Eco!P37),IF($C$2="Constant Exchange rate",IF('Largest Non-Life companies_DATA'!F141=0,0,'Largest Non-Life companies_DATA'!F141/Eco!P73))))</f>
        <v>1777.2809539018417</v>
      </c>
      <c r="H142" s="54">
        <f>IF($C$2="National Currency",IF('Largest Non-Life companies_DATA'!G141=0,0,'Largest Non-Life companies_DATA'!G141),IF($C$2="Current Exchange rate",IF('Largest Non-Life companies_DATA'!G141=0,0,'Largest Non-Life companies_DATA'!G141/Eco!Q37),IF($C$2="Constant Exchange rate",IF('Largest Non-Life companies_DATA'!G141=0,0,'Largest Non-Life companies_DATA'!G141/Eco!Q73))))</f>
        <v>1797.508783136378</v>
      </c>
      <c r="I142" s="54">
        <f>IF($C$2="National Currency",IF('Largest Non-Life companies_DATA'!H141=0,0,'Largest Non-Life companies_DATA'!H141),IF($C$2="Current Exchange rate",IF('Largest Non-Life companies_DATA'!H141=0,0,'Largest Non-Life companies_DATA'!H141/Eco!R37),IF($C$2="Constant Exchange rate",IF('Largest Non-Life companies_DATA'!H141=0,0,'Largest Non-Life companies_DATA'!H141/Eco!R73))))</f>
        <v>1812.732886191845</v>
      </c>
      <c r="J142" s="54">
        <f>IF($C$2="National Currency",IF('Largest Non-Life companies_DATA'!I141=0,0,'Largest Non-Life companies_DATA'!I141),IF($C$2="Current Exchange rate",IF('Largest Non-Life companies_DATA'!I141=0,0,'Largest Non-Life companies_DATA'!I141/Eco!S37),IF($C$2="Constant Exchange rate",IF('Largest Non-Life companies_DATA'!I141=0,0,'Largest Non-Life companies_DATA'!I141/Eco!S73))))</f>
        <v>1881.8268923666558</v>
      </c>
      <c r="K142" s="54">
        <f>IF($C$2="National Currency",IF('Largest Non-Life companies_DATA'!J141=0,0,'Largest Non-Life companies_DATA'!J141),IF($C$2="Current Exchange rate",IF('Largest Non-Life companies_DATA'!J141=0,0,'Largest Non-Life companies_DATA'!J141/Eco!T37),IF($C$2="Constant Exchange rate",IF('Largest Non-Life companies_DATA'!J141=0,0,'Largest Non-Life companies_DATA'!J141/Eco!T73))))</f>
        <v>1866.7092515703182</v>
      </c>
      <c r="L142" s="54">
        <f>IF($C$2="National Currency",IF('Largest Non-Life companies_DATA'!K141=0,0,'Largest Non-Life companies_DATA'!K141),IF($C$2="Current Exchange rate",IF('Largest Non-Life companies_DATA'!K141=0,0,'Largest Non-Life companies_DATA'!K141/Eco!U37),IF($C$2="Constant Exchange rate",IF('Largest Non-Life companies_DATA'!K141=0,0,'Largest Non-Life companies_DATA'!K141/Eco!U73))))</f>
        <v>1855.9565633982752</v>
      </c>
      <c r="M142" s="54">
        <f>IF($C$2="National Currency",IF('Largest Non-Life companies_DATA'!L141=0,0,'Largest Non-Life companies_DATA'!L141),IF($C$2="Current Exchange rate",IF('Largest Non-Life companies_DATA'!L141=0,0,'Largest Non-Life companies_DATA'!L141/Eco!V37),IF($C$2="Constant Exchange rate",IF('Largest Non-Life companies_DATA'!L141=0,0,'Largest Non-Life companies_DATA'!L141/Eco!V73))))</f>
        <v>1944.8525497711059</v>
      </c>
      <c r="N142" s="54">
        <f>IF($C$2="National Currency",IF('Largest Non-Life companies_DATA'!M141=0,0,'Largest Non-Life companies_DATA'!M141),IF($C$2="Current Exchange rate",IF('Largest Non-Life companies_DATA'!M141=0,0,'Largest Non-Life companies_DATA'!M141/Eco!W37),IF($C$2="Constant Exchange rate",IF('Largest Non-Life companies_DATA'!M141=0,0,'Largest Non-Life companies_DATA'!M141/Eco!W73))))</f>
        <v>2011.4979239859467</v>
      </c>
      <c r="O142" s="54">
        <f>IF($C$2="National Currency",IF('Largest Non-Life companies_DATA'!N141=0,0,'Largest Non-Life companies_DATA'!N141),IF($C$2="Current Exchange rate",IF('Largest Non-Life companies_DATA'!N141=0,0,'Largest Non-Life companies_DATA'!N141/Eco!X37),IF($C$2="Constant Exchange rate",IF('Largest Non-Life companies_DATA'!N141=0,0,'Largest Non-Life companies_DATA'!N141/Eco!X73))))</f>
        <v>2118.0666453742147</v>
      </c>
      <c r="P142" s="151">
        <f>IF($C$2="National Currency",IF('Largest Non-Life companies_DATA'!O141=0,0,'Largest Non-Life companies_DATA'!O141),IF($C$2="Current Exchange rate",IF('Largest Non-Life companies_DATA'!O141=0,0,'Largest Non-Life companies_DATA'!O141/Eco!Y37),IF($C$2="Constant Exchange rate",IF('Largest Non-Life companies_DATA'!O141=0,0,'Largest Non-Life companies_DATA'!O141/Eco!Y73))))</f>
        <v>0</v>
      </c>
      <c r="Q142" s="22">
        <f t="shared" si="4"/>
        <v>2.4728546315937024E-2</v>
      </c>
      <c r="R142" s="22">
        <f t="shared" si="5"/>
        <v>5.2979781941357107E-2</v>
      </c>
      <c r="S142" s="22">
        <f t="shared" si="6"/>
        <v>0.20678151158558777</v>
      </c>
    </row>
    <row r="143" spans="3:19" x14ac:dyDescent="0.25">
      <c r="C143" s="187"/>
      <c r="D143" s="188"/>
      <c r="E143" s="43" t="s">
        <v>25</v>
      </c>
      <c r="F143" s="133">
        <f>IF($C$2="National Currency",IF('Largest Non-Life companies_DATA'!E142=0,0,'Largest Non-Life companies_DATA'!E142),IF($C$2="Current Exchange rate",IF('Largest Non-Life companies_DATA'!E142=0,0,'Largest Non-Life companies_DATA'!E142/Eco!O38),IF($C$2="Constant Exchange rate",IF('Largest Non-Life companies_DATA'!E142=0,0,'Largest Non-Life companies_DATA'!E142/Eco!O74))))</f>
        <v>414.12118177265899</v>
      </c>
      <c r="G143" s="54">
        <f>IF($C$2="National Currency",IF('Largest Non-Life companies_DATA'!F142=0,0,'Largest Non-Life companies_DATA'!F142),IF($C$2="Current Exchange rate",IF('Largest Non-Life companies_DATA'!F142=0,0,'Largest Non-Life companies_DATA'!F142/Eco!P38),IF($C$2="Constant Exchange rate",IF('Largest Non-Life companies_DATA'!F142=0,0,'Largest Non-Life companies_DATA'!F142/Eco!P74))))</f>
        <v>438.40761141712574</v>
      </c>
      <c r="H143" s="54">
        <f>IF($C$2="National Currency",IF('Largest Non-Life companies_DATA'!G142=0,0,'Largest Non-Life companies_DATA'!G142),IF($C$2="Current Exchange rate",IF('Largest Non-Life companies_DATA'!G142=0,0,'Largest Non-Life companies_DATA'!G142/Eco!Q38),IF($C$2="Constant Exchange rate",IF('Largest Non-Life companies_DATA'!G142=0,0,'Largest Non-Life companies_DATA'!G142/Eco!Q74))))</f>
        <v>455.92138207310967</v>
      </c>
      <c r="I143" s="54">
        <f>IF($C$2="National Currency",IF('Largest Non-Life companies_DATA'!H142=0,0,'Largest Non-Life companies_DATA'!H142),IF($C$2="Current Exchange rate",IF('Largest Non-Life companies_DATA'!H142=0,0,'Largest Non-Life companies_DATA'!H142/Eco!R38),IF($C$2="Constant Exchange rate",IF('Largest Non-Life companies_DATA'!H142=0,0,'Largest Non-Life companies_DATA'!H142/Eco!R74))))</f>
        <v>482</v>
      </c>
      <c r="J143" s="54">
        <f>IF($C$2="National Currency",IF('Largest Non-Life companies_DATA'!I142=0,0,'Largest Non-Life companies_DATA'!I142),IF($C$2="Current Exchange rate",IF('Largest Non-Life companies_DATA'!I142=0,0,'Largest Non-Life companies_DATA'!I142/Eco!S38),IF($C$2="Constant Exchange rate",IF('Largest Non-Life companies_DATA'!I142=0,0,'Largest Non-Life companies_DATA'!I142/Eco!S74))))</f>
        <v>521</v>
      </c>
      <c r="K143" s="54">
        <f>IF($C$2="National Currency",IF('Largest Non-Life companies_DATA'!J142=0,0,'Largest Non-Life companies_DATA'!J142),IF($C$2="Current Exchange rate",IF('Largest Non-Life companies_DATA'!J142=0,0,'Largest Non-Life companies_DATA'!J142/Eco!T38),IF($C$2="Constant Exchange rate",IF('Largest Non-Life companies_DATA'!J142=0,0,'Largest Non-Life companies_DATA'!J142/Eco!T74))))</f>
        <v>531</v>
      </c>
      <c r="L143" s="54">
        <f>IF($C$2="National Currency",IF('Largest Non-Life companies_DATA'!K142=0,0,'Largest Non-Life companies_DATA'!K142),IF($C$2="Current Exchange rate",IF('Largest Non-Life companies_DATA'!K142=0,0,'Largest Non-Life companies_DATA'!K142/Eco!U38),IF($C$2="Constant Exchange rate",IF('Largest Non-Life companies_DATA'!K142=0,0,'Largest Non-Life companies_DATA'!K142/Eco!U74))))</f>
        <v>512</v>
      </c>
      <c r="M143" s="54">
        <f>IF($C$2="National Currency",IF('Largest Non-Life companies_DATA'!L142=0,0,'Largest Non-Life companies_DATA'!L142),IF($C$2="Current Exchange rate",IF('Largest Non-Life companies_DATA'!L142=0,0,'Largest Non-Life companies_DATA'!L142/Eco!V38),IF($C$2="Constant Exchange rate",IF('Largest Non-Life companies_DATA'!L142=0,0,'Largest Non-Life companies_DATA'!L142/Eco!V74))))</f>
        <v>494</v>
      </c>
      <c r="N143" s="54">
        <f>IF($C$2="National Currency",IF('Largest Non-Life companies_DATA'!M142=0,0,'Largest Non-Life companies_DATA'!M142),IF($C$2="Current Exchange rate",IF('Largest Non-Life companies_DATA'!M142=0,0,'Largest Non-Life companies_DATA'!M142/Eco!W38),IF($C$2="Constant Exchange rate",IF('Largest Non-Life companies_DATA'!M142=0,0,'Largest Non-Life companies_DATA'!M142/Eco!W74))))</f>
        <v>454</v>
      </c>
      <c r="O143" s="54">
        <f>IF($C$2="National Currency",IF('Largest Non-Life companies_DATA'!N142=0,0,'Largest Non-Life companies_DATA'!N142),IF($C$2="Current Exchange rate",IF('Largest Non-Life companies_DATA'!N142=0,0,'Largest Non-Life companies_DATA'!N142/Eco!X38),IF($C$2="Constant Exchange rate",IF('Largest Non-Life companies_DATA'!N142=0,0,'Largest Non-Life companies_DATA'!N142/Eco!X74))))</f>
        <v>424.6</v>
      </c>
      <c r="P143" s="151">
        <f>IF($C$2="National Currency",IF('Largest Non-Life companies_DATA'!O142=0,0,'Largest Non-Life companies_DATA'!O142),IF($C$2="Current Exchange rate",IF('Largest Non-Life companies_DATA'!O142=0,0,'Largest Non-Life companies_DATA'!O142/Eco!Y38),IF($C$2="Constant Exchange rate",IF('Largest Non-Life companies_DATA'!O142=0,0,'Largest Non-Life companies_DATA'!O142/Eco!Y74))))</f>
        <v>0</v>
      </c>
      <c r="Q143" s="22">
        <f t="shared" si="4"/>
        <v>4.9572287013149169E-3</v>
      </c>
      <c r="R143" s="22">
        <f t="shared" si="5"/>
        <v>-6.4757709251101248E-2</v>
      </c>
      <c r="S143" s="22">
        <f t="shared" si="6"/>
        <v>2.5303748488512801E-2</v>
      </c>
    </row>
    <row r="144" spans="3:19" x14ac:dyDescent="0.25">
      <c r="C144" s="187"/>
      <c r="D144" s="188"/>
      <c r="E144" s="43" t="s">
        <v>26</v>
      </c>
      <c r="F144" s="133">
        <f>IF($C$2="National Currency",IF('Largest Non-Life companies_DATA'!E143=0,0,'Largest Non-Life companies_DATA'!E143),IF($C$2="Current Exchange rate",IF('Largest Non-Life companies_DATA'!E143=0,0,'Largest Non-Life companies_DATA'!E143/Eco!O39),IF($C$2="Constant Exchange rate",IF('Largest Non-Life companies_DATA'!E143=0,0,'Largest Non-Life companies_DATA'!E143/Eco!O75))))</f>
        <v>470.05908517559584</v>
      </c>
      <c r="G144" s="54">
        <f>IF($C$2="National Currency",IF('Largest Non-Life companies_DATA'!F143=0,0,'Largest Non-Life companies_DATA'!F143),IF($C$2="Current Exchange rate",IF('Largest Non-Life companies_DATA'!F143=0,0,'Largest Non-Life companies_DATA'!F143/Eco!P39),IF($C$2="Constant Exchange rate",IF('Largest Non-Life companies_DATA'!F143=0,0,'Largest Non-Life companies_DATA'!F143/Eco!P75))))</f>
        <v>392.91641771227512</v>
      </c>
      <c r="H144" s="54">
        <f>IF($C$2="National Currency",IF('Largest Non-Life companies_DATA'!G143=0,0,'Largest Non-Life companies_DATA'!G143),IF($C$2="Current Exchange rate",IF('Largest Non-Life companies_DATA'!G143=0,0,'Largest Non-Life companies_DATA'!G143/Eco!Q39),IF($C$2="Constant Exchange rate",IF('Largest Non-Life companies_DATA'!G143=0,0,'Largest Non-Life companies_DATA'!G143/Eco!Q75))))</f>
        <v>368.41930558321712</v>
      </c>
      <c r="I144" s="54">
        <f>IF($C$2="National Currency",IF('Largest Non-Life companies_DATA'!H143=0,0,'Largest Non-Life companies_DATA'!H143),IF($C$2="Current Exchange rate",IF('Largest Non-Life companies_DATA'!H143=0,0,'Largest Non-Life companies_DATA'!H143/Eco!R39),IF($C$2="Constant Exchange rate",IF('Largest Non-Life companies_DATA'!H143=0,0,'Largest Non-Life companies_DATA'!H143/Eco!R75))))</f>
        <v>358.69348735311689</v>
      </c>
      <c r="J144" s="54">
        <f>IF($C$2="National Currency",IF('Largest Non-Life companies_DATA'!I143=0,0,'Largest Non-Life companies_DATA'!I143),IF($C$2="Current Exchange rate",IF('Largest Non-Life companies_DATA'!I143=0,0,'Largest Non-Life companies_DATA'!I143/Eco!S39),IF($C$2="Constant Exchange rate",IF('Largest Non-Life companies_DATA'!I143=0,0,'Largest Non-Life companies_DATA'!I143/Eco!S75))))</f>
        <v>369.28234747394276</v>
      </c>
      <c r="K144" s="54">
        <f>IF($C$2="National Currency",IF('Largest Non-Life companies_DATA'!J143=0,0,'Largest Non-Life companies_DATA'!J143),IF($C$2="Current Exchange rate",IF('Largest Non-Life companies_DATA'!J143=0,0,'Largest Non-Life companies_DATA'!J143/Eco!T39),IF($C$2="Constant Exchange rate",IF('Largest Non-Life companies_DATA'!J143=0,0,'Largest Non-Life companies_DATA'!J143/Eco!T75))))</f>
        <v>364</v>
      </c>
      <c r="L144" s="54">
        <f>IF($C$2="National Currency",IF('Largest Non-Life companies_DATA'!K143=0,0,'Largest Non-Life companies_DATA'!K143),IF($C$2="Current Exchange rate",IF('Largest Non-Life companies_DATA'!K143=0,0,'Largest Non-Life companies_DATA'!K143/Eco!U39),IF($C$2="Constant Exchange rate",IF('Largest Non-Life companies_DATA'!K143=0,0,'Largest Non-Life companies_DATA'!K143/Eco!U75))))</f>
        <v>354</v>
      </c>
      <c r="M144" s="54">
        <f>IF($C$2="National Currency",IF('Largest Non-Life companies_DATA'!L143=0,0,'Largest Non-Life companies_DATA'!L143),IF($C$2="Current Exchange rate",IF('Largest Non-Life companies_DATA'!L143=0,0,'Largest Non-Life companies_DATA'!L143/Eco!V39),IF($C$2="Constant Exchange rate",IF('Largest Non-Life companies_DATA'!L143=0,0,'Largest Non-Life companies_DATA'!L143/Eco!V75))))</f>
        <v>349.5</v>
      </c>
      <c r="N144" s="54">
        <f>IF($C$2="National Currency",IF('Largest Non-Life companies_DATA'!M143=0,0,'Largest Non-Life companies_DATA'!M143),IF($C$2="Current Exchange rate",IF('Largest Non-Life companies_DATA'!M143=0,0,'Largest Non-Life companies_DATA'!M143/Eco!W39),IF($C$2="Constant Exchange rate",IF('Largest Non-Life companies_DATA'!M143=0,0,'Largest Non-Life companies_DATA'!M143/Eco!W75))))</f>
        <v>339</v>
      </c>
      <c r="O144" s="127">
        <f>IF($C$2="National Currency",IF('Largest Non-Life companies_DATA'!N143=0,0,'Largest Non-Life companies_DATA'!N143),IF($C$2="Current Exchange rate",IF('Largest Non-Life companies_DATA'!N143=0,0,'Largest Non-Life companies_DATA'!N143/Eco!X39),IF($C$2="Constant Exchange rate",IF('Largest Non-Life companies_DATA'!N143=0,0,'Largest Non-Life companies_DATA'!N143/Eco!X75))))</f>
        <v>339</v>
      </c>
      <c r="P144" s="152">
        <f>IF($C$2="National Currency",IF('Largest Non-Life companies_DATA'!O143=0,0,'Largest Non-Life companies_DATA'!O143),IF($C$2="Current Exchange rate",IF('Largest Non-Life companies_DATA'!O143=0,0,'Largest Non-Life companies_DATA'!O143/Eco!Y39),IF($C$2="Constant Exchange rate",IF('Largest Non-Life companies_DATA'!O143=0,0,'Largest Non-Life companies_DATA'!O143/Eco!Y75))))</f>
        <v>0</v>
      </c>
      <c r="Q144" s="22">
        <f t="shared" si="4"/>
        <v>3.9578439230941046E-3</v>
      </c>
      <c r="R144" s="22">
        <f t="shared" si="5"/>
        <v>0</v>
      </c>
      <c r="S144" s="22">
        <f t="shared" si="6"/>
        <v>-0.27881406680319187</v>
      </c>
    </row>
    <row r="145" spans="3:19" x14ac:dyDescent="0.25">
      <c r="C145" s="187"/>
      <c r="D145" s="188"/>
      <c r="E145" s="43" t="s">
        <v>27</v>
      </c>
      <c r="F145" s="133">
        <f>IF($C$2="National Currency",IF('Largest Non-Life companies_DATA'!E144=0,0,'Largest Non-Life companies_DATA'!E144),IF($C$2="Current Exchange rate",IF('Largest Non-Life companies_DATA'!E144=0,0,'Largest Non-Life companies_DATA'!E144/Eco!O40),IF($C$2="Constant Exchange rate",IF('Largest Non-Life companies_DATA'!E144=0,0,'Largest Non-Life companies_DATA'!E144/Eco!O76))))</f>
        <v>245.91419491525423</v>
      </c>
      <c r="G145" s="54">
        <f>IF($C$2="National Currency",IF('Largest Non-Life companies_DATA'!F144=0,0,'Largest Non-Life companies_DATA'!F144),IF($C$2="Current Exchange rate",IF('Largest Non-Life companies_DATA'!F144=0,0,'Largest Non-Life companies_DATA'!F144/Eco!P40),IF($C$2="Constant Exchange rate",IF('Largest Non-Life companies_DATA'!F144=0,0,'Largest Non-Life companies_DATA'!F144/Eco!P76))))</f>
        <v>291.64265536723167</v>
      </c>
      <c r="H145" s="54">
        <f>IF($C$2="National Currency",IF('Largest Non-Life companies_DATA'!G144=0,0,'Largest Non-Life companies_DATA'!G144),IF($C$2="Current Exchange rate",IF('Largest Non-Life companies_DATA'!G144=0,0,'Largest Non-Life companies_DATA'!G144/Eco!Q40),IF($C$2="Constant Exchange rate",IF('Largest Non-Life companies_DATA'!G144=0,0,'Largest Non-Life companies_DATA'!G144/Eco!Q76))))</f>
        <v>363.83227401129949</v>
      </c>
      <c r="I145" s="54">
        <f>IF($C$2="National Currency",IF('Largest Non-Life companies_DATA'!H144=0,0,'Largest Non-Life companies_DATA'!H144),IF($C$2="Current Exchange rate",IF('Largest Non-Life companies_DATA'!H144=0,0,'Largest Non-Life companies_DATA'!H144/Eco!R40),IF($C$2="Constant Exchange rate",IF('Largest Non-Life companies_DATA'!H144=0,0,'Largest Non-Life companies_DATA'!H144/Eco!R76))))</f>
        <v>421.11122881355936</v>
      </c>
      <c r="J145" s="54">
        <f>IF($C$2="National Currency",IF('Largest Non-Life companies_DATA'!I144=0,0,'Largest Non-Life companies_DATA'!I144),IF($C$2="Current Exchange rate",IF('Largest Non-Life companies_DATA'!I144=0,0,'Largest Non-Life companies_DATA'!I144/Eco!S40),IF($C$2="Constant Exchange rate",IF('Largest Non-Life companies_DATA'!I144=0,0,'Largest Non-Life companies_DATA'!I144/Eco!S76))))</f>
        <v>435.74329096045204</v>
      </c>
      <c r="K145" s="54">
        <f>IF($C$2="National Currency",IF('Largest Non-Life companies_DATA'!J144=0,0,'Largest Non-Life companies_DATA'!J144),IF($C$2="Current Exchange rate",IF('Largest Non-Life companies_DATA'!J144=0,0,'Largest Non-Life companies_DATA'!J144/Eco!T40),IF($C$2="Constant Exchange rate",IF('Largest Non-Life companies_DATA'!J144=0,0,'Largest Non-Life companies_DATA'!J144/Eco!T76))))</f>
        <v>450.98658192090397</v>
      </c>
      <c r="L145" s="54">
        <f>IF($C$2="National Currency",IF('Largest Non-Life companies_DATA'!K144=0,0,'Largest Non-Life companies_DATA'!K144),IF($C$2="Current Exchange rate",IF('Largest Non-Life companies_DATA'!K144=0,0,'Largest Non-Life companies_DATA'!K144/Eco!U40),IF($C$2="Constant Exchange rate",IF('Largest Non-Life companies_DATA'!K144=0,0,'Largest Non-Life companies_DATA'!K144/Eco!U76))))</f>
        <v>536.21045197740114</v>
      </c>
      <c r="M145" s="54">
        <f>IF($C$2="National Currency",IF('Largest Non-Life companies_DATA'!L144=0,0,'Largest Non-Life companies_DATA'!L144),IF($C$2="Current Exchange rate",IF('Largest Non-Life companies_DATA'!L144=0,0,'Largest Non-Life companies_DATA'!L144/Eco!V40),IF($C$2="Constant Exchange rate",IF('Largest Non-Life companies_DATA'!L144=0,0,'Largest Non-Life companies_DATA'!L144/Eco!V76))))</f>
        <v>705.37040960451975</v>
      </c>
      <c r="N145" s="54">
        <f>IF($C$2="National Currency",IF('Largest Non-Life companies_DATA'!M144=0,0,'Largest Non-Life companies_DATA'!M144),IF($C$2="Current Exchange rate",IF('Largest Non-Life companies_DATA'!M144=0,0,'Largest Non-Life companies_DATA'!M144/Eco!W40),IF($C$2="Constant Exchange rate",IF('Largest Non-Life companies_DATA'!M144=0,0,'Largest Non-Life companies_DATA'!M144/Eco!W76))))</f>
        <v>842.60240112994359</v>
      </c>
      <c r="O145" s="54">
        <f>IF($C$2="National Currency",IF('Largest Non-Life companies_DATA'!N144=0,0,'Largest Non-Life companies_DATA'!N144),IF($C$2="Current Exchange rate",IF('Largest Non-Life companies_DATA'!N144=0,0,'Largest Non-Life companies_DATA'!N144/Eco!X40),IF($C$2="Constant Exchange rate",IF('Largest Non-Life companies_DATA'!N144=0,0,'Largest Non-Life companies_DATA'!N144/Eco!X76))))</f>
        <v>1118.6440677966102</v>
      </c>
      <c r="P145" s="151">
        <f>IF($C$2="National Currency",IF('Largest Non-Life companies_DATA'!O144=0,0,'Largest Non-Life companies_DATA'!O144),IF($C$2="Current Exchange rate",IF('Largest Non-Life companies_DATA'!O144=0,0,'Largest Non-Life companies_DATA'!O144/Eco!Y40),IF($C$2="Constant Exchange rate",IF('Largest Non-Life companies_DATA'!O144=0,0,'Largest Non-Life companies_DATA'!O144/Eco!Y76))))</f>
        <v>0</v>
      </c>
      <c r="Q145" s="22">
        <f t="shared" si="4"/>
        <v>1.3060231934613815E-2</v>
      </c>
      <c r="R145" s="22">
        <f t="shared" si="5"/>
        <v>0.32760607647983231</v>
      </c>
      <c r="S145" s="22">
        <f t="shared" si="6"/>
        <v>3.5489202775875217</v>
      </c>
    </row>
    <row r="146" spans="3:19" x14ac:dyDescent="0.25">
      <c r="C146" s="187"/>
      <c r="D146" s="188"/>
      <c r="E146" s="43" t="s">
        <v>61</v>
      </c>
      <c r="F146" s="135">
        <f>IF($C$2="National Currency",IF('Largest Non-Life companies_DATA'!E145=0,0,'Largest Non-Life companies_DATA'!E145),IF($C$2="Current Exchange rate",IF('Largest Non-Life companies_DATA'!E145=0,0,'Largest Non-Life companies_DATA'!E145/Eco!O41),IF($C$2="Constant Exchange rate",IF('Largest Non-Life companies_DATA'!E145=0,0,'Largest Non-Life companies_DATA'!E145/Eco!O77))))</f>
        <v>7958.6596482218511</v>
      </c>
      <c r="G146" s="56">
        <f>IF($C$2="National Currency",IF('Largest Non-Life companies_DATA'!F145=0,0,'Largest Non-Life companies_DATA'!F145),IF($C$2="Current Exchange rate",IF('Largest Non-Life companies_DATA'!F145=0,0,'Largest Non-Life companies_DATA'!F145/Eco!P41),IF($C$2="Constant Exchange rate",IF('Largest Non-Life companies_DATA'!F145=0,0,'Largest Non-Life companies_DATA'!F145/Eco!P77))))</f>
        <v>8368.2115804339446</v>
      </c>
      <c r="H146" s="56">
        <f>IF($C$2="National Currency",IF('Largest Non-Life companies_DATA'!G145=0,0,'Largest Non-Life companies_DATA'!G145),IF($C$2="Current Exchange rate",IF('Largest Non-Life companies_DATA'!G145=0,0,'Largest Non-Life companies_DATA'!G145/Eco!Q41),IF($C$2="Constant Exchange rate",IF('Largest Non-Life companies_DATA'!G145=0,0,'Largest Non-Life companies_DATA'!G145/Eco!Q77))))</f>
        <v>8234.6899473616631</v>
      </c>
      <c r="I146" s="56">
        <f>IF($C$2="National Currency",IF('Largest Non-Life companies_DATA'!H145=0,0,'Largest Non-Life companies_DATA'!H145),IF($C$2="Current Exchange rate",IF('Largest Non-Life companies_DATA'!H145=0,0,'Largest Non-Life companies_DATA'!H145/Eco!R41),IF($C$2="Constant Exchange rate",IF('Largest Non-Life companies_DATA'!H145=0,0,'Largest Non-Life companies_DATA'!H145/Eco!R77))))</f>
        <v>8316.8571061753755</v>
      </c>
      <c r="J146" s="56">
        <f>IF($C$2="National Currency",IF('Largest Non-Life companies_DATA'!I145=0,0,'Largest Non-Life companies_DATA'!I145),IF($C$2="Current Exchange rate",IF('Largest Non-Life companies_DATA'!I145=0,0,'Largest Non-Life companies_DATA'!I145/Eco!S41),IF($C$2="Constant Exchange rate",IF('Largest Non-Life companies_DATA'!I145=0,0,'Largest Non-Life companies_DATA'!I145/Eco!S77))))</f>
        <v>7642.2993965849273</v>
      </c>
      <c r="K146" s="56">
        <f>IF($C$2="National Currency",IF('Largest Non-Life companies_DATA'!J145=0,0,'Largest Non-Life companies_DATA'!J145),IF($C$2="Current Exchange rate",IF('Largest Non-Life companies_DATA'!J145=0,0,'Largest Non-Life companies_DATA'!J145/Eco!T41),IF($C$2="Constant Exchange rate",IF('Largest Non-Life companies_DATA'!J145=0,0,'Largest Non-Life companies_DATA'!J145/Eco!T77))))</f>
        <v>6040.5700346642698</v>
      </c>
      <c r="L146" s="56">
        <f>IF($C$2="National Currency",IF('Largest Non-Life companies_DATA'!K145=0,0,'Largest Non-Life companies_DATA'!K145),IF($C$2="Current Exchange rate",IF('Largest Non-Life companies_DATA'!K145=0,0,'Largest Non-Life companies_DATA'!K145/Eco!U41),IF($C$2="Constant Exchange rate",IF('Largest Non-Life companies_DATA'!K145=0,0,'Largest Non-Life companies_DATA'!K145/Eco!U77))))</f>
        <v>5824.8812427782768</v>
      </c>
      <c r="M146" s="56">
        <f>IF($C$2="National Currency",IF('Largest Non-Life companies_DATA'!L145=0,0,'Largest Non-Life companies_DATA'!L145),IF($C$2="Current Exchange rate",IF('Largest Non-Life companies_DATA'!L145=0,0,'Largest Non-Life companies_DATA'!L145/Eco!V41),IF($C$2="Constant Exchange rate",IF('Largest Non-Life companies_DATA'!L145=0,0,'Largest Non-Life companies_DATA'!L145/Eco!V77))))</f>
        <v>6129.1565027603028</v>
      </c>
      <c r="N146" s="56">
        <f>IF($C$2="National Currency",IF('Largest Non-Life companies_DATA'!M145=0,0,'Largest Non-Life companies_DATA'!M145),IF($C$2="Current Exchange rate",IF('Largest Non-Life companies_DATA'!M145=0,0,'Largest Non-Life companies_DATA'!M145/Eco!W41),IF($C$2="Constant Exchange rate",IF('Largest Non-Life companies_DATA'!M145=0,0,'Largest Non-Life companies_DATA'!M145/Eco!W77))))</f>
        <v>6352.5484657850811</v>
      </c>
      <c r="O146" s="176">
        <f>IF($C$2="National Currency",IF('Largest Non-Life companies_DATA'!N145=0,0,'Largest Non-Life companies_DATA'!N145),IF($C$2="Current Exchange rate",IF('Largest Non-Life companies_DATA'!N145=0,0,'Largest Non-Life companies_DATA'!N145/Eco!X41),IF($C$2="Constant Exchange rate",IF('Largest Non-Life companies_DATA'!N145=0,0,'Largest Non-Life companies_DATA'!N145/Eco!X77))))</f>
        <v>6352.5484657850811</v>
      </c>
      <c r="P146" s="153">
        <f>IF($C$2="National Currency",IF('Largest Non-Life companies_DATA'!O145=0,0,'Largest Non-Life companies_DATA'!O145),IF($C$2="Current Exchange rate",IF('Largest Non-Life companies_DATA'!O145=0,0,'Largest Non-Life companies_DATA'!O145/Eco!Y41),IF($C$2="Constant Exchange rate",IF('Largest Non-Life companies_DATA'!O145=0,0,'Largest Non-Life companies_DATA'!O145/Eco!Y77))))</f>
        <v>0</v>
      </c>
      <c r="Q146" s="22">
        <f t="shared" si="4"/>
        <v>7.4166357939434394E-2</v>
      </c>
      <c r="R146" s="22">
        <f t="shared" si="5"/>
        <v>0</v>
      </c>
      <c r="S146" s="22">
        <f t="shared" si="6"/>
        <v>-0.20180674302306822</v>
      </c>
    </row>
    <row r="147" spans="3:19" ht="15.75" thickBot="1" x14ac:dyDescent="0.3">
      <c r="C147" s="189"/>
      <c r="D147" s="190"/>
      <c r="E147" s="29" t="s">
        <v>67</v>
      </c>
      <c r="F147" s="77">
        <f t="shared" ref="F147:O147" si="7">SUM(F115:F146)</f>
        <v>50952.304489862603</v>
      </c>
      <c r="G147" s="77">
        <f t="shared" si="7"/>
        <v>53042.023922575754</v>
      </c>
      <c r="H147" s="77">
        <f t="shared" si="7"/>
        <v>59788.233384942323</v>
      </c>
      <c r="I147" s="77">
        <f t="shared" si="7"/>
        <v>78707.751446975366</v>
      </c>
      <c r="J147" s="77">
        <f t="shared" si="7"/>
        <v>79999.452040162709</v>
      </c>
      <c r="K147" s="77">
        <f t="shared" si="7"/>
        <v>78370.990814360935</v>
      </c>
      <c r="L147" s="77">
        <f t="shared" si="7"/>
        <v>79324.505465142749</v>
      </c>
      <c r="M147" s="77">
        <f t="shared" si="7"/>
        <v>81029.673989993185</v>
      </c>
      <c r="N147" s="77">
        <f t="shared" si="7"/>
        <v>84623.458268583519</v>
      </c>
      <c r="O147" s="77">
        <f t="shared" si="7"/>
        <v>85652.695403658465</v>
      </c>
      <c r="P147" s="77" t="s">
        <v>128</v>
      </c>
      <c r="Q147" s="22">
        <f t="shared" si="4"/>
        <v>1</v>
      </c>
    </row>
    <row r="148" spans="3:19" ht="16.5" thickTop="1" thickBot="1" x14ac:dyDescent="0.3">
      <c r="C148" s="191"/>
      <c r="D148" s="192"/>
      <c r="E148" s="25" t="s">
        <v>68</v>
      </c>
      <c r="F148" s="77">
        <v>50912.3203125</v>
      </c>
      <c r="G148" s="77">
        <v>52995.0703125</v>
      </c>
      <c r="H148" s="77">
        <v>59725.62109375</v>
      </c>
      <c r="I148" s="77">
        <v>63166.265625</v>
      </c>
      <c r="J148" s="77">
        <v>64369.43359375</v>
      </c>
      <c r="K148" s="77">
        <v>62335.390625</v>
      </c>
      <c r="L148" s="77">
        <v>63461.109375</v>
      </c>
      <c r="M148" s="77">
        <v>65084.78515625</v>
      </c>
      <c r="N148" s="77">
        <v>68030.9296875</v>
      </c>
      <c r="O148" s="77">
        <v>68614.1640625</v>
      </c>
      <c r="P148" s="77" t="s">
        <v>128</v>
      </c>
      <c r="Q148" s="22">
        <f t="shared" si="4"/>
        <v>0.80107419549542047</v>
      </c>
      <c r="R148" s="22">
        <f t="shared" si="5"/>
        <v>8.5730766532088332E-3</v>
      </c>
      <c r="S148" s="22">
        <f t="shared" si="6"/>
        <v>0.34769273215885699</v>
      </c>
    </row>
    <row r="149" spans="3:19" ht="15.75" thickTop="1" x14ac:dyDescent="0.25">
      <c r="E149" s="25" t="s">
        <v>70</v>
      </c>
      <c r="F149" s="92"/>
      <c r="G149" s="92">
        <f t="shared" ref="G149:O149" si="8">G148/F148-1</f>
        <v>4.0908565691291976E-2</v>
      </c>
      <c r="H149" s="92">
        <f t="shared" si="8"/>
        <v>0.12700333713233047</v>
      </c>
      <c r="I149" s="92">
        <f t="shared" si="8"/>
        <v>5.7607513630528739E-2</v>
      </c>
      <c r="J149" s="92">
        <f t="shared" si="8"/>
        <v>1.9047634949529213E-2</v>
      </c>
      <c r="K149" s="92">
        <f t="shared" si="8"/>
        <v>-3.1599516341674017E-2</v>
      </c>
      <c r="L149" s="92">
        <f t="shared" si="8"/>
        <v>1.8059063057327185E-2</v>
      </c>
      <c r="M149" s="92">
        <f t="shared" si="8"/>
        <v>2.5585367120758651E-2</v>
      </c>
      <c r="N149" s="92">
        <f t="shared" si="8"/>
        <v>4.5266255764341068E-2</v>
      </c>
      <c r="O149" s="93">
        <f t="shared" si="8"/>
        <v>8.5730766532088332E-3</v>
      </c>
      <c r="P149" s="93"/>
    </row>
    <row r="150" spans="3:19" x14ac:dyDescent="0.25">
      <c r="E150" s="6"/>
    </row>
    <row r="151" spans="3:19" x14ac:dyDescent="0.25">
      <c r="E151" s="6"/>
    </row>
    <row r="152" spans="3:19" ht="18.75" x14ac:dyDescent="0.25">
      <c r="C152" s="185" t="s">
        <v>619</v>
      </c>
      <c r="D152" s="186"/>
      <c r="E152" s="201" t="s">
        <v>144</v>
      </c>
      <c r="F152" s="202"/>
      <c r="G152" s="202"/>
      <c r="H152" s="202"/>
      <c r="I152" s="202"/>
      <c r="J152" s="202"/>
      <c r="K152" s="202"/>
      <c r="L152" s="202"/>
      <c r="M152" s="202"/>
      <c r="N152" s="202"/>
      <c r="O152" s="202"/>
      <c r="P152" s="203"/>
    </row>
    <row r="153" spans="3:19" x14ac:dyDescent="0.25">
      <c r="C153" s="193" t="s">
        <v>143</v>
      </c>
      <c r="D153" s="194" t="s">
        <v>143</v>
      </c>
      <c r="E153" s="14">
        <v>5</v>
      </c>
      <c r="F153" s="18">
        <v>2004</v>
      </c>
      <c r="G153" s="18">
        <f t="shared" ref="G153:P153" si="9">F153+1</f>
        <v>2005</v>
      </c>
      <c r="H153" s="18">
        <f t="shared" si="9"/>
        <v>2006</v>
      </c>
      <c r="I153" s="18">
        <f t="shared" si="9"/>
        <v>2007</v>
      </c>
      <c r="J153" s="18">
        <f t="shared" si="9"/>
        <v>2008</v>
      </c>
      <c r="K153" s="18">
        <f t="shared" si="9"/>
        <v>2009</v>
      </c>
      <c r="L153" s="18">
        <f t="shared" si="9"/>
        <v>2010</v>
      </c>
      <c r="M153" s="18">
        <f t="shared" si="9"/>
        <v>2011</v>
      </c>
      <c r="N153" s="18">
        <f t="shared" si="9"/>
        <v>2012</v>
      </c>
      <c r="O153" s="18">
        <f t="shared" si="9"/>
        <v>2013</v>
      </c>
      <c r="P153" s="147">
        <f t="shared" si="9"/>
        <v>2014</v>
      </c>
      <c r="Q153" s="20" t="s">
        <v>136</v>
      </c>
      <c r="R153" s="21" t="s">
        <v>137</v>
      </c>
      <c r="S153" s="20" t="s">
        <v>138</v>
      </c>
    </row>
    <row r="154" spans="3:19" x14ac:dyDescent="0.25">
      <c r="C154" s="187"/>
      <c r="D154" s="188"/>
      <c r="E154" s="43" t="s">
        <v>0</v>
      </c>
      <c r="F154" s="132">
        <f>IF($C$2="National Currency",IF('Largest Non-Life companies_DATA'!E152=0,0,'Largest Non-Life companies_DATA'!E152),IF($C$2="Current Exchange rate",IF('Largest Non-Life companies_DATA'!E152=0,0,'Largest Non-Life companies_DATA'!E152/Eco!O10),IF($C$2="Constant Exchange rate",IF('Largest Non-Life companies_DATA'!E152=0,0,'Largest Non-Life companies_DATA'!E152/Eco!O46))))</f>
        <v>1575</v>
      </c>
      <c r="G154" s="53">
        <f>IF($C$2="National Currency",IF('Largest Non-Life companies_DATA'!F152=0,0,'Largest Non-Life companies_DATA'!F152),IF($C$2="Current Exchange rate",IF('Largest Non-Life companies_DATA'!F152=0,0,'Largest Non-Life companies_DATA'!F152/Eco!P10),IF($C$2="Constant Exchange rate",IF('Largest Non-Life companies_DATA'!F152=0,0,'Largest Non-Life companies_DATA'!F152/Eco!P46))))</f>
        <v>1679</v>
      </c>
      <c r="H154" s="53">
        <f>IF($C$2="National Currency",IF('Largest Non-Life companies_DATA'!G152=0,0,'Largest Non-Life companies_DATA'!G152),IF($C$2="Current Exchange rate",IF('Largest Non-Life companies_DATA'!G152=0,0,'Largest Non-Life companies_DATA'!G152/Eco!Q10),IF($C$2="Constant Exchange rate",IF('Largest Non-Life companies_DATA'!G152=0,0,'Largest Non-Life companies_DATA'!G152/Eco!Q46))))</f>
        <v>1750</v>
      </c>
      <c r="I154" s="53">
        <f>IF($C$2="National Currency",IF('Largest Non-Life companies_DATA'!H152=0,0,'Largest Non-Life companies_DATA'!H152),IF($C$2="Current Exchange rate",IF('Largest Non-Life companies_DATA'!H152=0,0,'Largest Non-Life companies_DATA'!H152/Eco!R10),IF($C$2="Constant Exchange rate",IF('Largest Non-Life companies_DATA'!H152=0,0,'Largest Non-Life companies_DATA'!H152/Eco!R46))))</f>
        <v>1836</v>
      </c>
      <c r="J154" s="53">
        <f>IF($C$2="National Currency",IF('Largest Non-Life companies_DATA'!I152=0,0,'Largest Non-Life companies_DATA'!I152),IF($C$2="Current Exchange rate",IF('Largest Non-Life companies_DATA'!I152=0,0,'Largest Non-Life companies_DATA'!I152/Eco!S10),IF($C$2="Constant Exchange rate",IF('Largest Non-Life companies_DATA'!I152=0,0,'Largest Non-Life companies_DATA'!I152/Eco!S46))))</f>
        <v>1908</v>
      </c>
      <c r="K154" s="53">
        <f>IF($C$2="National Currency",IF('Largest Non-Life companies_DATA'!J152=0,0,'Largest Non-Life companies_DATA'!J152),IF($C$2="Current Exchange rate",IF('Largest Non-Life companies_DATA'!J152=0,0,'Largest Non-Life companies_DATA'!J152/Eco!T10),IF($C$2="Constant Exchange rate",IF('Largest Non-Life companies_DATA'!J152=0,0,'Largest Non-Life companies_DATA'!J152/Eco!T46))))</f>
        <v>1871</v>
      </c>
      <c r="L154" s="53">
        <f>IF($C$2="National Currency",IF('Largest Non-Life companies_DATA'!K152=0,0,'Largest Non-Life companies_DATA'!K152),IF($C$2="Current Exchange rate",IF('Largest Non-Life companies_DATA'!K152=0,0,'Largest Non-Life companies_DATA'!K152/Eco!U10),IF($C$2="Constant Exchange rate",IF('Largest Non-Life companies_DATA'!K152=0,0,'Largest Non-Life companies_DATA'!K152/Eco!U46))))</f>
        <v>1895</v>
      </c>
      <c r="M154" s="53">
        <f>IF($C$2="National Currency",IF('Largest Non-Life companies_DATA'!L152=0,0,'Largest Non-Life companies_DATA'!L152),IF($C$2="Current Exchange rate",IF('Largest Non-Life companies_DATA'!L152=0,0,'Largest Non-Life companies_DATA'!L152/Eco!V10),IF($C$2="Constant Exchange rate",IF('Largest Non-Life companies_DATA'!L152=0,0,'Largest Non-Life companies_DATA'!L152/Eco!V46))))</f>
        <v>2087</v>
      </c>
      <c r="N154" s="53">
        <f>IF($C$2="National Currency",IF('Largest Non-Life companies_DATA'!M152=0,0,'Largest Non-Life companies_DATA'!M152),IF($C$2="Current Exchange rate",IF('Largest Non-Life companies_DATA'!M152=0,0,'Largest Non-Life companies_DATA'!M152/Eco!W10),IF($C$2="Constant Exchange rate",IF('Largest Non-Life companies_DATA'!M152=0,0,'Largest Non-Life companies_DATA'!M152/Eco!W46))))</f>
        <v>2044</v>
      </c>
      <c r="O154" s="53">
        <f>IF($C$2="National Currency",IF('Largest Non-Life companies_DATA'!N152=0,0,'Largest Non-Life companies_DATA'!N152),IF($C$2="Current Exchange rate",IF('Largest Non-Life companies_DATA'!N152=0,0,'Largest Non-Life companies_DATA'!N152/Eco!X10),IF($C$2="Constant Exchange rate",IF('Largest Non-Life companies_DATA'!N152=0,0,'Largest Non-Life companies_DATA'!N152/Eco!X46))))</f>
        <v>2125</v>
      </c>
      <c r="P154" s="150">
        <f>IF($C$2="National Currency",IF('Largest Non-Life companies_DATA'!O152=0,0,'Largest Non-Life companies_DATA'!O152),IF($C$2="Current Exchange rate",IF('Largest Non-Life companies_DATA'!O152=0,0,'Largest Non-Life companies_DATA'!O152/Eco!Y10),IF($C$2="Constant Exchange rate",IF('Largest Non-Life companies_DATA'!O152=0,0,'Largest Non-Life companies_DATA'!O152/Eco!Y46))))</f>
        <v>0</v>
      </c>
      <c r="Q154" s="22">
        <f>O154/$O$186</f>
        <v>3.5012782354899026E-2</v>
      </c>
      <c r="R154" s="22">
        <f>IF(OR(O154=0, N154=0),"-",O154/N154-1)</f>
        <v>3.9628180039138927E-2</v>
      </c>
      <c r="S154" s="22">
        <f>IF(OR(O154=0, F154=0),"-",O154/F154-1)</f>
        <v>0.3492063492063493</v>
      </c>
    </row>
    <row r="155" spans="3:19" x14ac:dyDescent="0.25">
      <c r="C155" s="187"/>
      <c r="D155" s="188"/>
      <c r="E155" s="43" t="s">
        <v>1</v>
      </c>
      <c r="F155" s="133">
        <f>IF($C$2="National Currency",IF('Largest Non-Life companies_DATA'!E153=0,0,'Largest Non-Life companies_DATA'!E153),IF($C$2="Current Exchange rate",IF('Largest Non-Life companies_DATA'!E153=0,0,'Largest Non-Life companies_DATA'!E153/Eco!O11),IF($C$2="Constant Exchange rate",IF('Largest Non-Life companies_DATA'!E153=0,0,'Largest Non-Life companies_DATA'!E153/Eco!O47))))</f>
        <v>1282</v>
      </c>
      <c r="G155" s="54">
        <f>IF($C$2="National Currency",IF('Largest Non-Life companies_DATA'!F153=0,0,'Largest Non-Life companies_DATA'!F153),IF($C$2="Current Exchange rate",IF('Largest Non-Life companies_DATA'!F153=0,0,'Largest Non-Life companies_DATA'!F153/Eco!P11),IF($C$2="Constant Exchange rate",IF('Largest Non-Life companies_DATA'!F153=0,0,'Largest Non-Life companies_DATA'!F153/Eco!P47))))</f>
        <v>1361</v>
      </c>
      <c r="H155" s="54">
        <f>IF($C$2="National Currency",IF('Largest Non-Life companies_DATA'!G153=0,0,'Largest Non-Life companies_DATA'!G153),IF($C$2="Current Exchange rate",IF('Largest Non-Life companies_DATA'!G153=0,0,'Largest Non-Life companies_DATA'!G153/Eco!Q11),IF($C$2="Constant Exchange rate",IF('Largest Non-Life companies_DATA'!G153=0,0,'Largest Non-Life companies_DATA'!G153/Eco!Q47))))</f>
        <v>1459</v>
      </c>
      <c r="I155" s="54">
        <f>IF($C$2="National Currency",IF('Largest Non-Life companies_DATA'!H153=0,0,'Largest Non-Life companies_DATA'!H153),IF($C$2="Current Exchange rate",IF('Largest Non-Life companies_DATA'!H153=0,0,'Largest Non-Life companies_DATA'!H153/Eco!R11),IF($C$2="Constant Exchange rate",IF('Largest Non-Life companies_DATA'!H153=0,0,'Largest Non-Life companies_DATA'!H153/Eco!R47))))</f>
        <v>1559</v>
      </c>
      <c r="J155" s="54">
        <f>IF($C$2="National Currency",IF('Largest Non-Life companies_DATA'!I153=0,0,'Largest Non-Life companies_DATA'!I153),IF($C$2="Current Exchange rate",IF('Largest Non-Life companies_DATA'!I153=0,0,'Largest Non-Life companies_DATA'!I153/Eco!S11),IF($C$2="Constant Exchange rate",IF('Largest Non-Life companies_DATA'!I153=0,0,'Largest Non-Life companies_DATA'!I153/Eco!S47))))</f>
        <v>1689</v>
      </c>
      <c r="K155" s="54">
        <f>IF($C$2="National Currency",IF('Largest Non-Life companies_DATA'!J153=0,0,'Largest Non-Life companies_DATA'!J153),IF($C$2="Current Exchange rate",IF('Largest Non-Life companies_DATA'!J153=0,0,'Largest Non-Life companies_DATA'!J153/Eco!T11),IF($C$2="Constant Exchange rate",IF('Largest Non-Life companies_DATA'!J153=0,0,'Largest Non-Life companies_DATA'!J153/Eco!T47))))</f>
        <v>1504</v>
      </c>
      <c r="L155" s="54">
        <f>IF($C$2="National Currency",IF('Largest Non-Life companies_DATA'!K153=0,0,'Largest Non-Life companies_DATA'!K153),IF($C$2="Current Exchange rate",IF('Largest Non-Life companies_DATA'!K153=0,0,'Largest Non-Life companies_DATA'!K153/Eco!U11),IF($C$2="Constant Exchange rate",IF('Largest Non-Life companies_DATA'!K153=0,0,'Largest Non-Life companies_DATA'!K153/Eco!U47))))</f>
        <v>1578</v>
      </c>
      <c r="M155" s="54">
        <f>IF($C$2="National Currency",IF('Largest Non-Life companies_DATA'!L153=0,0,'Largest Non-Life companies_DATA'!L153),IF($C$2="Current Exchange rate",IF('Largest Non-Life companies_DATA'!L153=0,0,'Largest Non-Life companies_DATA'!L153/Eco!V11),IF($C$2="Constant Exchange rate",IF('Largest Non-Life companies_DATA'!L153=0,0,'Largest Non-Life companies_DATA'!L153/Eco!V47))))</f>
        <v>1651</v>
      </c>
      <c r="N155" s="54">
        <f>IF($C$2="National Currency",IF('Largest Non-Life companies_DATA'!M153=0,0,'Largest Non-Life companies_DATA'!M153),IF($C$2="Current Exchange rate",IF('Largest Non-Life companies_DATA'!M153=0,0,'Largest Non-Life companies_DATA'!M153/Eco!W11),IF($C$2="Constant Exchange rate",IF('Largest Non-Life companies_DATA'!M153=0,0,'Largest Non-Life companies_DATA'!M153/Eco!W47))))</f>
        <v>1745</v>
      </c>
      <c r="O155" s="54">
        <f>IF($C$2="National Currency",IF('Largest Non-Life companies_DATA'!N153=0,0,'Largest Non-Life companies_DATA'!N153),IF($C$2="Current Exchange rate",IF('Largest Non-Life companies_DATA'!N153=0,0,'Largest Non-Life companies_DATA'!N153/Eco!X11),IF($C$2="Constant Exchange rate",IF('Largest Non-Life companies_DATA'!N153=0,0,'Largest Non-Life companies_DATA'!N153/Eco!X47))))</f>
        <v>1829</v>
      </c>
      <c r="P155" s="151">
        <f>IF($C$2="National Currency",IF('Largest Non-Life companies_DATA'!O153=0,0,'Largest Non-Life companies_DATA'!O153),IF($C$2="Current Exchange rate",IF('Largest Non-Life companies_DATA'!O153=0,0,'Largest Non-Life companies_DATA'!O153/Eco!Y11),IF($C$2="Constant Exchange rate",IF('Largest Non-Life companies_DATA'!O153=0,0,'Largest Non-Life companies_DATA'!O153/Eco!Y47))))</f>
        <v>1866.891813</v>
      </c>
      <c r="Q155" s="22">
        <f t="shared" ref="Q155:Q187" si="10">O155/$O$186</f>
        <v>3.0135707730404856E-2</v>
      </c>
      <c r="R155" s="22">
        <f t="shared" ref="R155:R187" si="11">IF(OR(O155=0, N155=0),"-",O155/N155-1)</f>
        <v>4.8137535816618948E-2</v>
      </c>
      <c r="S155" s="22">
        <f t="shared" ref="S155:S187" si="12">IF(OR(O155=0, F155=0),"-",O155/F155-1)</f>
        <v>0.42667706708268338</v>
      </c>
    </row>
    <row r="156" spans="3:19" x14ac:dyDescent="0.25">
      <c r="C156" s="187"/>
      <c r="D156" s="188"/>
      <c r="E156" s="43" t="s">
        <v>30</v>
      </c>
      <c r="F156" s="54">
        <f>IF($C$2="National Currency",IF('Largest Non-Life companies_DATA'!E154=0,0,'Largest Non-Life companies_DATA'!E154),IF($C$2="Current Exchange rate",IF('Largest Non-Life companies_DATA'!E154=0,0,'Largest Non-Life companies_DATA'!E154/Eco!O12),IF($C$2="Constant Exchange rate",IF('Largest Non-Life companies_DATA'!E154=0,0,'Largest Non-Life companies_DATA'!E154/Eco!O48))))</f>
        <v>57.158707434297988</v>
      </c>
      <c r="G156" s="54">
        <f>IF($C$2="National Currency",IF('Largest Non-Life companies_DATA'!F154=0,0,'Largest Non-Life companies_DATA'!F154),IF($C$2="Current Exchange rate",IF('Largest Non-Life companies_DATA'!F154=0,0,'Largest Non-Life companies_DATA'!F154/Eco!P12),IF($C$2="Constant Exchange rate",IF('Largest Non-Life companies_DATA'!F154=0,0,'Largest Non-Life companies_DATA'!F154/Eco!P48))))</f>
        <v>71.504243787708361</v>
      </c>
      <c r="H156" s="127">
        <f>IF($C$2="National Currency",IF('Largest Non-Life companies_DATA'!G154=0,0,'Largest Non-Life companies_DATA'!G154),IF($C$2="Current Exchange rate",IF('Largest Non-Life companies_DATA'!G154=0,0,'Largest Non-Life companies_DATA'!G154/Eco!Q12),IF($C$2="Constant Exchange rate",IF('Largest Non-Life companies_DATA'!G154=0,0,'Largest Non-Life companies_DATA'!G154/Eco!Q48))))</f>
        <v>83.489364965742922</v>
      </c>
      <c r="I156" s="54">
        <f>IF($C$2="National Currency",IF('Largest Non-Life companies_DATA'!H154=0,0,'Largest Non-Life companies_DATA'!H154),IF($C$2="Current Exchange rate",IF('Largest Non-Life companies_DATA'!H154=0,0,'Largest Non-Life companies_DATA'!H154/Eco!R12),IF($C$2="Constant Exchange rate",IF('Largest Non-Life companies_DATA'!H154=0,0,'Largest Non-Life companies_DATA'!H154/Eco!R48))))</f>
        <v>95.474486143777483</v>
      </c>
      <c r="J156" s="54">
        <f>IF($C$2="National Currency",IF('Largest Non-Life companies_DATA'!I154=0,0,'Largest Non-Life companies_DATA'!I154),IF($C$2="Current Exchange rate",IF('Largest Non-Life companies_DATA'!I154=0,0,'Largest Non-Life companies_DATA'!I154/Eco!S12),IF($C$2="Constant Exchange rate",IF('Largest Non-Life companies_DATA'!I154=0,0,'Largest Non-Life companies_DATA'!I154/Eco!S48))))</f>
        <v>113.93291747622457</v>
      </c>
      <c r="K156" s="54">
        <f>IF($C$2="National Currency",IF('Largest Non-Life companies_DATA'!J154=0,0,'Largest Non-Life companies_DATA'!J154),IF($C$2="Current Exchange rate",IF('Largest Non-Life companies_DATA'!J154=0,0,'Largest Non-Life companies_DATA'!J154/Eco!T12),IF($C$2="Constant Exchange rate",IF('Largest Non-Life companies_DATA'!J154=0,0,'Largest Non-Life companies_DATA'!J154/Eco!T48))))</f>
        <v>106.85295019940689</v>
      </c>
      <c r="L156" s="54">
        <f>IF($C$2="National Currency",IF('Largest Non-Life companies_DATA'!K154=0,0,'Largest Non-Life companies_DATA'!K154),IF($C$2="Current Exchange rate",IF('Largest Non-Life companies_DATA'!K154=0,0,'Largest Non-Life companies_DATA'!K154/Eco!U12),IF($C$2="Constant Exchange rate",IF('Largest Non-Life companies_DATA'!K154=0,0,'Largest Non-Life companies_DATA'!K154/Eco!U48))))</f>
        <v>95.204519889559251</v>
      </c>
      <c r="M156" s="54">
        <f>IF($C$2="National Currency",IF('Largest Non-Life companies_DATA'!L154=0,0,'Largest Non-Life companies_DATA'!L154),IF($C$2="Current Exchange rate",IF('Largest Non-Life companies_DATA'!L154=0,0,'Largest Non-Life companies_DATA'!L154/Eco!V12),IF($C$2="Constant Exchange rate",IF('Largest Non-Life companies_DATA'!L154=0,0,'Largest Non-Life companies_DATA'!L154/Eco!V48))))</f>
        <v>90.693322425605885</v>
      </c>
      <c r="N156" s="54">
        <f>IF($C$2="National Currency",IF('Largest Non-Life companies_DATA'!M154=0,0,'Largest Non-Life companies_DATA'!M154),IF($C$2="Current Exchange rate",IF('Largest Non-Life companies_DATA'!M154=0,0,'Largest Non-Life companies_DATA'!M154/Eco!W12),IF($C$2="Constant Exchange rate",IF('Largest Non-Life companies_DATA'!M154=0,0,'Largest Non-Life companies_DATA'!M154/Eco!W48))))</f>
        <v>88.4548522343798</v>
      </c>
      <c r="O156" s="127">
        <f>IF($C$2="National Currency",IF('Largest Non-Life companies_DATA'!N154=0,0,'Largest Non-Life companies_DATA'!N154),IF($C$2="Current Exchange rate",IF('Largest Non-Life companies_DATA'!N154=0,0,'Largest Non-Life companies_DATA'!N154/Eco!X12),IF($C$2="Constant Exchange rate",IF('Largest Non-Life companies_DATA'!N154=0,0,'Largest Non-Life companies_DATA'!N154/Eco!X48))))</f>
        <v>88.4548522343798</v>
      </c>
      <c r="P156" s="152">
        <f>IF($C$2="National Currency",IF('Largest Non-Life companies_DATA'!O154=0,0,'Largest Non-Life companies_DATA'!O154),IF($C$2="Current Exchange rate",IF('Largest Non-Life companies_DATA'!O154=0,0,'Largest Non-Life companies_DATA'!O154/Eco!Y12),IF($C$2="Constant Exchange rate",IF('Largest Non-Life companies_DATA'!O154=0,0,'Largest Non-Life companies_DATA'!O154/Eco!Y48))))</f>
        <v>0</v>
      </c>
      <c r="Q156" s="22">
        <f t="shared" si="10"/>
        <v>1.4574355244786324E-3</v>
      </c>
      <c r="R156" s="22">
        <f t="shared" si="11"/>
        <v>0</v>
      </c>
      <c r="S156" s="22">
        <f t="shared" si="12"/>
        <v>0.54753065989212013</v>
      </c>
    </row>
    <row r="157" spans="3:19" x14ac:dyDescent="0.25">
      <c r="C157" s="187"/>
      <c r="D157" s="188"/>
      <c r="E157" s="43" t="s">
        <v>2</v>
      </c>
      <c r="F157" s="133">
        <f>IF($C$2="National Currency",IF('Largest Non-Life companies_DATA'!E155=0,0,'Largest Non-Life companies_DATA'!E155),IF($C$2="Current Exchange rate",IF('Largest Non-Life companies_DATA'!E155=0,0,'Largest Non-Life companies_DATA'!E155/Eco!O13),IF($C$2="Constant Exchange rate",IF('Largest Non-Life companies_DATA'!E155=0,0,'Largest Non-Life companies_DATA'!E155/Eco!O49))))</f>
        <v>2536.0944777112445</v>
      </c>
      <c r="G157" s="54">
        <f>IF($C$2="National Currency",IF('Largest Non-Life companies_DATA'!F155=0,0,'Largest Non-Life companies_DATA'!F155),IF($C$2="Current Exchange rate",IF('Largest Non-Life companies_DATA'!F155=0,0,'Largest Non-Life companies_DATA'!F155/Eco!P13),IF($C$2="Constant Exchange rate",IF('Largest Non-Life companies_DATA'!F155=0,0,'Largest Non-Life companies_DATA'!F155/Eco!P49))))</f>
        <v>2562.3752495009981</v>
      </c>
      <c r="H157" s="54">
        <f>IF($C$2="National Currency",IF('Largest Non-Life companies_DATA'!G155=0,0,'Largest Non-Life companies_DATA'!G155),IF($C$2="Current Exchange rate",IF('Largest Non-Life companies_DATA'!G155=0,0,'Largest Non-Life companies_DATA'!G155/Eco!Q13),IF($C$2="Constant Exchange rate",IF('Largest Non-Life companies_DATA'!G155=0,0,'Largest Non-Life companies_DATA'!G155/Eco!Q49))))</f>
        <v>2533.1836327345313</v>
      </c>
      <c r="I157" s="54">
        <f>IF($C$2="National Currency",IF('Largest Non-Life companies_DATA'!H155=0,0,'Largest Non-Life companies_DATA'!H155),IF($C$2="Current Exchange rate",IF('Largest Non-Life companies_DATA'!H155=0,0,'Largest Non-Life companies_DATA'!H155/Eco!R13),IF($C$2="Constant Exchange rate",IF('Largest Non-Life companies_DATA'!H155=0,0,'Largest Non-Life companies_DATA'!H155/Eco!R49))))</f>
        <v>2323.0206254158352</v>
      </c>
      <c r="J157" s="54">
        <f>IF($C$2="National Currency",IF('Largest Non-Life companies_DATA'!I155=0,0,'Largest Non-Life companies_DATA'!I155),IF($C$2="Current Exchange rate",IF('Largest Non-Life companies_DATA'!I155=0,0,'Largest Non-Life companies_DATA'!I155/Eco!S13),IF($C$2="Constant Exchange rate",IF('Largest Non-Life companies_DATA'!I155=0,0,'Largest Non-Life companies_DATA'!I155/Eco!S49))))</f>
        <v>2309.8802395209582</v>
      </c>
      <c r="K157" s="54">
        <f>IF($C$2="National Currency",IF('Largest Non-Life companies_DATA'!J155=0,0,'Largest Non-Life companies_DATA'!J155),IF($C$2="Current Exchange rate",IF('Largest Non-Life companies_DATA'!J155=0,0,'Largest Non-Life companies_DATA'!J155/Eco!T13),IF($C$2="Constant Exchange rate",IF('Largest Non-Life companies_DATA'!J155=0,0,'Largest Non-Life companies_DATA'!J155/Eco!T49))))</f>
        <v>2266.5502328675984</v>
      </c>
      <c r="L157" s="54">
        <f>IF($C$2="National Currency",IF('Largest Non-Life companies_DATA'!K155=0,0,'Largest Non-Life companies_DATA'!K155),IF($C$2="Current Exchange rate",IF('Largest Non-Life companies_DATA'!K155=0,0,'Largest Non-Life companies_DATA'!K155/Eco!U13),IF($C$2="Constant Exchange rate",IF('Largest Non-Life companies_DATA'!K155=0,0,'Largest Non-Life companies_DATA'!K155/Eco!U49))))</f>
        <v>2218.9787092481706</v>
      </c>
      <c r="M157" s="54">
        <f>IF($C$2="National Currency",IF('Largest Non-Life companies_DATA'!L155=0,0,'Largest Non-Life companies_DATA'!L155),IF($C$2="Current Exchange rate",IF('Largest Non-Life companies_DATA'!L155=0,0,'Largest Non-Life companies_DATA'!L155/Eco!V13),IF($C$2="Constant Exchange rate",IF('Largest Non-Life companies_DATA'!L155=0,0,'Largest Non-Life companies_DATA'!L155/Eco!V49))))</f>
        <v>2176.480372588157</v>
      </c>
      <c r="N157" s="54">
        <f>IF($C$2="National Currency",IF('Largest Non-Life companies_DATA'!M155=0,0,'Largest Non-Life companies_DATA'!M155),IF($C$2="Current Exchange rate",IF('Largest Non-Life companies_DATA'!M155=0,0,'Largest Non-Life companies_DATA'!M155/Eco!W13),IF($C$2="Constant Exchange rate",IF('Largest Non-Life companies_DATA'!M155=0,0,'Largest Non-Life companies_DATA'!M155/Eco!W49))))</f>
        <v>2170.5755156353962</v>
      </c>
      <c r="O157" s="54">
        <f>IF($C$2="National Currency",IF('Largest Non-Life companies_DATA'!N155=0,0,'Largest Non-Life companies_DATA'!N155),IF($C$2="Current Exchange rate",IF('Largest Non-Life companies_DATA'!N155=0,0,'Largest Non-Life companies_DATA'!N155/Eco!X13),IF($C$2="Constant Exchange rate",IF('Largest Non-Life companies_DATA'!N155=0,0,'Largest Non-Life companies_DATA'!N155/Eco!X49))))</f>
        <v>2157.1024617431804</v>
      </c>
      <c r="P157" s="151">
        <f>IF($C$2="National Currency",IF('Largest Non-Life companies_DATA'!O155=0,0,'Largest Non-Life companies_DATA'!O155),IF($C$2="Current Exchange rate",IF('Largest Non-Life companies_DATA'!O155=0,0,'Largest Non-Life companies_DATA'!O155/Eco!Y13),IF($C$2="Constant Exchange rate",IF('Largest Non-Life companies_DATA'!O155=0,0,'Largest Non-Life companies_DATA'!O155/Eco!Y49))))</f>
        <v>2122.9114512641386</v>
      </c>
      <c r="Q157" s="22">
        <f t="shared" si="10"/>
        <v>3.554172188716747E-2</v>
      </c>
      <c r="R157" s="22">
        <f t="shared" si="11"/>
        <v>-6.2071343729646067E-3</v>
      </c>
      <c r="S157" s="22">
        <f t="shared" si="12"/>
        <v>-0.1494392339476619</v>
      </c>
    </row>
    <row r="158" spans="3:19" x14ac:dyDescent="0.25">
      <c r="C158" s="187"/>
      <c r="D158" s="188"/>
      <c r="E158" s="43" t="s">
        <v>3</v>
      </c>
      <c r="F158" s="133">
        <f>IF($C$2="National Currency",IF('Largest Non-Life companies_DATA'!E156=0,0,'Largest Non-Life companies_DATA'!E156),IF($C$2="Current Exchange rate",IF('Largest Non-Life companies_DATA'!E156=0,0,'Largest Non-Life companies_DATA'!E156/Eco!O14),IF($C$2="Constant Exchange rate",IF('Largest Non-Life companies_DATA'!E156=0,0,'Largest Non-Life companies_DATA'!E156/Eco!O50))))</f>
        <v>35.539152869615734</v>
      </c>
      <c r="G158" s="54">
        <f>IF($C$2="National Currency",IF('Largest Non-Life companies_DATA'!F156=0,0,'Largest Non-Life companies_DATA'!F156),IF($C$2="Current Exchange rate",IF('Largest Non-Life companies_DATA'!F156=0,0,'Largest Non-Life companies_DATA'!F156/Eco!P14),IF($C$2="Constant Exchange rate",IF('Largest Non-Life companies_DATA'!F156=0,0,'Largest Non-Life companies_DATA'!F156/Eco!P50))))</f>
        <v>39.127240418951935</v>
      </c>
      <c r="H158" s="54">
        <f>IF($C$2="National Currency",IF('Largest Non-Life companies_DATA'!G156=0,0,'Largest Non-Life companies_DATA'!G156),IF($C$2="Current Exchange rate",IF('Largest Non-Life companies_DATA'!G156=0,0,'Largest Non-Life companies_DATA'!G156/Eco!Q14),IF($C$2="Constant Exchange rate",IF('Largest Non-Life companies_DATA'!G156=0,0,'Largest Non-Life companies_DATA'!G156/Eco!Q50))))</f>
        <v>41.690160097049223</v>
      </c>
      <c r="I158" s="54">
        <f>IF($C$2="National Currency",IF('Largest Non-Life companies_DATA'!H156=0,0,'Largest Non-Life companies_DATA'!H156),IF($C$2="Current Exchange rate",IF('Largest Non-Life companies_DATA'!H156=0,0,'Largest Non-Life companies_DATA'!H156/Eco!R14),IF($C$2="Constant Exchange rate",IF('Largest Non-Life companies_DATA'!H156=0,0,'Largest Non-Life companies_DATA'!H156/Eco!R50))))</f>
        <v>46.474276829497498</v>
      </c>
      <c r="J158" s="54">
        <f>IF($C$2="National Currency",IF('Largest Non-Life companies_DATA'!I156=0,0,'Largest Non-Life companies_DATA'!I156),IF($C$2="Current Exchange rate",IF('Largest Non-Life companies_DATA'!I156=0,0,'Largest Non-Life companies_DATA'!I156/Eco!S14),IF($C$2="Constant Exchange rate",IF('Largest Non-Life companies_DATA'!I156=0,0,'Largest Non-Life companies_DATA'!I156/Eco!S50))))</f>
        <v>51</v>
      </c>
      <c r="K158" s="54">
        <f>IF($C$2="National Currency",IF('Largest Non-Life companies_DATA'!J156=0,0,'Largest Non-Life companies_DATA'!J156),IF($C$2="Current Exchange rate",IF('Largest Non-Life companies_DATA'!J156=0,0,'Largest Non-Life companies_DATA'!J156/Eco!T14),IF($C$2="Constant Exchange rate",IF('Largest Non-Life companies_DATA'!J156=0,0,'Largest Non-Life companies_DATA'!J156/Eco!T50))))</f>
        <v>52</v>
      </c>
      <c r="L158" s="54">
        <f>IF($C$2="National Currency",IF('Largest Non-Life companies_DATA'!K156=0,0,'Largest Non-Life companies_DATA'!K156),IF($C$2="Current Exchange rate",IF('Largest Non-Life companies_DATA'!K156=0,0,'Largest Non-Life companies_DATA'!K156/Eco!U14),IF($C$2="Constant Exchange rate",IF('Largest Non-Life companies_DATA'!K156=0,0,'Largest Non-Life companies_DATA'!K156/Eco!U50))))</f>
        <v>55</v>
      </c>
      <c r="M158" s="54">
        <f>IF($C$2="National Currency",IF('Largest Non-Life companies_DATA'!L156=0,0,'Largest Non-Life companies_DATA'!L156),IF($C$2="Current Exchange rate",IF('Largest Non-Life companies_DATA'!L156=0,0,'Largest Non-Life companies_DATA'!L156/Eco!V14),IF($C$2="Constant Exchange rate",IF('Largest Non-Life companies_DATA'!L156=0,0,'Largest Non-Life companies_DATA'!L156/Eco!V50))))</f>
        <v>54.518999999999998</v>
      </c>
      <c r="N158" s="54">
        <f>IF($C$2="National Currency",IF('Largest Non-Life companies_DATA'!M156=0,0,'Largest Non-Life companies_DATA'!M156),IF($C$2="Current Exchange rate",IF('Largest Non-Life companies_DATA'!M156=0,0,'Largest Non-Life companies_DATA'!M156/Eco!W14),IF($C$2="Constant Exchange rate",IF('Largest Non-Life companies_DATA'!M156=0,0,'Largest Non-Life companies_DATA'!M156/Eco!W50))))</f>
        <v>55.7</v>
      </c>
      <c r="O158" s="127">
        <f>IF($C$2="National Currency",IF('Largest Non-Life companies_DATA'!N156=0,0,'Largest Non-Life companies_DATA'!N156),IF($C$2="Current Exchange rate",IF('Largest Non-Life companies_DATA'!N156=0,0,'Largest Non-Life companies_DATA'!N156/Eco!X14),IF($C$2="Constant Exchange rate",IF('Largest Non-Life companies_DATA'!N156=0,0,'Largest Non-Life companies_DATA'!N156/Eco!X50))))</f>
        <v>55.7</v>
      </c>
      <c r="P158" s="152">
        <f>IF($C$2="National Currency",IF('Largest Non-Life companies_DATA'!O156=0,0,'Largest Non-Life companies_DATA'!O156),IF($C$2="Current Exchange rate",IF('Largest Non-Life companies_DATA'!O156=0,0,'Largest Non-Life companies_DATA'!O156/Eco!Y14),IF($C$2="Constant Exchange rate",IF('Largest Non-Life companies_DATA'!O156=0,0,'Largest Non-Life companies_DATA'!O156/Eco!Y50))))</f>
        <v>0</v>
      </c>
      <c r="Q158" s="22">
        <f t="shared" si="10"/>
        <v>9.1774681278488268E-4</v>
      </c>
      <c r="R158" s="22">
        <f t="shared" si="11"/>
        <v>0</v>
      </c>
      <c r="S158" s="22">
        <f t="shared" si="12"/>
        <v>0.5672855288461538</v>
      </c>
    </row>
    <row r="159" spans="3:19" x14ac:dyDescent="0.25">
      <c r="C159" s="187"/>
      <c r="D159" s="188"/>
      <c r="E159" s="43" t="s">
        <v>4</v>
      </c>
      <c r="F159" s="133">
        <f>IF($C$2="National Currency",IF('Largest Non-Life companies_DATA'!E157=0,0,'Largest Non-Life companies_DATA'!E157),IF($C$2="Current Exchange rate",IF('Largest Non-Life companies_DATA'!E157=0,0,'Largest Non-Life companies_DATA'!E157/Eco!O15),IF($C$2="Constant Exchange rate",IF('Largest Non-Life companies_DATA'!E157=0,0,'Largest Non-Life companies_DATA'!E157/Eco!O51))))</f>
        <v>674.45466017667206</v>
      </c>
      <c r="G159" s="54">
        <f>IF($C$2="National Currency",IF('Largest Non-Life companies_DATA'!F157=0,0,'Largest Non-Life companies_DATA'!F157),IF($C$2="Current Exchange rate",IF('Largest Non-Life companies_DATA'!F157=0,0,'Largest Non-Life companies_DATA'!F157/Eco!P15),IF($C$2="Constant Exchange rate",IF('Largest Non-Life companies_DATA'!F157=0,0,'Largest Non-Life companies_DATA'!F157/Eco!P51))))</f>
        <v>738.81377321074456</v>
      </c>
      <c r="H159" s="54">
        <f>IF($C$2="National Currency",IF('Largest Non-Life companies_DATA'!G157=0,0,'Largest Non-Life companies_DATA'!G157),IF($C$2="Current Exchange rate",IF('Largest Non-Life companies_DATA'!G157=0,0,'Largest Non-Life companies_DATA'!G157/Eco!Q15),IF($C$2="Constant Exchange rate",IF('Largest Non-Life companies_DATA'!G157=0,0,'Largest Non-Life companies_DATA'!G157/Eco!Q51))))</f>
        <v>762.75464214890928</v>
      </c>
      <c r="I159" s="54">
        <f>IF($C$2="National Currency",IF('Largest Non-Life companies_DATA'!H157=0,0,'Largest Non-Life companies_DATA'!H157),IF($C$2="Current Exchange rate",IF('Largest Non-Life companies_DATA'!H157=0,0,'Largest Non-Life companies_DATA'!H157/Eco!R15),IF($C$2="Constant Exchange rate",IF('Largest Non-Life companies_DATA'!H157=0,0,'Largest Non-Life companies_DATA'!H157/Eco!R51))))</f>
        <v>800.64899945916716</v>
      </c>
      <c r="J159" s="54">
        <f>IF($C$2="National Currency",IF('Largest Non-Life companies_DATA'!I157=0,0,'Largest Non-Life companies_DATA'!I157),IF($C$2="Current Exchange rate",IF('Largest Non-Life companies_DATA'!I157=0,0,'Largest Non-Life companies_DATA'!I157/Eco!S15),IF($C$2="Constant Exchange rate",IF('Largest Non-Life companies_DATA'!I157=0,0,'Largest Non-Life companies_DATA'!I157/Eco!S51))))</f>
        <v>840.74274382549129</v>
      </c>
      <c r="K159" s="54">
        <f>IF($C$2="National Currency",IF('Largest Non-Life companies_DATA'!J157=0,0,'Largest Non-Life companies_DATA'!J157),IF($C$2="Current Exchange rate",IF('Largest Non-Life companies_DATA'!J157=0,0,'Largest Non-Life companies_DATA'!J157/Eco!T15),IF($C$2="Constant Exchange rate",IF('Largest Non-Life companies_DATA'!J157=0,0,'Largest Non-Life companies_DATA'!J157/Eco!T51))))</f>
        <v>840.09374436632413</v>
      </c>
      <c r="L159" s="54">
        <f>IF($C$2="National Currency",IF('Largest Non-Life companies_DATA'!K157=0,0,'Largest Non-Life companies_DATA'!K157),IF($C$2="Current Exchange rate",IF('Largest Non-Life companies_DATA'!K157=0,0,'Largest Non-Life companies_DATA'!K157/Eco!U15),IF($C$2="Constant Exchange rate",IF('Largest Non-Life companies_DATA'!K157=0,0,'Largest Non-Life companies_DATA'!K157/Eco!U51))))</f>
        <v>812.61943392824958</v>
      </c>
      <c r="M159" s="54">
        <f>IF($C$2="National Currency",IF('Largest Non-Life companies_DATA'!L157=0,0,'Largest Non-Life companies_DATA'!L157),IF($C$2="Current Exchange rate",IF('Largest Non-Life companies_DATA'!L157=0,0,'Largest Non-Life companies_DATA'!L157/Eco!V15),IF($C$2="Constant Exchange rate",IF('Largest Non-Life companies_DATA'!L157=0,0,'Largest Non-Life companies_DATA'!L157/Eco!V51))))</f>
        <v>773.78763295475028</v>
      </c>
      <c r="N159" s="54">
        <f>IF($C$2="National Currency",IF('Largest Non-Life companies_DATA'!M157=0,0,'Largest Non-Life companies_DATA'!M157),IF($C$2="Current Exchange rate",IF('Largest Non-Life companies_DATA'!M157=0,0,'Largest Non-Life companies_DATA'!M157/Eco!W15),IF($C$2="Constant Exchange rate",IF('Largest Non-Life companies_DATA'!M157=0,0,'Largest Non-Life companies_DATA'!M157/Eco!W51))))</f>
        <v>752.29853975121694</v>
      </c>
      <c r="O159" s="54">
        <f>IF($C$2="National Currency",IF('Largest Non-Life companies_DATA'!N157=0,0,'Largest Non-Life companies_DATA'!N157),IF($C$2="Current Exchange rate",IF('Largest Non-Life companies_DATA'!N157=0,0,'Largest Non-Life companies_DATA'!N157/Eco!X15),IF($C$2="Constant Exchange rate",IF('Largest Non-Life companies_DATA'!N157=0,0,'Largest Non-Life companies_DATA'!N157/Eco!X51))))</f>
        <v>935.28033171083473</v>
      </c>
      <c r="P159" s="151">
        <f>IF($C$2="National Currency",IF('Largest Non-Life companies_DATA'!O157=0,0,'Largest Non-Life companies_DATA'!O157),IF($C$2="Current Exchange rate",IF('Largest Non-Life companies_DATA'!O157=0,0,'Largest Non-Life companies_DATA'!O157/Eco!Y15),IF($C$2="Constant Exchange rate",IF('Largest Non-Life companies_DATA'!O157=0,0,'Largest Non-Life companies_DATA'!O157/Eco!Y51))))</f>
        <v>999.81972237245361</v>
      </c>
      <c r="Q159" s="22">
        <f t="shared" si="10"/>
        <v>1.5410243150592575E-2</v>
      </c>
      <c r="R159" s="22">
        <f t="shared" si="11"/>
        <v>0.24323028995926177</v>
      </c>
      <c r="S159" s="22">
        <f t="shared" si="12"/>
        <v>0.38672083823372194</v>
      </c>
    </row>
    <row r="160" spans="3:19" x14ac:dyDescent="0.25">
      <c r="C160" s="187"/>
      <c r="D160" s="188"/>
      <c r="E160" s="43" t="s">
        <v>5</v>
      </c>
      <c r="F160" s="133">
        <f>IF($C$2="National Currency",IF('Largest Non-Life companies_DATA'!E158=0,0,'Largest Non-Life companies_DATA'!E158),IF($C$2="Current Exchange rate",IF('Largest Non-Life companies_DATA'!E158=0,0,'Largest Non-Life companies_DATA'!E158/Eco!O16),IF($C$2="Constant Exchange rate",IF('Largest Non-Life companies_DATA'!E158=0,0,'Largest Non-Life companies_DATA'!E158/Eco!O52))))</f>
        <v>0</v>
      </c>
      <c r="G160" s="54">
        <f>IF($C$2="National Currency",IF('Largest Non-Life companies_DATA'!F158=0,0,'Largest Non-Life companies_DATA'!F158),IF($C$2="Current Exchange rate",IF('Largest Non-Life companies_DATA'!F158=0,0,'Largest Non-Life companies_DATA'!F158/Eco!P16),IF($C$2="Constant Exchange rate",IF('Largest Non-Life companies_DATA'!F158=0,0,'Largest Non-Life companies_DATA'!F158/Eco!P52))))</f>
        <v>0</v>
      </c>
      <c r="H160" s="54">
        <f>IF($C$2="National Currency",IF('Largest Non-Life companies_DATA'!G158=0,0,'Largest Non-Life companies_DATA'!G158),IF($C$2="Current Exchange rate",IF('Largest Non-Life companies_DATA'!G158=0,0,'Largest Non-Life companies_DATA'!G158/Eco!Q16),IF($C$2="Constant Exchange rate",IF('Largest Non-Life companies_DATA'!G158=0,0,'Largest Non-Life companies_DATA'!G158/Eco!Q52))))</f>
        <v>0</v>
      </c>
      <c r="I160" s="54">
        <f>IF($C$2="National Currency",IF('Largest Non-Life companies_DATA'!H158=0,0,'Largest Non-Life companies_DATA'!H158),IF($C$2="Current Exchange rate",IF('Largest Non-Life companies_DATA'!H158=0,0,'Largest Non-Life companies_DATA'!H158/Eco!R16),IF($C$2="Constant Exchange rate",IF('Largest Non-Life companies_DATA'!H158=0,0,'Largest Non-Life companies_DATA'!H158/Eco!R52))))</f>
        <v>7716</v>
      </c>
      <c r="J160" s="54">
        <f>IF($C$2="National Currency",IF('Largest Non-Life companies_DATA'!I158=0,0,'Largest Non-Life companies_DATA'!I158),IF($C$2="Current Exchange rate",IF('Largest Non-Life companies_DATA'!I158=0,0,'Largest Non-Life companies_DATA'!I158/Eco!S16),IF($C$2="Constant Exchange rate",IF('Largest Non-Life companies_DATA'!I158=0,0,'Largest Non-Life companies_DATA'!I158/Eco!S52))))</f>
        <v>8075</v>
      </c>
      <c r="K160" s="54">
        <f>IF($C$2="National Currency",IF('Largest Non-Life companies_DATA'!J158=0,0,'Largest Non-Life companies_DATA'!J158),IF($C$2="Current Exchange rate",IF('Largest Non-Life companies_DATA'!J158=0,0,'Largest Non-Life companies_DATA'!J158/Eco!T16),IF($C$2="Constant Exchange rate",IF('Largest Non-Life companies_DATA'!J158=0,0,'Largest Non-Life companies_DATA'!J158/Eco!T52))))</f>
        <v>8252</v>
      </c>
      <c r="L160" s="54">
        <f>IF($C$2="National Currency",IF('Largest Non-Life companies_DATA'!K158=0,0,'Largest Non-Life companies_DATA'!K158),IF($C$2="Current Exchange rate",IF('Largest Non-Life companies_DATA'!K158=0,0,'Largest Non-Life companies_DATA'!K158/Eco!U16),IF($C$2="Constant Exchange rate",IF('Largest Non-Life companies_DATA'!K158=0,0,'Largest Non-Life companies_DATA'!K158/Eco!U52))))</f>
        <v>8527</v>
      </c>
      <c r="M160" s="54">
        <f>IF($C$2="National Currency",IF('Largest Non-Life companies_DATA'!L158=0,0,'Largest Non-Life companies_DATA'!L158),IF($C$2="Current Exchange rate",IF('Largest Non-Life companies_DATA'!L158=0,0,'Largest Non-Life companies_DATA'!L158/Eco!V16),IF($C$2="Constant Exchange rate",IF('Largest Non-Life companies_DATA'!L158=0,0,'Largest Non-Life companies_DATA'!L158/Eco!V52))))</f>
        <v>8891</v>
      </c>
      <c r="N160" s="54">
        <f>IF($C$2="National Currency",IF('Largest Non-Life companies_DATA'!M158=0,0,'Largest Non-Life companies_DATA'!M158),IF($C$2="Current Exchange rate",IF('Largest Non-Life companies_DATA'!M158=0,0,'Largest Non-Life companies_DATA'!M158/Eco!W16),IF($C$2="Constant Exchange rate",IF('Largest Non-Life companies_DATA'!M158=0,0,'Largest Non-Life companies_DATA'!M158/Eco!W52))))</f>
        <v>9823</v>
      </c>
      <c r="O160" s="54">
        <f>IF($C$2="National Currency",IF('Largest Non-Life companies_DATA'!N158=0,0,'Largest Non-Life companies_DATA'!N158),IF($C$2="Current Exchange rate",IF('Largest Non-Life companies_DATA'!N158=0,0,'Largest Non-Life companies_DATA'!N158/Eco!X16),IF($C$2="Constant Exchange rate",IF('Largest Non-Life companies_DATA'!N158=0,0,'Largest Non-Life companies_DATA'!N158/Eco!X52))))</f>
        <v>8941</v>
      </c>
      <c r="P160" s="151">
        <f>IF($C$2="National Currency",IF('Largest Non-Life companies_DATA'!O158=0,0,'Largest Non-Life companies_DATA'!O158),IF($C$2="Current Exchange rate",IF('Largest Non-Life companies_DATA'!O158=0,0,'Largest Non-Life companies_DATA'!O158/Eco!Y16),IF($C$2="Constant Exchange rate",IF('Largest Non-Life companies_DATA'!O158=0,0,'Largest Non-Life companies_DATA'!O158/Eco!Y52))))</f>
        <v>8971</v>
      </c>
      <c r="Q160" s="22">
        <f t="shared" si="10"/>
        <v>0.14731731154595398</v>
      </c>
      <c r="R160" s="22">
        <f t="shared" si="11"/>
        <v>-8.9789270080423478E-2</v>
      </c>
      <c r="S160" s="22" t="str">
        <f t="shared" si="12"/>
        <v>-</v>
      </c>
    </row>
    <row r="161" spans="3:19" x14ac:dyDescent="0.25">
      <c r="C161" s="187"/>
      <c r="D161" s="188"/>
      <c r="E161" s="43" t="s">
        <v>6</v>
      </c>
      <c r="F161" s="133">
        <f>IF($C$2="National Currency",IF('Largest Non-Life companies_DATA'!E159=0,0,'Largest Non-Life companies_DATA'!E159),IF($C$2="Current Exchange rate",IF('Largest Non-Life companies_DATA'!E159=0,0,'Largest Non-Life companies_DATA'!E159/Eco!O17),IF($C$2="Constant Exchange rate",IF('Largest Non-Life companies_DATA'!E159=0,0,'Largest Non-Life companies_DATA'!E159/Eco!O53))))</f>
        <v>1036.3585080520597</v>
      </c>
      <c r="G161" s="54">
        <f>IF($C$2="National Currency",IF('Largest Non-Life companies_DATA'!F159=0,0,'Largest Non-Life companies_DATA'!F159),IF($C$2="Current Exchange rate",IF('Largest Non-Life companies_DATA'!F159=0,0,'Largest Non-Life companies_DATA'!F159/Eco!P17),IF($C$2="Constant Exchange rate",IF('Largest Non-Life companies_DATA'!F159=0,0,'Largest Non-Life companies_DATA'!F159/Eco!P53))))</f>
        <v>1094.6503163069319</v>
      </c>
      <c r="H161" s="54">
        <f>IF($C$2="National Currency",IF('Largest Non-Life companies_DATA'!G159=0,0,'Largest Non-Life companies_DATA'!G159),IF($C$2="Current Exchange rate",IF('Largest Non-Life companies_DATA'!G159=0,0,'Largest Non-Life companies_DATA'!G159/Eco!Q17),IF($C$2="Constant Exchange rate",IF('Largest Non-Life companies_DATA'!G159=0,0,'Largest Non-Life companies_DATA'!G159/Eco!Q53))))</f>
        <v>1140.3167098706567</v>
      </c>
      <c r="I161" s="54">
        <f>IF($C$2="National Currency",IF('Largest Non-Life companies_DATA'!H159=0,0,'Largest Non-Life companies_DATA'!H159),IF($C$2="Current Exchange rate",IF('Largest Non-Life companies_DATA'!H159=0,0,'Largest Non-Life companies_DATA'!H159/Eco!R17),IF($C$2="Constant Exchange rate",IF('Largest Non-Life companies_DATA'!H159=0,0,'Largest Non-Life companies_DATA'!H159/Eco!R53))))</f>
        <v>1138.9735806481942</v>
      </c>
      <c r="J161" s="54">
        <f>IF($C$2="National Currency",IF('Largest Non-Life companies_DATA'!I159=0,0,'Largest Non-Life companies_DATA'!I159),IF($C$2="Current Exchange rate",IF('Largest Non-Life companies_DATA'!I159=0,0,'Largest Non-Life companies_DATA'!I159/Eco!S17),IF($C$2="Constant Exchange rate",IF('Largest Non-Life companies_DATA'!I159=0,0,'Largest Non-Life companies_DATA'!I159/Eco!S53))))</f>
        <v>1138.839267725948</v>
      </c>
      <c r="K161" s="54">
        <f>IF($C$2="National Currency",IF('Largest Non-Life companies_DATA'!J159=0,0,'Largest Non-Life companies_DATA'!J159),IF($C$2="Current Exchange rate",IF('Largest Non-Life companies_DATA'!J159=0,0,'Largest Non-Life companies_DATA'!J159/Eco!T17),IF($C$2="Constant Exchange rate",IF('Largest Non-Life companies_DATA'!J159=0,0,'Largest Non-Life companies_DATA'!J159/Eco!T53))))</f>
        <v>1163.8214712637503</v>
      </c>
      <c r="L161" s="54">
        <f>IF($C$2="National Currency",IF('Largest Non-Life companies_DATA'!K159=0,0,'Largest Non-Life companies_DATA'!K159),IF($C$2="Current Exchange rate",IF('Largest Non-Life companies_DATA'!K159=0,0,'Largest Non-Life companies_DATA'!K159/Eco!U17),IF($C$2="Constant Exchange rate",IF('Largest Non-Life companies_DATA'!K159=0,0,'Largest Non-Life companies_DATA'!K159/Eco!U53))))</f>
        <v>1148.1648825433497</v>
      </c>
      <c r="M161" s="54">
        <f>IF($C$2="National Currency",IF('Largest Non-Life companies_DATA'!L159=0,0,'Largest Non-Life companies_DATA'!L159),IF($C$2="Current Exchange rate",IF('Largest Non-Life companies_DATA'!L159=0,0,'Largest Non-Life companies_DATA'!L159/Eco!V17),IF($C$2="Constant Exchange rate",IF('Largest Non-Life companies_DATA'!L159=0,0,'Largest Non-Life companies_DATA'!L159/Eco!V53))))</f>
        <v>1164.2240070917223</v>
      </c>
      <c r="N161" s="54">
        <f>IF($C$2="National Currency",IF('Largest Non-Life companies_DATA'!M159=0,0,'Largest Non-Life companies_DATA'!M159),IF($C$2="Current Exchange rate",IF('Largest Non-Life companies_DATA'!M159=0,0,'Largest Non-Life companies_DATA'!M159/Eco!W17),IF($C$2="Constant Exchange rate",IF('Largest Non-Life companies_DATA'!M159=0,0,'Largest Non-Life companies_DATA'!M159/Eco!W53))))</f>
        <v>1176.4468859548979</v>
      </c>
      <c r="O161" s="127">
        <f>IF($C$2="National Currency",IF('Largest Non-Life companies_DATA'!N159=0,0,'Largest Non-Life companies_DATA'!N159),IF($C$2="Current Exchange rate",IF('Largest Non-Life companies_DATA'!N159=0,0,'Largest Non-Life companies_DATA'!N159/Eco!X17),IF($C$2="Constant Exchange rate",IF('Largest Non-Life companies_DATA'!N159=0,0,'Largest Non-Life companies_DATA'!N159/Eco!X53))))</f>
        <v>1176.4468859548979</v>
      </c>
      <c r="P161" s="151">
        <f>IF($C$2="National Currency",IF('Largest Non-Life companies_DATA'!O159=0,0,'Largest Non-Life companies_DATA'!O159),IF($C$2="Current Exchange rate",IF('Largest Non-Life companies_DATA'!O159=0,0,'Largest Non-Life companies_DATA'!O159/Eco!Y17),IF($C$2="Constant Exchange rate",IF('Largest Non-Life companies_DATA'!O159=0,0,'Largest Non-Life companies_DATA'!O159/Eco!Y53))))</f>
        <v>1176.5811988771441</v>
      </c>
      <c r="Q161" s="22">
        <f t="shared" si="10"/>
        <v>1.938384883295885E-2</v>
      </c>
      <c r="R161" s="22">
        <f t="shared" si="11"/>
        <v>0</v>
      </c>
      <c r="S161" s="22">
        <f t="shared" si="12"/>
        <v>0.13517366511145679</v>
      </c>
    </row>
    <row r="162" spans="3:19" x14ac:dyDescent="0.25">
      <c r="C162" s="187"/>
      <c r="D162" s="188"/>
      <c r="E162" s="43" t="s">
        <v>7</v>
      </c>
      <c r="F162" s="133">
        <f>IF($C$2="National Currency",IF('Largest Non-Life companies_DATA'!E160=0,0,'Largest Non-Life companies_DATA'!E160),IF($C$2="Current Exchange rate",IF('Largest Non-Life companies_DATA'!E160=0,0,'Largest Non-Life companies_DATA'!E160/Eco!O18),IF($C$2="Constant Exchange rate",IF('Largest Non-Life companies_DATA'!E160=0,0,'Largest Non-Life companies_DATA'!E160/Eco!O54))))</f>
        <v>39.158667058658118</v>
      </c>
      <c r="G162" s="54">
        <f>IF($C$2="National Currency",IF('Largest Non-Life companies_DATA'!F160=0,0,'Largest Non-Life companies_DATA'!F160),IF($C$2="Current Exchange rate",IF('Largest Non-Life companies_DATA'!F160=0,0,'Largest Non-Life companies_DATA'!F160/Eco!P18),IF($C$2="Constant Exchange rate",IF('Largest Non-Life companies_DATA'!F160=0,0,'Largest Non-Life companies_DATA'!F160/Eco!P54))))</f>
        <v>45.313358812777217</v>
      </c>
      <c r="H162" s="54">
        <f>IF($C$2="National Currency",IF('Largest Non-Life companies_DATA'!G160=0,0,'Largest Non-Life companies_DATA'!G160),IF($C$2="Current Exchange rate",IF('Largest Non-Life companies_DATA'!G160=0,0,'Largest Non-Life companies_DATA'!G160/Eco!Q18),IF($C$2="Constant Exchange rate",IF('Largest Non-Life companies_DATA'!G160=0,0,'Largest Non-Life companies_DATA'!G160/Eco!Q54))))</f>
        <v>52.439507624659676</v>
      </c>
      <c r="I162" s="54">
        <f>IF($C$2="National Currency",IF('Largest Non-Life companies_DATA'!H160=0,0,'Largest Non-Life companies_DATA'!H160),IF($C$2="Current Exchange rate",IF('Largest Non-Life companies_DATA'!H160=0,0,'Largest Non-Life companies_DATA'!H160/Eco!R18),IF($C$2="Constant Exchange rate",IF('Largest Non-Life companies_DATA'!H160=0,0,'Largest Non-Life companies_DATA'!H160/Eco!R54))))</f>
        <v>59.565656436542127</v>
      </c>
      <c r="J162" s="54">
        <f>IF($C$2="National Currency",IF('Largest Non-Life companies_DATA'!I160=0,0,'Largest Non-Life companies_DATA'!I160),IF($C$2="Current Exchange rate",IF('Largest Non-Life companies_DATA'!I160=0,0,'Largest Non-Life companies_DATA'!I160/Eco!S18),IF($C$2="Constant Exchange rate",IF('Largest Non-Life companies_DATA'!I160=0,0,'Largest Non-Life companies_DATA'!I160/Eco!S54))))</f>
        <v>59.054363248245629</v>
      </c>
      <c r="K162" s="54">
        <f>IF($C$2="National Currency",IF('Largest Non-Life companies_DATA'!J160=0,0,'Largest Non-Life companies_DATA'!J160),IF($C$2="Current Exchange rate",IF('Largest Non-Life companies_DATA'!J160=0,0,'Largest Non-Life companies_DATA'!J160/Eco!T18),IF($C$2="Constant Exchange rate",IF('Largest Non-Life companies_DATA'!J160=0,0,'Largest Non-Life companies_DATA'!J160/Eco!T54))))</f>
        <v>46.192207891810362</v>
      </c>
      <c r="L162" s="54">
        <f>IF($C$2="National Currency",IF('Largest Non-Life companies_DATA'!K160=0,0,'Largest Non-Life companies_DATA'!K160),IF($C$2="Current Exchange rate",IF('Largest Non-Life companies_DATA'!K160=0,0,'Largest Non-Life companies_DATA'!K160/Eco!U18),IF($C$2="Constant Exchange rate",IF('Largest Non-Life companies_DATA'!K160=0,0,'Largest Non-Life companies_DATA'!K160/Eco!U54))))</f>
        <v>42.849756496619072</v>
      </c>
      <c r="M162" s="54">
        <f>IF($C$2="National Currency",IF('Largest Non-Life companies_DATA'!L160=0,0,'Largest Non-Life companies_DATA'!L160),IF($C$2="Current Exchange rate",IF('Largest Non-Life companies_DATA'!L160=0,0,'Largest Non-Life companies_DATA'!L160/Eco!V18),IF($C$2="Constant Exchange rate",IF('Largest Non-Life companies_DATA'!L160=0,0,'Largest Non-Life companies_DATA'!L160/Eco!V54))))</f>
        <v>38.630000000000003</v>
      </c>
      <c r="N162" s="54">
        <f>IF($C$2="National Currency",IF('Largest Non-Life companies_DATA'!M160=0,0,'Largest Non-Life companies_DATA'!M160),IF($C$2="Current Exchange rate",IF('Largest Non-Life companies_DATA'!M160=0,0,'Largest Non-Life companies_DATA'!M160/Eco!W18),IF($C$2="Constant Exchange rate",IF('Largest Non-Life companies_DATA'!M160=0,0,'Largest Non-Life companies_DATA'!M160/Eco!W54))))</f>
        <v>41.5</v>
      </c>
      <c r="O162" s="54">
        <f>IF($C$2="National Currency",IF('Largest Non-Life companies_DATA'!N160=0,0,'Largest Non-Life companies_DATA'!N160),IF($C$2="Current Exchange rate",IF('Largest Non-Life companies_DATA'!N160=0,0,'Largest Non-Life companies_DATA'!N160/Eco!X18),IF($C$2="Constant Exchange rate",IF('Largest Non-Life companies_DATA'!N160=0,0,'Largest Non-Life companies_DATA'!N160/Eco!X54))))</f>
        <v>40.159999999999997</v>
      </c>
      <c r="P162" s="152">
        <f>IF($C$2="National Currency",IF('Largest Non-Life companies_DATA'!O160=0,0,'Largest Non-Life companies_DATA'!O160),IF($C$2="Current Exchange rate",IF('Largest Non-Life companies_DATA'!O160=0,0,'Largest Non-Life companies_DATA'!O160/Eco!Y18),IF($C$2="Constant Exchange rate",IF('Largest Non-Life companies_DATA'!O160=0,0,'Largest Non-Life companies_DATA'!O160/Eco!Y54))))</f>
        <v>0</v>
      </c>
      <c r="Q162" s="22">
        <f t="shared" si="10"/>
        <v>6.6170039499893871E-4</v>
      </c>
      <c r="R162" s="22">
        <f t="shared" si="11"/>
        <v>-3.228915662650611E-2</v>
      </c>
      <c r="S162" s="22">
        <f t="shared" si="12"/>
        <v>2.557117023012867E-2</v>
      </c>
    </row>
    <row r="163" spans="3:19" x14ac:dyDescent="0.25">
      <c r="C163" s="187"/>
      <c r="D163" s="188"/>
      <c r="E163" s="43" t="s">
        <v>8</v>
      </c>
      <c r="F163" s="133">
        <f>IF($C$2="National Currency",IF('Largest Non-Life companies_DATA'!E161=0,0,'Largest Non-Life companies_DATA'!E161),IF($C$2="Current Exchange rate",IF('Largest Non-Life companies_DATA'!E161=0,0,'Largest Non-Life companies_DATA'!E161/Eco!O19),IF($C$2="Constant Exchange rate",IF('Largest Non-Life companies_DATA'!E161=0,0,'Largest Non-Life companies_DATA'!E161/Eco!O55))))</f>
        <v>1752</v>
      </c>
      <c r="G163" s="54">
        <f>IF($C$2="National Currency",IF('Largest Non-Life companies_DATA'!F161=0,0,'Largest Non-Life companies_DATA'!F161),IF($C$2="Current Exchange rate",IF('Largest Non-Life companies_DATA'!F161=0,0,'Largest Non-Life companies_DATA'!F161/Eco!P19),IF($C$2="Constant Exchange rate",IF('Largest Non-Life companies_DATA'!F161=0,0,'Largest Non-Life companies_DATA'!F161/Eco!P55))))</f>
        <v>1866</v>
      </c>
      <c r="H163" s="54">
        <f>IF($C$2="National Currency",IF('Largest Non-Life companies_DATA'!G161=0,0,'Largest Non-Life companies_DATA'!G161),IF($C$2="Current Exchange rate",IF('Largest Non-Life companies_DATA'!G161=0,0,'Largest Non-Life companies_DATA'!G161/Eco!Q19),IF($C$2="Constant Exchange rate",IF('Largest Non-Life companies_DATA'!G161=0,0,'Largest Non-Life companies_DATA'!G161/Eco!Q55))))</f>
        <v>2594</v>
      </c>
      <c r="I163" s="54">
        <f>IF($C$2="National Currency",IF('Largest Non-Life companies_DATA'!H161=0,0,'Largest Non-Life companies_DATA'!H161),IF($C$2="Current Exchange rate",IF('Largest Non-Life companies_DATA'!H161=0,0,'Largest Non-Life companies_DATA'!H161/Eco!R19),IF($C$2="Constant Exchange rate",IF('Largest Non-Life companies_DATA'!H161=0,0,'Largest Non-Life companies_DATA'!H161/Eco!R55))))</f>
        <v>1918</v>
      </c>
      <c r="J163" s="54">
        <f>IF($C$2="National Currency",IF('Largest Non-Life companies_DATA'!I161=0,0,'Largest Non-Life companies_DATA'!I161),IF($C$2="Current Exchange rate",IF('Largest Non-Life companies_DATA'!I161=0,0,'Largest Non-Life companies_DATA'!I161/Eco!S19),IF($C$2="Constant Exchange rate",IF('Largest Non-Life companies_DATA'!I161=0,0,'Largest Non-Life companies_DATA'!I161/Eco!S55))))</f>
        <v>2682.5299151499994</v>
      </c>
      <c r="K163" s="54">
        <f>IF($C$2="National Currency",IF('Largest Non-Life companies_DATA'!J161=0,0,'Largest Non-Life companies_DATA'!J161),IF($C$2="Current Exchange rate",IF('Largest Non-Life companies_DATA'!J161=0,0,'Largest Non-Life companies_DATA'!J161/Eco!T19),IF($C$2="Constant Exchange rate",IF('Largest Non-Life companies_DATA'!J161=0,0,'Largest Non-Life companies_DATA'!J161/Eco!T55))))</f>
        <v>2539</v>
      </c>
      <c r="L163" s="54">
        <f>IF($C$2="National Currency",IF('Largest Non-Life companies_DATA'!K161=0,0,'Largest Non-Life companies_DATA'!K161),IF($C$2="Current Exchange rate",IF('Largest Non-Life companies_DATA'!K161=0,0,'Largest Non-Life companies_DATA'!K161/Eco!U19),IF($C$2="Constant Exchange rate",IF('Largest Non-Life companies_DATA'!K161=0,0,'Largest Non-Life companies_DATA'!K161/Eco!U55))))</f>
        <v>2401</v>
      </c>
      <c r="M163" s="54">
        <f>IF($C$2="National Currency",IF('Largest Non-Life companies_DATA'!L161=0,0,'Largest Non-Life companies_DATA'!L161),IF($C$2="Current Exchange rate",IF('Largest Non-Life companies_DATA'!L161=0,0,'Largest Non-Life companies_DATA'!L161/Eco!V19),IF($C$2="Constant Exchange rate",IF('Largest Non-Life companies_DATA'!L161=0,0,'Largest Non-Life companies_DATA'!L161/Eco!V55))))</f>
        <v>3381</v>
      </c>
      <c r="N163" s="54">
        <f>IF($C$2="National Currency",IF('Largest Non-Life companies_DATA'!M161=0,0,'Largest Non-Life companies_DATA'!M161),IF($C$2="Current Exchange rate",IF('Largest Non-Life companies_DATA'!M161=0,0,'Largest Non-Life companies_DATA'!M161/Eco!W19),IF($C$2="Constant Exchange rate",IF('Largest Non-Life companies_DATA'!M161=0,0,'Largest Non-Life companies_DATA'!M161/Eco!W55))))</f>
        <v>3557.1559683340006</v>
      </c>
      <c r="O163" s="54">
        <f>IF($C$2="National Currency",IF('Largest Non-Life companies_DATA'!N161=0,0,'Largest Non-Life companies_DATA'!N161),IF($C$2="Current Exchange rate",IF('Largest Non-Life companies_DATA'!N161=0,0,'Largest Non-Life companies_DATA'!N161/Eco!X19),IF($C$2="Constant Exchange rate",IF('Largest Non-Life companies_DATA'!N161=0,0,'Largest Non-Life companies_DATA'!N161/Eco!X55))))</f>
        <v>3677.1784923210002</v>
      </c>
      <c r="P163" s="151">
        <f>IF($C$2="National Currency",IF('Largest Non-Life companies_DATA'!O161=0,0,'Largest Non-Life companies_DATA'!O161),IF($C$2="Current Exchange rate",IF('Largest Non-Life companies_DATA'!O161=0,0,'Largest Non-Life companies_DATA'!O161/Eco!Y19),IF($C$2="Constant Exchange rate",IF('Largest Non-Life companies_DATA'!O161=0,0,'Largest Non-Life companies_DATA'!O161/Eco!Y55))))</f>
        <v>3927</v>
      </c>
      <c r="Q163" s="22">
        <f t="shared" si="10"/>
        <v>6.0587411873765137E-2</v>
      </c>
      <c r="R163" s="22">
        <f t="shared" si="11"/>
        <v>3.3741147437853947E-2</v>
      </c>
      <c r="S163" s="22">
        <f t="shared" si="12"/>
        <v>1.098846171416096</v>
      </c>
    </row>
    <row r="164" spans="3:19" x14ac:dyDescent="0.25">
      <c r="C164" s="187"/>
      <c r="D164" s="188"/>
      <c r="E164" s="43" t="s">
        <v>9</v>
      </c>
      <c r="F164" s="133">
        <f>IF($C$2="National Currency",IF('Largest Non-Life companies_DATA'!E162=0,0,'Largest Non-Life companies_DATA'!E162),IF($C$2="Current Exchange rate",IF('Largest Non-Life companies_DATA'!E162=0,0,'Largest Non-Life companies_DATA'!E162/Eco!O20),IF($C$2="Constant Exchange rate",IF('Largest Non-Life companies_DATA'!E162=0,0,'Largest Non-Life companies_DATA'!E162/Eco!O56))))</f>
        <v>732.2</v>
      </c>
      <c r="G164" s="54">
        <f>IF($C$2="National Currency",IF('Largest Non-Life companies_DATA'!F162=0,0,'Largest Non-Life companies_DATA'!F162),IF($C$2="Current Exchange rate",IF('Largest Non-Life companies_DATA'!F162=0,0,'Largest Non-Life companies_DATA'!F162/Eco!P20),IF($C$2="Constant Exchange rate",IF('Largest Non-Life companies_DATA'!F162=0,0,'Largest Non-Life companies_DATA'!F162/Eco!P56))))</f>
        <v>803</v>
      </c>
      <c r="H164" s="54">
        <f>IF($C$2="National Currency",IF('Largest Non-Life companies_DATA'!G162=0,0,'Largest Non-Life companies_DATA'!G162),IF($C$2="Current Exchange rate",IF('Largest Non-Life companies_DATA'!G162=0,0,'Largest Non-Life companies_DATA'!G162/Eco!Q20),IF($C$2="Constant Exchange rate",IF('Largest Non-Life companies_DATA'!G162=0,0,'Largest Non-Life companies_DATA'!G162/Eco!Q56))))</f>
        <v>825</v>
      </c>
      <c r="I164" s="54">
        <f>IF($C$2="National Currency",IF('Largest Non-Life companies_DATA'!H162=0,0,'Largest Non-Life companies_DATA'!H162),IF($C$2="Current Exchange rate",IF('Largest Non-Life companies_DATA'!H162=0,0,'Largest Non-Life companies_DATA'!H162/Eco!R20),IF($C$2="Constant Exchange rate",IF('Largest Non-Life companies_DATA'!H162=0,0,'Largest Non-Life companies_DATA'!H162/Eco!R56))))</f>
        <v>828</v>
      </c>
      <c r="J164" s="54">
        <f>IF($C$2="National Currency",IF('Largest Non-Life companies_DATA'!I162=0,0,'Largest Non-Life companies_DATA'!I162),IF($C$2="Current Exchange rate",IF('Largest Non-Life companies_DATA'!I162=0,0,'Largest Non-Life companies_DATA'!I162/Eco!S20),IF($C$2="Constant Exchange rate",IF('Largest Non-Life companies_DATA'!I162=0,0,'Largest Non-Life companies_DATA'!I162/Eco!S56))))</f>
        <v>833</v>
      </c>
      <c r="K164" s="54">
        <f>IF($C$2="National Currency",IF('Largest Non-Life companies_DATA'!J162=0,0,'Largest Non-Life companies_DATA'!J162),IF($C$2="Current Exchange rate",IF('Largest Non-Life companies_DATA'!J162=0,0,'Largest Non-Life companies_DATA'!J162/Eco!T20),IF($C$2="Constant Exchange rate",IF('Largest Non-Life companies_DATA'!J162=0,0,'Largest Non-Life companies_DATA'!J162/Eco!T56))))</f>
        <v>833</v>
      </c>
      <c r="L164" s="54">
        <f>IF($C$2="National Currency",IF('Largest Non-Life companies_DATA'!K162=0,0,'Largest Non-Life companies_DATA'!K162),IF($C$2="Current Exchange rate",IF('Largest Non-Life companies_DATA'!K162=0,0,'Largest Non-Life companies_DATA'!K162/Eco!U20),IF($C$2="Constant Exchange rate",IF('Largest Non-Life companies_DATA'!K162=0,0,'Largest Non-Life companies_DATA'!K162/Eco!U56))))</f>
        <v>849</v>
      </c>
      <c r="M164" s="54">
        <f>IF($C$2="National Currency",IF('Largest Non-Life companies_DATA'!L162=0,0,'Largest Non-Life companies_DATA'!L162),IF($C$2="Current Exchange rate",IF('Largest Non-Life companies_DATA'!L162=0,0,'Largest Non-Life companies_DATA'!L162/Eco!V20),IF($C$2="Constant Exchange rate",IF('Largest Non-Life companies_DATA'!L162=0,0,'Largest Non-Life companies_DATA'!L162/Eco!V56))))</f>
        <v>884</v>
      </c>
      <c r="N164" s="54">
        <f>IF($C$2="National Currency",IF('Largest Non-Life companies_DATA'!M162=0,0,'Largest Non-Life companies_DATA'!M162),IF($C$2="Current Exchange rate",IF('Largest Non-Life companies_DATA'!M162=0,0,'Largest Non-Life companies_DATA'!M162/Eco!W20),IF($C$2="Constant Exchange rate",IF('Largest Non-Life companies_DATA'!M162=0,0,'Largest Non-Life companies_DATA'!M162/Eco!W56))))</f>
        <v>1042</v>
      </c>
      <c r="O164" s="54">
        <f>IF($C$2="National Currency",IF('Largest Non-Life companies_DATA'!N162=0,0,'Largest Non-Life companies_DATA'!N162),IF($C$2="Current Exchange rate",IF('Largest Non-Life companies_DATA'!N162=0,0,'Largest Non-Life companies_DATA'!N162/Eco!X20),IF($C$2="Constant Exchange rate",IF('Largest Non-Life companies_DATA'!N162=0,0,'Largest Non-Life companies_DATA'!N162/Eco!X56))))</f>
        <v>1056</v>
      </c>
      <c r="P164" s="151">
        <f>IF($C$2="National Currency",IF('Largest Non-Life companies_DATA'!O162=0,0,'Largest Non-Life companies_DATA'!O162),IF($C$2="Current Exchange rate",IF('Largest Non-Life companies_DATA'!O162=0,0,'Largest Non-Life companies_DATA'!O162/Eco!Y20),IF($C$2="Constant Exchange rate",IF('Largest Non-Life companies_DATA'!O162=0,0,'Largest Non-Life companies_DATA'!O162/Eco!Y56))))</f>
        <v>1093</v>
      </c>
      <c r="Q164" s="22">
        <f t="shared" si="10"/>
        <v>1.7399293254952174E-2</v>
      </c>
      <c r="R164" s="22">
        <f t="shared" si="11"/>
        <v>1.3435700575815668E-2</v>
      </c>
      <c r="S164" s="22">
        <f t="shared" si="12"/>
        <v>0.44222889920786668</v>
      </c>
    </row>
    <row r="165" spans="3:19" x14ac:dyDescent="0.25">
      <c r="C165" s="187"/>
      <c r="D165" s="188"/>
      <c r="E165" s="43" t="s">
        <v>10</v>
      </c>
      <c r="F165" s="133">
        <f>IF($C$2="National Currency",IF('Largest Non-Life companies_DATA'!E163=0,0,'Largest Non-Life companies_DATA'!E163),IF($C$2="Current Exchange rate",IF('Largest Non-Life companies_DATA'!E163=0,0,'Largest Non-Life companies_DATA'!E163/Eco!O21),IF($C$2="Constant Exchange rate",IF('Largest Non-Life companies_DATA'!E163=0,0,'Largest Non-Life companies_DATA'!E163/Eco!O57))))</f>
        <v>7430</v>
      </c>
      <c r="G165" s="54">
        <f>IF($C$2="National Currency",IF('Largest Non-Life companies_DATA'!F163=0,0,'Largest Non-Life companies_DATA'!F163),IF($C$2="Current Exchange rate",IF('Largest Non-Life companies_DATA'!F163=0,0,'Largest Non-Life companies_DATA'!F163/Eco!P21),IF($C$2="Constant Exchange rate",IF('Largest Non-Life companies_DATA'!F163=0,0,'Largest Non-Life companies_DATA'!F163/Eco!P57))))</f>
        <v>7812</v>
      </c>
      <c r="H165" s="54">
        <f>IF($C$2="National Currency",IF('Largest Non-Life companies_DATA'!G163=0,0,'Largest Non-Life companies_DATA'!G163),IF($C$2="Current Exchange rate",IF('Largest Non-Life companies_DATA'!G163=0,0,'Largest Non-Life companies_DATA'!G163/Eco!Q21),IF($C$2="Constant Exchange rate",IF('Largest Non-Life companies_DATA'!G163=0,0,'Largest Non-Life companies_DATA'!G163/Eco!Q57))))</f>
        <v>8090</v>
      </c>
      <c r="I165" s="54">
        <f>IF($C$2="National Currency",IF('Largest Non-Life companies_DATA'!H163=0,0,'Largest Non-Life companies_DATA'!H163),IF($C$2="Current Exchange rate",IF('Largest Non-Life companies_DATA'!H163=0,0,'Largest Non-Life companies_DATA'!H163/Eco!R21),IF($C$2="Constant Exchange rate",IF('Largest Non-Life companies_DATA'!H163=0,0,'Largest Non-Life companies_DATA'!H163/Eco!R57))))</f>
        <v>8401</v>
      </c>
      <c r="J165" s="54">
        <f>IF($C$2="National Currency",IF('Largest Non-Life companies_DATA'!I163=0,0,'Largest Non-Life companies_DATA'!I163),IF($C$2="Current Exchange rate",IF('Largest Non-Life companies_DATA'!I163=0,0,'Largest Non-Life companies_DATA'!I163/Eco!S21),IF($C$2="Constant Exchange rate",IF('Largest Non-Life companies_DATA'!I163=0,0,'Largest Non-Life companies_DATA'!I163/Eco!S57))))</f>
        <v>8871</v>
      </c>
      <c r="K165" s="54">
        <f>IF($C$2="National Currency",IF('Largest Non-Life companies_DATA'!J163=0,0,'Largest Non-Life companies_DATA'!J163),IF($C$2="Current Exchange rate",IF('Largest Non-Life companies_DATA'!J163=0,0,'Largest Non-Life companies_DATA'!J163/Eco!T21),IF($C$2="Constant Exchange rate",IF('Largest Non-Life companies_DATA'!J163=0,0,'Largest Non-Life companies_DATA'!J163/Eco!T57))))</f>
        <v>9010</v>
      </c>
      <c r="L165" s="54">
        <f>IF($C$2="National Currency",IF('Largest Non-Life companies_DATA'!K163=0,0,'Largest Non-Life companies_DATA'!K163),IF($C$2="Current Exchange rate",IF('Largest Non-Life companies_DATA'!K163=0,0,'Largest Non-Life companies_DATA'!K163/Eco!U21),IF($C$2="Constant Exchange rate",IF('Largest Non-Life companies_DATA'!K163=0,0,'Largest Non-Life companies_DATA'!K163/Eco!U57))))</f>
        <v>9294</v>
      </c>
      <c r="M165" s="54">
        <f>IF($C$2="National Currency",IF('Largest Non-Life companies_DATA'!L163=0,0,'Largest Non-Life companies_DATA'!L163),IF($C$2="Current Exchange rate",IF('Largest Non-Life companies_DATA'!L163=0,0,'Largest Non-Life companies_DATA'!L163/Eco!V21),IF($C$2="Constant Exchange rate",IF('Largest Non-Life companies_DATA'!L163=0,0,'Largest Non-Life companies_DATA'!L163/Eco!V57))))</f>
        <v>9630</v>
      </c>
      <c r="N165" s="54">
        <f>IF($C$2="National Currency",IF('Largest Non-Life companies_DATA'!M163=0,0,'Largest Non-Life companies_DATA'!M163),IF($C$2="Current Exchange rate",IF('Largest Non-Life companies_DATA'!M163=0,0,'Largest Non-Life companies_DATA'!M163/Eco!W21),IF($C$2="Constant Exchange rate",IF('Largest Non-Life companies_DATA'!M163=0,0,'Largest Non-Life companies_DATA'!M163/Eco!W57))))</f>
        <v>9583</v>
      </c>
      <c r="O165" s="54">
        <f>IF($C$2="National Currency",IF('Largest Non-Life companies_DATA'!N163=0,0,'Largest Non-Life companies_DATA'!N163),IF($C$2="Current Exchange rate",IF('Largest Non-Life companies_DATA'!N163=0,0,'Largest Non-Life companies_DATA'!N163/Eco!X21),IF($C$2="Constant Exchange rate",IF('Largest Non-Life companies_DATA'!N163=0,0,'Largest Non-Life companies_DATA'!N163/Eco!X57))))</f>
        <v>9698</v>
      </c>
      <c r="P165" s="151">
        <f>IF($C$2="National Currency",IF('Largest Non-Life companies_DATA'!O163=0,0,'Largest Non-Life companies_DATA'!O163),IF($C$2="Current Exchange rate",IF('Largest Non-Life companies_DATA'!O163=0,0,'Largest Non-Life companies_DATA'!O163/Eco!Y21),IF($C$2="Constant Exchange rate",IF('Largest Non-Life companies_DATA'!O163=0,0,'Largest Non-Life companies_DATA'!O163/Eco!Y57))))</f>
        <v>0</v>
      </c>
      <c r="Q165" s="22">
        <f t="shared" si="10"/>
        <v>0.15979010036602859</v>
      </c>
      <c r="R165" s="22">
        <f t="shared" si="11"/>
        <v>1.2000417405822805E-2</v>
      </c>
      <c r="S165" s="22">
        <f t="shared" si="12"/>
        <v>0.30524899057873478</v>
      </c>
    </row>
    <row r="166" spans="3:19" x14ac:dyDescent="0.25">
      <c r="C166" s="187"/>
      <c r="D166" s="188"/>
      <c r="E166" s="43" t="s">
        <v>12</v>
      </c>
      <c r="F166" s="133">
        <f>IF($C$2="National Currency",IF('Largest Non-Life companies_DATA'!E164=0,0,'Largest Non-Life companies_DATA'!E164),IF($C$2="Current Exchange rate",IF('Largest Non-Life companies_DATA'!E164=0,0,'Largest Non-Life companies_DATA'!E164/Eco!O22),IF($C$2="Constant Exchange rate",IF('Largest Non-Life companies_DATA'!E164=0,0,'Largest Non-Life companies_DATA'!E164/Eco!O58))))</f>
        <v>146</v>
      </c>
      <c r="G166" s="54">
        <f>IF($C$2="National Currency",IF('Largest Non-Life companies_DATA'!F164=0,0,'Largest Non-Life companies_DATA'!F164),IF($C$2="Current Exchange rate",IF('Largest Non-Life companies_DATA'!F164=0,0,'Largest Non-Life companies_DATA'!F164/Eco!P22),IF($C$2="Constant Exchange rate",IF('Largest Non-Life companies_DATA'!F164=0,0,'Largest Non-Life companies_DATA'!F164/Eco!P58))))</f>
        <v>135</v>
      </c>
      <c r="H166" s="54">
        <f>IF($C$2="National Currency",IF('Largest Non-Life companies_DATA'!G164=0,0,'Largest Non-Life companies_DATA'!G164),IF($C$2="Current Exchange rate",IF('Largest Non-Life companies_DATA'!G164=0,0,'Largest Non-Life companies_DATA'!G164/Eco!Q22),IF($C$2="Constant Exchange rate",IF('Largest Non-Life companies_DATA'!G164=0,0,'Largest Non-Life companies_DATA'!G164/Eco!Q58))))</f>
        <v>118</v>
      </c>
      <c r="I166" s="54">
        <f>IF($C$2="National Currency",IF('Largest Non-Life companies_DATA'!H164=0,0,'Largest Non-Life companies_DATA'!H164),IF($C$2="Current Exchange rate",IF('Largest Non-Life companies_DATA'!H164=0,0,'Largest Non-Life companies_DATA'!H164/Eco!R22),IF($C$2="Constant Exchange rate",IF('Largest Non-Life companies_DATA'!H164=0,0,'Largest Non-Life companies_DATA'!H164/Eco!R58))))</f>
        <v>129</v>
      </c>
      <c r="J166" s="54">
        <f>IF($C$2="National Currency",IF('Largest Non-Life companies_DATA'!I164=0,0,'Largest Non-Life companies_DATA'!I164),IF($C$2="Current Exchange rate",IF('Largest Non-Life companies_DATA'!I164=0,0,'Largest Non-Life companies_DATA'!I164/Eco!S22),IF($C$2="Constant Exchange rate",IF('Largest Non-Life companies_DATA'!I164=0,0,'Largest Non-Life companies_DATA'!I164/Eco!S58))))</f>
        <v>138</v>
      </c>
      <c r="K166" s="54">
        <f>IF($C$2="National Currency",IF('Largest Non-Life companies_DATA'!J164=0,0,'Largest Non-Life companies_DATA'!J164),IF($C$2="Current Exchange rate",IF('Largest Non-Life companies_DATA'!J164=0,0,'Largest Non-Life companies_DATA'!J164/Eco!T22),IF($C$2="Constant Exchange rate",IF('Largest Non-Life companies_DATA'!J164=0,0,'Largest Non-Life companies_DATA'!J164/Eco!T58))))</f>
        <v>207</v>
      </c>
      <c r="L166" s="54">
        <f>IF($C$2="National Currency",IF('Largest Non-Life companies_DATA'!K164=0,0,'Largest Non-Life companies_DATA'!K164),IF($C$2="Current Exchange rate",IF('Largest Non-Life companies_DATA'!K164=0,0,'Largest Non-Life companies_DATA'!K164/Eco!U22),IF($C$2="Constant Exchange rate",IF('Largest Non-Life companies_DATA'!K164=0,0,'Largest Non-Life companies_DATA'!K164/Eco!U58))))</f>
        <v>211</v>
      </c>
      <c r="M166" s="54">
        <f>IF($C$2="National Currency",IF('Largest Non-Life companies_DATA'!L164=0,0,'Largest Non-Life companies_DATA'!L164),IF($C$2="Current Exchange rate",IF('Largest Non-Life companies_DATA'!L164=0,0,'Largest Non-Life companies_DATA'!L164/Eco!V22),IF($C$2="Constant Exchange rate",IF('Largest Non-Life companies_DATA'!L164=0,0,'Largest Non-Life companies_DATA'!L164/Eco!V58))))</f>
        <v>228</v>
      </c>
      <c r="N166" s="54">
        <f>IF($C$2="National Currency",IF('Largest Non-Life companies_DATA'!M164=0,0,'Largest Non-Life companies_DATA'!M164),IF($C$2="Current Exchange rate",IF('Largest Non-Life companies_DATA'!M164=0,0,'Largest Non-Life companies_DATA'!M164/Eco!W22),IF($C$2="Constant Exchange rate",IF('Largest Non-Life companies_DATA'!M164=0,0,'Largest Non-Life companies_DATA'!M164/Eco!W58))))</f>
        <v>221</v>
      </c>
      <c r="O166" s="54">
        <f>IF($C$2="National Currency",IF('Largest Non-Life companies_DATA'!N164=0,0,'Largest Non-Life companies_DATA'!N164),IF($C$2="Current Exchange rate",IF('Largest Non-Life companies_DATA'!N164=0,0,'Largest Non-Life companies_DATA'!N164/Eco!X22),IF($C$2="Constant Exchange rate",IF('Largest Non-Life companies_DATA'!N164=0,0,'Largest Non-Life companies_DATA'!N164/Eco!X58))))</f>
        <v>212</v>
      </c>
      <c r="P166" s="151">
        <f>IF($C$2="National Currency",IF('Largest Non-Life companies_DATA'!O164=0,0,'Largest Non-Life companies_DATA'!O164),IF($C$2="Current Exchange rate",IF('Largest Non-Life companies_DATA'!O164=0,0,'Largest Non-Life companies_DATA'!O164/Eco!Y22),IF($C$2="Constant Exchange rate",IF('Largest Non-Life companies_DATA'!O164=0,0,'Largest Non-Life companies_DATA'!O164/Eco!Y58))))</f>
        <v>0</v>
      </c>
      <c r="Q166" s="22">
        <f t="shared" si="10"/>
        <v>3.4930399337593379E-3</v>
      </c>
      <c r="R166" s="22">
        <f t="shared" si="11"/>
        <v>-4.0723981900452455E-2</v>
      </c>
      <c r="S166" s="22">
        <f t="shared" si="12"/>
        <v>0.45205479452054798</v>
      </c>
    </row>
    <row r="167" spans="3:19" x14ac:dyDescent="0.25">
      <c r="C167" s="187"/>
      <c r="D167" s="188"/>
      <c r="E167" s="43" t="s">
        <v>28</v>
      </c>
      <c r="F167" s="133">
        <f>IF($C$2="National Currency",IF('Largest Non-Life companies_DATA'!E165=0,0,'Largest Non-Life companies_DATA'!E165),IF($C$2="Current Exchange rate",IF('Largest Non-Life companies_DATA'!E165=0,0,'Largest Non-Life companies_DATA'!E165/Eco!O23),IF($C$2="Constant Exchange rate",IF('Largest Non-Life companies_DATA'!E165=0,0,'Largest Non-Life companies_DATA'!E165/Eco!O59))))</f>
        <v>95.063985374771477</v>
      </c>
      <c r="G167" s="54">
        <f>IF($C$2="National Currency",IF('Largest Non-Life companies_DATA'!F165=0,0,'Largest Non-Life companies_DATA'!F165),IF($C$2="Current Exchange rate",IF('Largest Non-Life companies_DATA'!F165=0,0,'Largest Non-Life companies_DATA'!F165/Eco!P23),IF($C$2="Constant Exchange rate",IF('Largest Non-Life companies_DATA'!F165=0,0,'Largest Non-Life companies_DATA'!F165/Eco!P59))))</f>
        <v>109.81979629145991</v>
      </c>
      <c r="H167" s="54">
        <f>IF($C$2="National Currency",IF('Largest Non-Life companies_DATA'!G165=0,0,'Largest Non-Life companies_DATA'!G165),IF($C$2="Current Exchange rate",IF('Largest Non-Life companies_DATA'!G165=0,0,'Largest Non-Life companies_DATA'!G165/Eco!Q23),IF($C$2="Constant Exchange rate",IF('Largest Non-Life companies_DATA'!G165=0,0,'Largest Non-Life companies_DATA'!G165/Eco!Q59))))</f>
        <v>120.26638809088534</v>
      </c>
      <c r="I167" s="54">
        <f>IF($C$2="National Currency",IF('Largest Non-Life companies_DATA'!H165=0,0,'Largest Non-Life companies_DATA'!H165),IF($C$2="Current Exchange rate",IF('Largest Non-Life companies_DATA'!H165=0,0,'Largest Non-Life companies_DATA'!H165/Eco!R23),IF($C$2="Constant Exchange rate",IF('Largest Non-Life companies_DATA'!H165=0,0,'Largest Non-Life companies_DATA'!H165/Eco!R59))))</f>
        <v>130.71297989031078</v>
      </c>
      <c r="J167" s="54">
        <f>IF($C$2="National Currency",IF('Largest Non-Life companies_DATA'!I165=0,0,'Largest Non-Life companies_DATA'!I165),IF($C$2="Current Exchange rate",IF('Largest Non-Life companies_DATA'!I165=0,0,'Largest Non-Life companies_DATA'!I165/Eco!S23),IF($C$2="Constant Exchange rate",IF('Largest Non-Life companies_DATA'!I165=0,0,'Largest Non-Life companies_DATA'!I165/Eco!S59))))</f>
        <v>141.94306607469312</v>
      </c>
      <c r="K167" s="54">
        <f>IF($C$2="National Currency",IF('Largest Non-Life companies_DATA'!J165=0,0,'Largest Non-Life companies_DATA'!J165),IF($C$2="Current Exchange rate",IF('Largest Non-Life companies_DATA'!J165=0,0,'Largest Non-Life companies_DATA'!J165/Eco!T23),IF($C$2="Constant Exchange rate",IF('Largest Non-Life companies_DATA'!J165=0,0,'Largest Non-Life companies_DATA'!J165/Eco!T59))))</f>
        <v>136.32802298250195</v>
      </c>
      <c r="L167" s="54">
        <f>IF($C$2="National Currency",IF('Largest Non-Life companies_DATA'!K165=0,0,'Largest Non-Life companies_DATA'!K165),IF($C$2="Current Exchange rate",IF('Largest Non-Life companies_DATA'!K165=0,0,'Largest Non-Life companies_DATA'!K165/Eco!U23),IF($C$2="Constant Exchange rate",IF('Largest Non-Life companies_DATA'!K165=0,0,'Largest Non-Life companies_DATA'!K165/Eco!U59))))</f>
        <v>130.97414468529641</v>
      </c>
      <c r="M167" s="54">
        <f>IF($C$2="National Currency",IF('Largest Non-Life companies_DATA'!L165=0,0,'Largest Non-Life companies_DATA'!L165),IF($C$2="Current Exchange rate",IF('Largest Non-Life companies_DATA'!L165=0,0,'Largest Non-Life companies_DATA'!L165/Eco!V23),IF($C$2="Constant Exchange rate",IF('Largest Non-Life companies_DATA'!L165=0,0,'Largest Non-Life companies_DATA'!L165/Eco!V59))))</f>
        <v>130.58239749281796</v>
      </c>
      <c r="N167" s="54">
        <f>IF($C$2="National Currency",IF('Largest Non-Life companies_DATA'!M165=0,0,'Largest Non-Life companies_DATA'!M165),IF($C$2="Current Exchange rate",IF('Largest Non-Life companies_DATA'!M165=0,0,'Largest Non-Life companies_DATA'!M165/Eco!W23),IF($C$2="Constant Exchange rate",IF('Largest Non-Life companies_DATA'!M165=0,0,'Largest Non-Life companies_DATA'!M165/Eco!W59))))</f>
        <v>127.57900235048315</v>
      </c>
      <c r="O167" s="54">
        <f>IF($C$2="National Currency",IF('Largest Non-Life companies_DATA'!N165=0,0,'Largest Non-Life companies_DATA'!N165),IF($C$2="Current Exchange rate",IF('Largest Non-Life companies_DATA'!N165=0,0,'Largest Non-Life companies_DATA'!N165/Eco!X23),IF($C$2="Constant Exchange rate",IF('Largest Non-Life companies_DATA'!N165=0,0,'Largest Non-Life companies_DATA'!N165/Eco!X59))))</f>
        <v>126.66492556803342</v>
      </c>
      <c r="P167" s="151">
        <f>IF($C$2="National Currency",IF('Largest Non-Life companies_DATA'!O165=0,0,'Largest Non-Life companies_DATA'!O165),IF($C$2="Current Exchange rate",IF('Largest Non-Life companies_DATA'!O165=0,0,'Largest Non-Life companies_DATA'!O165/Eco!Y23),IF($C$2="Constant Exchange rate",IF('Largest Non-Life companies_DATA'!O165=0,0,'Largest Non-Life companies_DATA'!O165/Eco!Y59))))</f>
        <v>0</v>
      </c>
      <c r="Q167" s="22">
        <f t="shared" si="10"/>
        <v>2.0870077510179007E-3</v>
      </c>
      <c r="R167" s="22">
        <f t="shared" si="11"/>
        <v>-7.164790174002067E-3</v>
      </c>
      <c r="S167" s="22">
        <f t="shared" si="12"/>
        <v>0.33241758241758235</v>
      </c>
    </row>
    <row r="168" spans="3:19" x14ac:dyDescent="0.25">
      <c r="C168" s="187"/>
      <c r="D168" s="188"/>
      <c r="E168" s="43" t="s">
        <v>13</v>
      </c>
      <c r="F168" s="133">
        <f>IF($C$2="National Currency",IF('Largest Non-Life companies_DATA'!E166=0,0,'Largest Non-Life companies_DATA'!E166),IF($C$2="Current Exchange rate",IF('Largest Non-Life companies_DATA'!E166=0,0,'Largest Non-Life companies_DATA'!E166/Eco!O24),IF($C$2="Constant Exchange rate",IF('Largest Non-Life companies_DATA'!E166=0,0,'Largest Non-Life companies_DATA'!E166/Eco!O60))))</f>
        <v>229.38454712556251</v>
      </c>
      <c r="G168" s="54">
        <f>IF($C$2="National Currency",IF('Largest Non-Life companies_DATA'!F166=0,0,'Largest Non-Life companies_DATA'!F166),IF($C$2="Current Exchange rate",IF('Largest Non-Life companies_DATA'!F166=0,0,'Largest Non-Life companies_DATA'!F166/Eco!P24),IF($C$2="Constant Exchange rate",IF('Largest Non-Life companies_DATA'!F166=0,0,'Largest Non-Life companies_DATA'!F166/Eco!P60))))</f>
        <v>237.6814350003169</v>
      </c>
      <c r="H168" s="54">
        <f>IF($C$2="National Currency",IF('Largest Non-Life companies_DATA'!G166=0,0,'Largest Non-Life companies_DATA'!G166),IF($C$2="Current Exchange rate",IF('Largest Non-Life companies_DATA'!G166=0,0,'Largest Non-Life companies_DATA'!G166/Eco!Q24),IF($C$2="Constant Exchange rate",IF('Largest Non-Life companies_DATA'!G166=0,0,'Largest Non-Life companies_DATA'!G166/Eco!Q60))))</f>
        <v>256.30981808962412</v>
      </c>
      <c r="I168" s="54">
        <f>IF($C$2="National Currency",IF('Largest Non-Life companies_DATA'!H166=0,0,'Largest Non-Life companies_DATA'!H166),IF($C$2="Current Exchange rate",IF('Largest Non-Life companies_DATA'!H166=0,0,'Largest Non-Life companies_DATA'!H166/Eco!R24),IF($C$2="Constant Exchange rate",IF('Largest Non-Life companies_DATA'!H166=0,0,'Largest Non-Life companies_DATA'!H166/Eco!R60))))</f>
        <v>262.43899347150915</v>
      </c>
      <c r="J168" s="54">
        <f>IF($C$2="National Currency",IF('Largest Non-Life companies_DATA'!I166=0,0,'Largest Non-Life companies_DATA'!I166),IF($C$2="Current Exchange rate",IF('Largest Non-Life companies_DATA'!I166=0,0,'Largest Non-Life companies_DATA'!I166/Eco!S24),IF($C$2="Constant Exchange rate",IF('Largest Non-Life companies_DATA'!I166=0,0,'Largest Non-Life companies_DATA'!I166/Eco!S60))))</f>
        <v>269.89922038410344</v>
      </c>
      <c r="K168" s="54">
        <f>IF($C$2="National Currency",IF('Largest Non-Life companies_DATA'!J166=0,0,'Largest Non-Life companies_DATA'!J166),IF($C$2="Current Exchange rate",IF('Largest Non-Life companies_DATA'!J166=0,0,'Largest Non-Life companies_DATA'!J166/Eco!T24),IF($C$2="Constant Exchange rate",IF('Largest Non-Life companies_DATA'!J166=0,0,'Largest Non-Life companies_DATA'!J166/Eco!T60))))</f>
        <v>266.75857260569182</v>
      </c>
      <c r="L168" s="54">
        <f>IF($C$2="National Currency",IF('Largest Non-Life companies_DATA'!K166=0,0,'Largest Non-Life companies_DATA'!K166),IF($C$2="Current Exchange rate",IF('Largest Non-Life companies_DATA'!K166=0,0,'Largest Non-Life companies_DATA'!K166/Eco!U24),IF($C$2="Constant Exchange rate",IF('Largest Non-Life companies_DATA'!K166=0,0,'Largest Non-Life companies_DATA'!K166/Eco!U60))))</f>
        <v>263.48798884452049</v>
      </c>
      <c r="M168" s="54">
        <f>IF($C$2="National Currency",IF('Largest Non-Life companies_DATA'!L166=0,0,'Largest Non-Life companies_DATA'!L166),IF($C$2="Current Exchange rate",IF('Largest Non-Life companies_DATA'!L166=0,0,'Largest Non-Life companies_DATA'!L166/Eco!V24),IF($C$2="Constant Exchange rate",IF('Largest Non-Life companies_DATA'!L166=0,0,'Largest Non-Life companies_DATA'!L166/Eco!V60))))</f>
        <v>250.77010838562464</v>
      </c>
      <c r="N168" s="54">
        <f>IF($C$2="National Currency",IF('Largest Non-Life companies_DATA'!M166=0,0,'Largest Non-Life companies_DATA'!M166),IF($C$2="Current Exchange rate",IF('Largest Non-Life companies_DATA'!M166=0,0,'Largest Non-Life companies_DATA'!M166/Eco!W24),IF($C$2="Constant Exchange rate",IF('Largest Non-Life companies_DATA'!M166=0,0,'Largest Non-Life companies_DATA'!M166/Eco!W60))))</f>
        <v>228.25315332445965</v>
      </c>
      <c r="O168" s="54">
        <f>IF($C$2="National Currency",IF('Largest Non-Life companies_DATA'!N166=0,0,'Largest Non-Life companies_DATA'!N166),IF($C$2="Current Exchange rate",IF('Largest Non-Life companies_DATA'!N166=0,0,'Largest Non-Life companies_DATA'!N166/Eco!X24),IF($C$2="Constant Exchange rate",IF('Largest Non-Life companies_DATA'!N166=0,0,'Largest Non-Life companies_DATA'!N166/Eco!X60))))</f>
        <v>225.00992901058501</v>
      </c>
      <c r="P168" s="151">
        <f>IF($C$2="National Currency",IF('Largest Non-Life companies_DATA'!O166=0,0,'Largest Non-Life companies_DATA'!O166),IF($C$2="Current Exchange rate",IF('Largest Non-Life companies_DATA'!O166=0,0,'Largest Non-Life companies_DATA'!O166/Eco!Y24),IF($C$2="Constant Exchange rate",IF('Largest Non-Life companies_DATA'!O166=0,0,'Largest Non-Life companies_DATA'!O166/Eco!Y60))))</f>
        <v>0</v>
      </c>
      <c r="Q168" s="22">
        <f t="shared" si="10"/>
        <v>3.7073993751241849E-3</v>
      </c>
      <c r="R168" s="22">
        <f t="shared" si="11"/>
        <v>-1.4208891604070906E-2</v>
      </c>
      <c r="S168" s="22">
        <f t="shared" si="12"/>
        <v>-1.9071110804089519E-2</v>
      </c>
    </row>
    <row r="169" spans="3:19" x14ac:dyDescent="0.25">
      <c r="C169" s="187"/>
      <c r="D169" s="188"/>
      <c r="E169" s="43" t="s">
        <v>14</v>
      </c>
      <c r="F169" s="133">
        <f>IF($C$2="National Currency",IF('Largest Non-Life companies_DATA'!E167=0,0,'Largest Non-Life companies_DATA'!E167),IF($C$2="Current Exchange rate",IF('Largest Non-Life companies_DATA'!E167=0,0,'Largest Non-Life companies_DATA'!E167/Eco!O25),IF($C$2="Constant Exchange rate",IF('Largest Non-Life companies_DATA'!E167=0,0,'Largest Non-Life companies_DATA'!E167/Eco!O61))))</f>
        <v>521.70000000000005</v>
      </c>
      <c r="G169" s="54">
        <f>IF($C$2="National Currency",IF('Largest Non-Life companies_DATA'!F167=0,0,'Largest Non-Life companies_DATA'!F167),IF($C$2="Current Exchange rate",IF('Largest Non-Life companies_DATA'!F167=0,0,'Largest Non-Life companies_DATA'!F167/Eco!P25),IF($C$2="Constant Exchange rate",IF('Largest Non-Life companies_DATA'!F167=0,0,'Largest Non-Life companies_DATA'!F167/Eco!P61))))</f>
        <v>478.3</v>
      </c>
      <c r="H169" s="54">
        <f>IF($C$2="National Currency",IF('Largest Non-Life companies_DATA'!G167=0,0,'Largest Non-Life companies_DATA'!G167),IF($C$2="Current Exchange rate",IF('Largest Non-Life companies_DATA'!G167=0,0,'Largest Non-Life companies_DATA'!G167/Eco!Q25),IF($C$2="Constant Exchange rate",IF('Largest Non-Life companies_DATA'!G167=0,0,'Largest Non-Life companies_DATA'!G167/Eco!Q61))))</f>
        <v>459.9</v>
      </c>
      <c r="I169" s="54">
        <f>IF($C$2="National Currency",IF('Largest Non-Life companies_DATA'!H167=0,0,'Largest Non-Life companies_DATA'!H167),IF($C$2="Current Exchange rate",IF('Largest Non-Life companies_DATA'!H167=0,0,'Largest Non-Life companies_DATA'!H167/Eco!R25),IF($C$2="Constant Exchange rate",IF('Largest Non-Life companies_DATA'!H167=0,0,'Largest Non-Life companies_DATA'!H167/Eco!R61))))</f>
        <v>440.2</v>
      </c>
      <c r="J169" s="54">
        <f>IF($C$2="National Currency",IF('Largest Non-Life companies_DATA'!I167=0,0,'Largest Non-Life companies_DATA'!I167),IF($C$2="Current Exchange rate",IF('Largest Non-Life companies_DATA'!I167=0,0,'Largest Non-Life companies_DATA'!I167/Eco!S25),IF($C$2="Constant Exchange rate",IF('Largest Non-Life companies_DATA'!I167=0,0,'Largest Non-Life companies_DATA'!I167/Eco!S61))))</f>
        <v>386</v>
      </c>
      <c r="K169" s="54">
        <f>IF($C$2="National Currency",IF('Largest Non-Life companies_DATA'!J167=0,0,'Largest Non-Life companies_DATA'!J167),IF($C$2="Current Exchange rate",IF('Largest Non-Life companies_DATA'!J167=0,0,'Largest Non-Life companies_DATA'!J167/Eco!T25),IF($C$2="Constant Exchange rate",IF('Largest Non-Life companies_DATA'!J167=0,0,'Largest Non-Life companies_DATA'!J167/Eco!T61))))</f>
        <v>357</v>
      </c>
      <c r="L169" s="54">
        <f>IF($C$2="National Currency",IF('Largest Non-Life companies_DATA'!K167=0,0,'Largest Non-Life companies_DATA'!K167),IF($C$2="Current Exchange rate",IF('Largest Non-Life companies_DATA'!K167=0,0,'Largest Non-Life companies_DATA'!K167/Eco!U25),IF($C$2="Constant Exchange rate",IF('Largest Non-Life companies_DATA'!K167=0,0,'Largest Non-Life companies_DATA'!K167/Eco!U61))))</f>
        <v>372.9</v>
      </c>
      <c r="M169" s="54">
        <f>IF($C$2="National Currency",IF('Largest Non-Life companies_DATA'!L167=0,0,'Largest Non-Life companies_DATA'!L167),IF($C$2="Current Exchange rate",IF('Largest Non-Life companies_DATA'!L167=0,0,'Largest Non-Life companies_DATA'!L167/Eco!V25),IF($C$2="Constant Exchange rate",IF('Largest Non-Life companies_DATA'!L167=0,0,'Largest Non-Life companies_DATA'!L167/Eco!V61))))</f>
        <v>423</v>
      </c>
      <c r="N169" s="54">
        <f>IF($C$2="National Currency",IF('Largest Non-Life companies_DATA'!M167=0,0,'Largest Non-Life companies_DATA'!M167),IF($C$2="Current Exchange rate",IF('Largest Non-Life companies_DATA'!M167=0,0,'Largest Non-Life companies_DATA'!M167/Eco!W25),IF($C$2="Constant Exchange rate",IF('Largest Non-Life companies_DATA'!M167=0,0,'Largest Non-Life companies_DATA'!M167/Eco!W61))))</f>
        <v>422</v>
      </c>
      <c r="O169" s="127">
        <f>IF($C$2="National Currency",IF('Largest Non-Life companies_DATA'!N167=0,0,'Largest Non-Life companies_DATA'!N167),IF($C$2="Current Exchange rate",IF('Largest Non-Life companies_DATA'!N167=0,0,'Largest Non-Life companies_DATA'!N167/Eco!X25),IF($C$2="Constant Exchange rate",IF('Largest Non-Life companies_DATA'!N167=0,0,'Largest Non-Life companies_DATA'!N167/Eco!X61))))</f>
        <v>422</v>
      </c>
      <c r="P169" s="151">
        <f>IF($C$2="National Currency",IF('Largest Non-Life companies_DATA'!O167=0,0,'Largest Non-Life companies_DATA'!O167),IF($C$2="Current Exchange rate",IF('Largest Non-Life companies_DATA'!O167=0,0,'Largest Non-Life companies_DATA'!O167/Eco!Y25),IF($C$2="Constant Exchange rate",IF('Largest Non-Life companies_DATA'!O167=0,0,'Largest Non-Life companies_DATA'!O167/Eco!Y61))))</f>
        <v>0</v>
      </c>
      <c r="Q169" s="22">
        <f t="shared" si="10"/>
        <v>6.9531266605964183E-3</v>
      </c>
      <c r="R169" s="22">
        <f t="shared" si="11"/>
        <v>0</v>
      </c>
      <c r="S169" s="22">
        <f t="shared" si="12"/>
        <v>-0.19110599961663799</v>
      </c>
    </row>
    <row r="170" spans="3:19" x14ac:dyDescent="0.25">
      <c r="C170" s="187"/>
      <c r="D170" s="188"/>
      <c r="E170" s="43" t="s">
        <v>15</v>
      </c>
      <c r="F170" s="133">
        <f>IF($C$2="National Currency",IF('Largest Non-Life companies_DATA'!E168=0,0,'Largest Non-Life companies_DATA'!E168),IF($C$2="Current Exchange rate",IF('Largest Non-Life companies_DATA'!E168=0,0,'Largest Non-Life companies_DATA'!E168/Eco!O26),IF($C$2="Constant Exchange rate",IF('Largest Non-Life companies_DATA'!E168=0,0,'Largest Non-Life companies_DATA'!E168/Eco!O62))))</f>
        <v>46.41095534787123</v>
      </c>
      <c r="G170" s="54">
        <f>IF($C$2="National Currency",IF('Largest Non-Life companies_DATA'!F168=0,0,'Largest Non-Life companies_DATA'!F168),IF($C$2="Current Exchange rate",IF('Largest Non-Life companies_DATA'!F168=0,0,'Largest Non-Life companies_DATA'!F168/Eco!P26),IF($C$2="Constant Exchange rate",IF('Largest Non-Life companies_DATA'!F168=0,0,'Largest Non-Life companies_DATA'!F168/Eco!P62))))</f>
        <v>50.012980269989612</v>
      </c>
      <c r="H170" s="54">
        <f>IF($C$2="National Currency",IF('Largest Non-Life companies_DATA'!G168=0,0,'Largest Non-Life companies_DATA'!G168),IF($C$2="Current Exchange rate",IF('Largest Non-Life companies_DATA'!G168=0,0,'Largest Non-Life companies_DATA'!G168/Eco!Q26),IF($C$2="Constant Exchange rate",IF('Largest Non-Life companies_DATA'!G168=0,0,'Largest Non-Life companies_DATA'!G168/Eco!Q62))))</f>
        <v>61.435617860851501</v>
      </c>
      <c r="I170" s="54">
        <f>IF($C$2="National Currency",IF('Largest Non-Life companies_DATA'!H168=0,0,'Largest Non-Life companies_DATA'!H168),IF($C$2="Current Exchange rate",IF('Largest Non-Life companies_DATA'!H168=0,0,'Largest Non-Life companies_DATA'!H168/Eco!R26),IF($C$2="Constant Exchange rate",IF('Largest Non-Life companies_DATA'!H168=0,0,'Largest Non-Life companies_DATA'!H168/Eco!R62))))</f>
        <v>66.893821391484934</v>
      </c>
      <c r="J170" s="54">
        <f>IF($C$2="National Currency",IF('Largest Non-Life companies_DATA'!I168=0,0,'Largest Non-Life companies_DATA'!I168),IF($C$2="Current Exchange rate",IF('Largest Non-Life companies_DATA'!I168=0,0,'Largest Non-Life companies_DATA'!I168/Eco!S26),IF($C$2="Constant Exchange rate",IF('Largest Non-Life companies_DATA'!I168=0,0,'Largest Non-Life companies_DATA'!I168/Eco!S62))))</f>
        <v>69.846832814122521</v>
      </c>
      <c r="K170" s="54">
        <f>IF($C$2="National Currency",IF('Largest Non-Life companies_DATA'!J168=0,0,'Largest Non-Life companies_DATA'!J168),IF($C$2="Current Exchange rate",IF('Largest Non-Life companies_DATA'!J168=0,0,'Largest Non-Life companies_DATA'!J168/Eco!T26),IF($C$2="Constant Exchange rate",IF('Largest Non-Life companies_DATA'!J168=0,0,'Largest Non-Life companies_DATA'!J168/Eco!T62))))</f>
        <v>72.812824506749735</v>
      </c>
      <c r="L170" s="54">
        <f>IF($C$2="National Currency",IF('Largest Non-Life companies_DATA'!K168=0,0,'Largest Non-Life companies_DATA'!K168),IF($C$2="Current Exchange rate",IF('Largest Non-Life companies_DATA'!K168=0,0,'Largest Non-Life companies_DATA'!K168/Eco!U26),IF($C$2="Constant Exchange rate",IF('Largest Non-Life companies_DATA'!K168=0,0,'Largest Non-Life companies_DATA'!K168/Eco!U62))))</f>
        <v>73.130841121495322</v>
      </c>
      <c r="M170" s="54">
        <f>IF($C$2="National Currency",IF('Largest Non-Life companies_DATA'!L168=0,0,'Largest Non-Life companies_DATA'!L168),IF($C$2="Current Exchange rate",IF('Largest Non-Life companies_DATA'!L168=0,0,'Largest Non-Life companies_DATA'!L168/Eco!V26),IF($C$2="Constant Exchange rate",IF('Largest Non-Life companies_DATA'!L168=0,0,'Largest Non-Life companies_DATA'!L168/Eco!V62))))</f>
        <v>67.95171339563862</v>
      </c>
      <c r="N170" s="54">
        <f>IF($C$2="National Currency",IF('Largest Non-Life companies_DATA'!M168=0,0,'Largest Non-Life companies_DATA'!M168),IF($C$2="Current Exchange rate",IF('Largest Non-Life companies_DATA'!M168=0,0,'Largest Non-Life companies_DATA'!M168/Eco!W26),IF($C$2="Constant Exchange rate",IF('Largest Non-Life companies_DATA'!M168=0,0,'Largest Non-Life companies_DATA'!M168/Eco!W62))))</f>
        <v>78.342419522326054</v>
      </c>
      <c r="O170" s="54">
        <f>IF($C$2="National Currency",IF('Largest Non-Life companies_DATA'!N168=0,0,'Largest Non-Life companies_DATA'!N168),IF($C$2="Current Exchange rate",IF('Largest Non-Life companies_DATA'!N168=0,0,'Largest Non-Life companies_DATA'!N168/Eco!X26),IF($C$2="Constant Exchange rate",IF('Largest Non-Life companies_DATA'!N168=0,0,'Largest Non-Life companies_DATA'!N168/Eco!X62))))</f>
        <v>80.211578400830732</v>
      </c>
      <c r="P170" s="151">
        <f>IF($C$2="National Currency",IF('Largest Non-Life companies_DATA'!O168=0,0,'Largest Non-Life companies_DATA'!O168),IF($C$2="Current Exchange rate",IF('Largest Non-Life companies_DATA'!O168=0,0,'Largest Non-Life companies_DATA'!O168/Eco!Y26),IF($C$2="Constant Exchange rate",IF('Largest Non-Life companies_DATA'!O168=0,0,'Largest Non-Life companies_DATA'!O168/Eco!Y62))))</f>
        <v>0</v>
      </c>
      <c r="Q170" s="22">
        <f t="shared" si="10"/>
        <v>1.3216143703017439E-3</v>
      </c>
      <c r="R170" s="22">
        <f t="shared" si="11"/>
        <v>2.3858835224919384E-2</v>
      </c>
      <c r="S170" s="22">
        <f t="shared" si="12"/>
        <v>0.72828974968535887</v>
      </c>
    </row>
    <row r="171" spans="3:19" x14ac:dyDescent="0.25">
      <c r="C171" s="187"/>
      <c r="D171" s="188"/>
      <c r="E171" s="43" t="s">
        <v>16</v>
      </c>
      <c r="F171" s="133">
        <f>IF($C$2="National Currency",IF('Largest Non-Life companies_DATA'!E169=0,0,'Largest Non-Life companies_DATA'!E169),IF($C$2="Current Exchange rate",IF('Largest Non-Life companies_DATA'!E169=0,0,'Largest Non-Life companies_DATA'!E169/Eco!O27),IF($C$2="Constant Exchange rate",IF('Largest Non-Life companies_DATA'!E169=0,0,'Largest Non-Life companies_DATA'!E169/Eco!O63))))</f>
        <v>5804</v>
      </c>
      <c r="G171" s="54">
        <f>IF($C$2="National Currency",IF('Largest Non-Life companies_DATA'!F169=0,0,'Largest Non-Life companies_DATA'!F169),IF($C$2="Current Exchange rate",IF('Largest Non-Life companies_DATA'!F169=0,0,'Largest Non-Life companies_DATA'!F169/Eco!P27),IF($C$2="Constant Exchange rate",IF('Largest Non-Life companies_DATA'!F169=0,0,'Largest Non-Life companies_DATA'!F169/Eco!P63))))</f>
        <v>5666</v>
      </c>
      <c r="H171" s="54">
        <f>IF($C$2="National Currency",IF('Largest Non-Life companies_DATA'!G169=0,0,'Largest Non-Life companies_DATA'!G169),IF($C$2="Current Exchange rate",IF('Largest Non-Life companies_DATA'!G169=0,0,'Largest Non-Life companies_DATA'!G169/Eco!Q27),IF($C$2="Constant Exchange rate",IF('Largest Non-Life companies_DATA'!G169=0,0,'Largest Non-Life companies_DATA'!G169/Eco!Q63))))</f>
        <v>7393</v>
      </c>
      <c r="I171" s="54">
        <f>IF($C$2="National Currency",IF('Largest Non-Life companies_DATA'!H169=0,0,'Largest Non-Life companies_DATA'!H169),IF($C$2="Current Exchange rate",IF('Largest Non-Life companies_DATA'!H169=0,0,'Largest Non-Life companies_DATA'!H169/Eco!R27),IF($C$2="Constant Exchange rate",IF('Largest Non-Life companies_DATA'!H169=0,0,'Largest Non-Life companies_DATA'!H169/Eco!R63))))</f>
        <v>7310</v>
      </c>
      <c r="J171" s="54">
        <f>IF($C$2="National Currency",IF('Largest Non-Life companies_DATA'!I169=0,0,'Largest Non-Life companies_DATA'!I169),IF($C$2="Current Exchange rate",IF('Largest Non-Life companies_DATA'!I169=0,0,'Largest Non-Life companies_DATA'!I169/Eco!S27),IF($C$2="Constant Exchange rate",IF('Largest Non-Life companies_DATA'!I169=0,0,'Largest Non-Life companies_DATA'!I169/Eco!S63))))</f>
        <v>7162.6890000000003</v>
      </c>
      <c r="K171" s="54">
        <f>IF($C$2="National Currency",IF('Largest Non-Life companies_DATA'!J169=0,0,'Largest Non-Life companies_DATA'!J169),IF($C$2="Current Exchange rate",IF('Largest Non-Life companies_DATA'!J169=0,0,'Largest Non-Life companies_DATA'!J169/Eco!T27),IF($C$2="Constant Exchange rate",IF('Largest Non-Life companies_DATA'!J169=0,0,'Largest Non-Life companies_DATA'!J169/Eco!T63))))</f>
        <v>7058</v>
      </c>
      <c r="L171" s="54">
        <f>IF($C$2="National Currency",IF('Largest Non-Life companies_DATA'!K169=0,0,'Largest Non-Life companies_DATA'!K169),IF($C$2="Current Exchange rate",IF('Largest Non-Life companies_DATA'!K169=0,0,'Largest Non-Life companies_DATA'!K169/Eco!U27),IF($C$2="Constant Exchange rate",IF('Largest Non-Life companies_DATA'!K169=0,0,'Largest Non-Life companies_DATA'!K169/Eco!U63))))</f>
        <v>7104</v>
      </c>
      <c r="M171" s="54">
        <f>IF($C$2="National Currency",IF('Largest Non-Life companies_DATA'!L169=0,0,'Largest Non-Life companies_DATA'!L169),IF($C$2="Current Exchange rate",IF('Largest Non-Life companies_DATA'!L169=0,0,'Largest Non-Life companies_DATA'!L169/Eco!V27),IF($C$2="Constant Exchange rate",IF('Largest Non-Life companies_DATA'!L169=0,0,'Largest Non-Life companies_DATA'!L169/Eco!V63))))</f>
        <v>6970</v>
      </c>
      <c r="N171" s="54">
        <f>IF($C$2="National Currency",IF('Largest Non-Life companies_DATA'!M169=0,0,'Largest Non-Life companies_DATA'!M169),IF($C$2="Current Exchange rate",IF('Largest Non-Life companies_DATA'!M169=0,0,'Largest Non-Life companies_DATA'!M169/Eco!W27),IF($C$2="Constant Exchange rate",IF('Largest Non-Life companies_DATA'!M169=0,0,'Largest Non-Life companies_DATA'!M169/Eco!W63))))</f>
        <v>7571</v>
      </c>
      <c r="O171" s="54">
        <f>IF($C$2="National Currency",IF('Largest Non-Life companies_DATA'!N169=0,0,'Largest Non-Life companies_DATA'!N169),IF($C$2="Current Exchange rate",IF('Largest Non-Life companies_DATA'!N169=0,0,'Largest Non-Life companies_DATA'!N169/Eco!X27),IF($C$2="Constant Exchange rate",IF('Largest Non-Life companies_DATA'!N169=0,0,'Largest Non-Life companies_DATA'!N169/Eco!X63))))</f>
        <v>7035</v>
      </c>
      <c r="P171" s="151">
        <f>IF($C$2="National Currency",IF('Largest Non-Life companies_DATA'!O169=0,0,'Largest Non-Life companies_DATA'!O169),IF($C$2="Current Exchange rate",IF('Largest Non-Life companies_DATA'!O169=0,0,'Largest Non-Life companies_DATA'!O169/Eco!Y27),IF($C$2="Constant Exchange rate",IF('Largest Non-Life companies_DATA'!O169=0,0,'Largest Non-Life companies_DATA'!O169/Eco!Y63))))</f>
        <v>6407</v>
      </c>
      <c r="Q171" s="22">
        <f t="shared" si="10"/>
        <v>0.11591290534904218</v>
      </c>
      <c r="R171" s="22">
        <f t="shared" si="11"/>
        <v>-7.0796460176991149E-2</v>
      </c>
      <c r="S171" s="22">
        <f t="shared" si="12"/>
        <v>0.21209510682288069</v>
      </c>
    </row>
    <row r="172" spans="3:19" x14ac:dyDescent="0.25">
      <c r="C172" s="187"/>
      <c r="D172" s="188"/>
      <c r="E172" s="43" t="s">
        <v>29</v>
      </c>
      <c r="F172" s="133">
        <f>IF($C$2="National Currency",IF('Largest Non-Life companies_DATA'!E170=0,0,'Largest Non-Life companies_DATA'!E170),IF($C$2="Current Exchange rate",IF('Largest Non-Life companies_DATA'!E170=0,0,'Largest Non-Life companies_DATA'!E170/Eco!O28),IF($C$2="Constant Exchange rate",IF('Largest Non-Life companies_DATA'!E170=0,0,'Largest Non-Life companies_DATA'!E170/Eco!O64))))</f>
        <v>0</v>
      </c>
      <c r="G172" s="54">
        <f>IF($C$2="National Currency",IF('Largest Non-Life companies_DATA'!F170=0,0,'Largest Non-Life companies_DATA'!F170),IF($C$2="Current Exchange rate",IF('Largest Non-Life companies_DATA'!F170=0,0,'Largest Non-Life companies_DATA'!F170/Eco!P28),IF($C$2="Constant Exchange rate",IF('Largest Non-Life companies_DATA'!F170=0,0,'Largest Non-Life companies_DATA'!F170/Eco!P64))))</f>
        <v>0</v>
      </c>
      <c r="H172" s="54">
        <f>IF($C$2="National Currency",IF('Largest Non-Life companies_DATA'!G170=0,0,'Largest Non-Life companies_DATA'!G170),IF($C$2="Current Exchange rate",IF('Largest Non-Life companies_DATA'!G170=0,0,'Largest Non-Life companies_DATA'!G170/Eco!Q28),IF($C$2="Constant Exchange rate",IF('Largest Non-Life companies_DATA'!G170=0,0,'Largest Non-Life companies_DATA'!G170/Eco!Q64))))</f>
        <v>0</v>
      </c>
      <c r="I172" s="54">
        <f>IF($C$2="National Currency",IF('Largest Non-Life companies_DATA'!H170=0,0,'Largest Non-Life companies_DATA'!H170),IF($C$2="Current Exchange rate",IF('Largest Non-Life companies_DATA'!H170=0,0,'Largest Non-Life companies_DATA'!H170/Eco!R28),IF($C$2="Constant Exchange rate",IF('Largest Non-Life companies_DATA'!H170=0,0,'Largest Non-Life companies_DATA'!H170/Eco!R64))))</f>
        <v>0</v>
      </c>
      <c r="J172" s="54">
        <f>IF($C$2="National Currency",IF('Largest Non-Life companies_DATA'!I170=0,0,'Largest Non-Life companies_DATA'!I170),IF($C$2="Current Exchange rate",IF('Largest Non-Life companies_DATA'!I170=0,0,'Largest Non-Life companies_DATA'!I170/Eco!S28),IF($C$2="Constant Exchange rate",IF('Largest Non-Life companies_DATA'!I170=0,0,'Largest Non-Life companies_DATA'!I170/Eco!S64))))</f>
        <v>0</v>
      </c>
      <c r="K172" s="54">
        <f>IF($C$2="National Currency",IF('Largest Non-Life companies_DATA'!J170=0,0,'Largest Non-Life companies_DATA'!J170),IF($C$2="Current Exchange rate",IF('Largest Non-Life companies_DATA'!J170=0,0,'Largest Non-Life companies_DATA'!J170/Eco!T28),IF($C$2="Constant Exchange rate",IF('Largest Non-Life companies_DATA'!J170=0,0,'Largest Non-Life companies_DATA'!J170/Eco!T64))))</f>
        <v>75.681969394544254</v>
      </c>
      <c r="L172" s="54">
        <f>IF($C$2="National Currency",IF('Largest Non-Life companies_DATA'!K170=0,0,'Largest Non-Life companies_DATA'!K170),IF($C$2="Current Exchange rate",IF('Largest Non-Life companies_DATA'!K170=0,0,'Largest Non-Life companies_DATA'!K170/Eco!U28),IF($C$2="Constant Exchange rate",IF('Largest Non-Life companies_DATA'!K170=0,0,'Largest Non-Life companies_DATA'!K170/Eco!U64))))</f>
        <v>79.840319361277452</v>
      </c>
      <c r="M172" s="54">
        <f>IF($C$2="National Currency",IF('Largest Non-Life companies_DATA'!L170=0,0,'Largest Non-Life companies_DATA'!L170),IF($C$2="Current Exchange rate",IF('Largest Non-Life companies_DATA'!L170=0,0,'Largest Non-Life companies_DATA'!L170/Eco!V28),IF($C$2="Constant Exchange rate",IF('Largest Non-Life companies_DATA'!L170=0,0,'Largest Non-Life companies_DATA'!L170/Eco!V64))))</f>
        <v>74.018629407850966</v>
      </c>
      <c r="N172" s="54">
        <f>IF($C$2="National Currency",IF('Largest Non-Life companies_DATA'!M170=0,0,'Largest Non-Life companies_DATA'!M170),IF($C$2="Current Exchange rate",IF('Largest Non-Life companies_DATA'!M170=0,0,'Largest Non-Life companies_DATA'!M170/Eco!W28),IF($C$2="Constant Exchange rate",IF('Largest Non-Life companies_DATA'!M170=0,0,'Largest Non-Life companies_DATA'!M170/Eco!W64))))</f>
        <v>54.890219560878251</v>
      </c>
      <c r="O172" s="127">
        <f>IF($C$2="National Currency",IF('Largest Non-Life companies_DATA'!N170=0,0,'Largest Non-Life companies_DATA'!N170),IF($C$2="Current Exchange rate",IF('Largest Non-Life companies_DATA'!N170=0,0,'Largest Non-Life companies_DATA'!N170/Eco!X28),IF($C$2="Constant Exchange rate",IF('Largest Non-Life companies_DATA'!N170=0,0,'Largest Non-Life companies_DATA'!N170/Eco!X64))))</f>
        <v>54.890219560878251</v>
      </c>
      <c r="P172" s="151">
        <f>IF($C$2="National Currency",IF('Largest Non-Life companies_DATA'!O170=0,0,'Largest Non-Life companies_DATA'!O170),IF($C$2="Current Exchange rate",IF('Largest Non-Life companies_DATA'!O170=0,0,'Largest Non-Life companies_DATA'!O170/Eco!Y28),IF($C$2="Constant Exchange rate",IF('Largest Non-Life companies_DATA'!O170=0,0,'Largest Non-Life companies_DATA'!O170/Eco!Y64))))</f>
        <v>0</v>
      </c>
      <c r="Q172" s="22">
        <f t="shared" si="10"/>
        <v>9.0440438159889477E-4</v>
      </c>
      <c r="R172" s="22">
        <f t="shared" si="11"/>
        <v>0</v>
      </c>
      <c r="S172" s="22" t="str">
        <f t="shared" si="12"/>
        <v>-</v>
      </c>
    </row>
    <row r="173" spans="3:19" x14ac:dyDescent="0.25">
      <c r="C173" s="187"/>
      <c r="D173" s="188"/>
      <c r="E173" s="43" t="s">
        <v>17</v>
      </c>
      <c r="F173" s="133">
        <f>IF($C$2="National Currency",IF('Largest Non-Life companies_DATA'!E171=0,0,'Largest Non-Life companies_DATA'!E171),IF($C$2="Current Exchange rate",IF('Largest Non-Life companies_DATA'!E171=0,0,'Largest Non-Life companies_DATA'!E171/Eco!O29),IF($C$2="Constant Exchange rate",IF('Largest Non-Life companies_DATA'!E171=0,0,'Largest Non-Life companies_DATA'!E171/Eco!O65))))</f>
        <v>0</v>
      </c>
      <c r="G173" s="54">
        <f>IF($C$2="National Currency",IF('Largest Non-Life companies_DATA'!F171=0,0,'Largest Non-Life companies_DATA'!F171),IF($C$2="Current Exchange rate",IF('Largest Non-Life companies_DATA'!F171=0,0,'Largest Non-Life companies_DATA'!F171/Eco!P29),IF($C$2="Constant Exchange rate",IF('Largest Non-Life companies_DATA'!F171=0,0,'Largest Non-Life companies_DATA'!F171/Eco!P65))))</f>
        <v>0</v>
      </c>
      <c r="H173" s="54">
        <f>IF($C$2="National Currency",IF('Largest Non-Life companies_DATA'!G171=0,0,'Largest Non-Life companies_DATA'!G171),IF($C$2="Current Exchange rate",IF('Largest Non-Life companies_DATA'!G171=0,0,'Largest Non-Life companies_DATA'!G171/Eco!Q29),IF($C$2="Constant Exchange rate",IF('Largest Non-Life companies_DATA'!G171=0,0,'Largest Non-Life companies_DATA'!G171/Eco!Q65))))</f>
        <v>0</v>
      </c>
      <c r="I173" s="54">
        <f>IF($C$2="National Currency",IF('Largest Non-Life companies_DATA'!H171=0,0,'Largest Non-Life companies_DATA'!H171),IF($C$2="Current Exchange rate",IF('Largest Non-Life companies_DATA'!H171=0,0,'Largest Non-Life companies_DATA'!H171/Eco!R29),IF($C$2="Constant Exchange rate",IF('Largest Non-Life companies_DATA'!H171=0,0,'Largest Non-Life companies_DATA'!H171/Eco!R65))))</f>
        <v>0</v>
      </c>
      <c r="J173" s="54">
        <f>IF($C$2="National Currency",IF('Largest Non-Life companies_DATA'!I171=0,0,'Largest Non-Life companies_DATA'!I171),IF($C$2="Current Exchange rate",IF('Largest Non-Life companies_DATA'!I171=0,0,'Largest Non-Life companies_DATA'!I171/Eco!S29),IF($C$2="Constant Exchange rate",IF('Largest Non-Life companies_DATA'!I171=0,0,'Largest Non-Life companies_DATA'!I171/Eco!S65))))</f>
        <v>174</v>
      </c>
      <c r="K173" s="54">
        <f>IF($C$2="National Currency",IF('Largest Non-Life companies_DATA'!J171=0,0,'Largest Non-Life companies_DATA'!J171),IF($C$2="Current Exchange rate",IF('Largest Non-Life companies_DATA'!J171=0,0,'Largest Non-Life companies_DATA'!J171/Eco!T29),IF($C$2="Constant Exchange rate",IF('Largest Non-Life companies_DATA'!J171=0,0,'Largest Non-Life companies_DATA'!J171/Eco!T65))))</f>
        <v>169</v>
      </c>
      <c r="L173" s="54">
        <f>IF($C$2="National Currency",IF('Largest Non-Life companies_DATA'!K171=0,0,'Largest Non-Life companies_DATA'!K171),IF($C$2="Current Exchange rate",IF('Largest Non-Life companies_DATA'!K171=0,0,'Largest Non-Life companies_DATA'!K171/Eco!U29),IF($C$2="Constant Exchange rate",IF('Largest Non-Life companies_DATA'!K171=0,0,'Largest Non-Life companies_DATA'!K171/Eco!U65))))</f>
        <v>181</v>
      </c>
      <c r="M173" s="54">
        <f>IF($C$2="National Currency",IF('Largest Non-Life companies_DATA'!L171=0,0,'Largest Non-Life companies_DATA'!L171),IF($C$2="Current Exchange rate",IF('Largest Non-Life companies_DATA'!L171=0,0,'Largest Non-Life companies_DATA'!L171/Eco!V29),IF($C$2="Constant Exchange rate",IF('Largest Non-Life companies_DATA'!L171=0,0,'Largest Non-Life companies_DATA'!L171/Eco!V65))))</f>
        <v>199</v>
      </c>
      <c r="N173" s="54">
        <f>IF($C$2="National Currency",IF('Largest Non-Life companies_DATA'!M171=0,0,'Largest Non-Life companies_DATA'!M171),IF($C$2="Current Exchange rate",IF('Largest Non-Life companies_DATA'!M171=0,0,'Largest Non-Life companies_DATA'!M171/Eco!W29),IF($C$2="Constant Exchange rate",IF('Largest Non-Life companies_DATA'!M171=0,0,'Largest Non-Life companies_DATA'!M171/Eco!W65))))</f>
        <v>211</v>
      </c>
      <c r="O173" s="127">
        <f>IF($C$2="National Currency",IF('Largest Non-Life companies_DATA'!N171=0,0,'Largest Non-Life companies_DATA'!N171),IF($C$2="Current Exchange rate",IF('Largest Non-Life companies_DATA'!N171=0,0,'Largest Non-Life companies_DATA'!N171/Eco!X29),IF($C$2="Constant Exchange rate",IF('Largest Non-Life companies_DATA'!N171=0,0,'Largest Non-Life companies_DATA'!N171/Eco!X65))))</f>
        <v>211</v>
      </c>
      <c r="P173" s="151">
        <f>IF($C$2="National Currency",IF('Largest Non-Life companies_DATA'!O171=0,0,'Largest Non-Life companies_DATA'!O171),IF($C$2="Current Exchange rate",IF('Largest Non-Life companies_DATA'!O171=0,0,'Largest Non-Life companies_DATA'!O171/Eco!Y29),IF($C$2="Constant Exchange rate",IF('Largest Non-Life companies_DATA'!O171=0,0,'Largest Non-Life companies_DATA'!O171/Eco!Y65))))</f>
        <v>211</v>
      </c>
      <c r="Q173" s="22">
        <f t="shared" si="10"/>
        <v>3.4765633302982091E-3</v>
      </c>
      <c r="R173" s="22">
        <f t="shared" si="11"/>
        <v>0</v>
      </c>
      <c r="S173" s="22" t="str">
        <f t="shared" si="12"/>
        <v>-</v>
      </c>
    </row>
    <row r="174" spans="3:19" x14ac:dyDescent="0.25">
      <c r="C174" s="187"/>
      <c r="D174" s="188"/>
      <c r="E174" s="43" t="s">
        <v>18</v>
      </c>
      <c r="F174" s="133">
        <f>IF($C$2="National Currency",IF('Largest Non-Life companies_DATA'!E172=0,0,'Largest Non-Life companies_DATA'!E172),IF($C$2="Current Exchange rate",IF('Largest Non-Life companies_DATA'!E172=0,0,'Largest Non-Life companies_DATA'!E172/Eco!O30),IF($C$2="Constant Exchange rate",IF('Largest Non-Life companies_DATA'!E172=0,0,'Largest Non-Life companies_DATA'!E172/Eco!O66))))</f>
        <v>31.730221969265795</v>
      </c>
      <c r="G174" s="54">
        <f>IF($C$2="National Currency",IF('Largest Non-Life companies_DATA'!F172=0,0,'Largest Non-Life companies_DATA'!F172),IF($C$2="Current Exchange rate",IF('Largest Non-Life companies_DATA'!F172=0,0,'Largest Non-Life companies_DATA'!F172/Eco!P30),IF($C$2="Constant Exchange rate",IF('Largest Non-Life companies_DATA'!F172=0,0,'Largest Non-Life companies_DATA'!F172/Eco!P66))))</f>
        <v>38.417757541263519</v>
      </c>
      <c r="H174" s="54">
        <f>IF($C$2="National Currency",IF('Largest Non-Life companies_DATA'!G172=0,0,'Largest Non-Life companies_DATA'!G172),IF($C$2="Current Exchange rate",IF('Largest Non-Life companies_DATA'!G172=0,0,'Largest Non-Life companies_DATA'!G172/Eco!Q30),IF($C$2="Constant Exchange rate",IF('Largest Non-Life companies_DATA'!G172=0,0,'Largest Non-Life companies_DATA'!G172/Eco!Q66))))</f>
        <v>55.350028457598178</v>
      </c>
      <c r="I174" s="54">
        <f>IF($C$2="National Currency",IF('Largest Non-Life companies_DATA'!H172=0,0,'Largest Non-Life companies_DATA'!H172),IF($C$2="Current Exchange rate",IF('Largest Non-Life companies_DATA'!H172=0,0,'Largest Non-Life companies_DATA'!H172/Eco!R30),IF($C$2="Constant Exchange rate",IF('Largest Non-Life companies_DATA'!H172=0,0,'Largest Non-Life companies_DATA'!H172/Eco!R66))))</f>
        <v>77.120091064314181</v>
      </c>
      <c r="J174" s="54">
        <f>IF($C$2="National Currency",IF('Largest Non-Life companies_DATA'!I172=0,0,'Largest Non-Life companies_DATA'!I172),IF($C$2="Current Exchange rate",IF('Largest Non-Life companies_DATA'!I172=0,0,'Largest Non-Life companies_DATA'!I172/Eco!S30),IF($C$2="Constant Exchange rate",IF('Largest Non-Life companies_DATA'!I172=0,0,'Largest Non-Life companies_DATA'!I172/Eco!S66))))</f>
        <v>86.795674445076841</v>
      </c>
      <c r="K174" s="54">
        <f>IF($C$2="National Currency",IF('Largest Non-Life companies_DATA'!J172=0,0,'Largest Non-Life companies_DATA'!J172),IF($C$2="Current Exchange rate",IF('Largest Non-Life companies_DATA'!J172=0,0,'Largest Non-Life companies_DATA'!J172/Eco!T30),IF($C$2="Constant Exchange rate",IF('Largest Non-Life companies_DATA'!J172=0,0,'Largest Non-Life companies_DATA'!J172/Eco!T66))))</f>
        <v>64.954467842914056</v>
      </c>
      <c r="L174" s="54">
        <f>IF($C$2="National Currency",IF('Largest Non-Life companies_DATA'!K172=0,0,'Largest Non-Life companies_DATA'!K172),IF($C$2="Current Exchange rate",IF('Largest Non-Life companies_DATA'!K172=0,0,'Largest Non-Life companies_DATA'!K172/Eco!U30),IF($C$2="Constant Exchange rate",IF('Largest Non-Life companies_DATA'!K172=0,0,'Largest Non-Life companies_DATA'!K172/Eco!U66))))</f>
        <v>50.284575981787142</v>
      </c>
      <c r="M174" s="54">
        <f>IF($C$2="National Currency",IF('Largest Non-Life companies_DATA'!L172=0,0,'Largest Non-Life companies_DATA'!L172),IF($C$2="Current Exchange rate",IF('Largest Non-Life companies_DATA'!L172=0,0,'Largest Non-Life companies_DATA'!L172/Eco!V30),IF($C$2="Constant Exchange rate",IF('Largest Non-Life companies_DATA'!L172=0,0,'Largest Non-Life companies_DATA'!L172/Eco!V66))))</f>
        <v>0</v>
      </c>
      <c r="N174" s="54">
        <f>IF($C$2="National Currency",IF('Largest Non-Life companies_DATA'!M172=0,0,'Largest Non-Life companies_DATA'!M172),IF($C$2="Current Exchange rate",IF('Largest Non-Life companies_DATA'!M172=0,0,'Largest Non-Life companies_DATA'!M172/Eco!W30),IF($C$2="Constant Exchange rate",IF('Largest Non-Life companies_DATA'!M172=0,0,'Largest Non-Life companies_DATA'!M172/Eco!W66))))</f>
        <v>0</v>
      </c>
      <c r="O174" s="54">
        <f>IF($C$2="National Currency",IF('Largest Non-Life companies_DATA'!N172=0,0,'Largest Non-Life companies_DATA'!N172),IF($C$2="Current Exchange rate",IF('Largest Non-Life companies_DATA'!N172=0,0,'Largest Non-Life companies_DATA'!N172/Eco!X30),IF($C$2="Constant Exchange rate",IF('Largest Non-Life companies_DATA'!N172=0,0,'Largest Non-Life companies_DATA'!N172/Eco!X66))))</f>
        <v>0</v>
      </c>
      <c r="P174" s="151">
        <f>IF($C$2="National Currency",IF('Largest Non-Life companies_DATA'!O172=0,0,'Largest Non-Life companies_DATA'!O172),IF($C$2="Current Exchange rate",IF('Largest Non-Life companies_DATA'!O172=0,0,'Largest Non-Life companies_DATA'!O172/Eco!Y30),IF($C$2="Constant Exchange rate",IF('Largest Non-Life companies_DATA'!O172=0,0,'Largest Non-Life companies_DATA'!O172/Eco!Y66))))</f>
        <v>0</v>
      </c>
      <c r="Q174" s="22">
        <f t="shared" si="10"/>
        <v>0</v>
      </c>
      <c r="R174" s="22" t="str">
        <f t="shared" si="11"/>
        <v>-</v>
      </c>
      <c r="S174" s="22" t="str">
        <f t="shared" si="12"/>
        <v>-</v>
      </c>
    </row>
    <row r="175" spans="3:19" x14ac:dyDescent="0.25">
      <c r="C175" s="187"/>
      <c r="D175" s="188"/>
      <c r="E175" s="43" t="s">
        <v>19</v>
      </c>
      <c r="F175" s="133">
        <f>IF($C$2="National Currency",IF('Largest Non-Life companies_DATA'!E173=0,0,'Largest Non-Life companies_DATA'!E173),IF($C$2="Current Exchange rate",IF('Largest Non-Life companies_DATA'!E173=0,0,'Largest Non-Life companies_DATA'!E173/Eco!O31),IF($C$2="Constant Exchange rate",IF('Largest Non-Life companies_DATA'!E173=0,0,'Largest Non-Life companies_DATA'!E173/Eco!O67))))</f>
        <v>0</v>
      </c>
      <c r="G175" s="54">
        <f>IF($C$2="National Currency",IF('Largest Non-Life companies_DATA'!F173=0,0,'Largest Non-Life companies_DATA'!F173),IF($C$2="Current Exchange rate",IF('Largest Non-Life companies_DATA'!F173=0,0,'Largest Non-Life companies_DATA'!F173/Eco!P31),IF($C$2="Constant Exchange rate",IF('Largest Non-Life companies_DATA'!F173=0,0,'Largest Non-Life companies_DATA'!F173/Eco!P67))))</f>
        <v>0</v>
      </c>
      <c r="H175" s="54">
        <f>IF($C$2="National Currency",IF('Largest Non-Life companies_DATA'!G173=0,0,'Largest Non-Life companies_DATA'!G173),IF($C$2="Current Exchange rate",IF('Largest Non-Life companies_DATA'!G173=0,0,'Largest Non-Life companies_DATA'!G173/Eco!Q31),IF($C$2="Constant Exchange rate",IF('Largest Non-Life companies_DATA'!G173=0,0,'Largest Non-Life companies_DATA'!G173/Eco!Q67))))</f>
        <v>0</v>
      </c>
      <c r="I175" s="54">
        <f>IF($C$2="National Currency",IF('Largest Non-Life companies_DATA'!H173=0,0,'Largest Non-Life companies_DATA'!H173),IF($C$2="Current Exchange rate",IF('Largest Non-Life companies_DATA'!H173=0,0,'Largest Non-Life companies_DATA'!H173/Eco!R31),IF($C$2="Constant Exchange rate",IF('Largest Non-Life companies_DATA'!H173=0,0,'Largest Non-Life companies_DATA'!H173/Eco!R67))))</f>
        <v>0</v>
      </c>
      <c r="J175" s="54">
        <f>IF($C$2="National Currency",IF('Largest Non-Life companies_DATA'!I173=0,0,'Largest Non-Life companies_DATA'!I173),IF($C$2="Current Exchange rate",IF('Largest Non-Life companies_DATA'!I173=0,0,'Largest Non-Life companies_DATA'!I173/Eco!S31),IF($C$2="Constant Exchange rate",IF('Largest Non-Life companies_DATA'!I173=0,0,'Largest Non-Life companies_DATA'!I173/Eco!S67))))</f>
        <v>0</v>
      </c>
      <c r="K175" s="54">
        <f>IF($C$2="National Currency",IF('Largest Non-Life companies_DATA'!J173=0,0,'Largest Non-Life companies_DATA'!J173),IF($C$2="Current Exchange rate",IF('Largest Non-Life companies_DATA'!J173=0,0,'Largest Non-Life companies_DATA'!J173/Eco!T31),IF($C$2="Constant Exchange rate",IF('Largest Non-Life companies_DATA'!J173=0,0,'Largest Non-Life companies_DATA'!J173/Eco!T67))))</f>
        <v>0</v>
      </c>
      <c r="L175" s="54">
        <f>IF($C$2="National Currency",IF('Largest Non-Life companies_DATA'!K173=0,0,'Largest Non-Life companies_DATA'!K173),IF($C$2="Current Exchange rate",IF('Largest Non-Life companies_DATA'!K173=0,0,'Largest Non-Life companies_DATA'!K173/Eco!U31),IF($C$2="Constant Exchange rate",IF('Largest Non-Life companies_DATA'!K173=0,0,'Largest Non-Life companies_DATA'!K173/Eco!U67))))</f>
        <v>0</v>
      </c>
      <c r="M175" s="54">
        <f>IF($C$2="National Currency",IF('Largest Non-Life companies_DATA'!L173=0,0,'Largest Non-Life companies_DATA'!L173),IF($C$2="Current Exchange rate",IF('Largest Non-Life companies_DATA'!L173=0,0,'Largest Non-Life companies_DATA'!L173/Eco!V31),IF($C$2="Constant Exchange rate",IF('Largest Non-Life companies_DATA'!L173=0,0,'Largest Non-Life companies_DATA'!L173/Eco!V67))))</f>
        <v>0</v>
      </c>
      <c r="N175" s="54">
        <f>IF($C$2="National Currency",IF('Largest Non-Life companies_DATA'!M173=0,0,'Largest Non-Life companies_DATA'!M173),IF($C$2="Current Exchange rate",IF('Largest Non-Life companies_DATA'!M173=0,0,'Largest Non-Life companies_DATA'!M173/Eco!W31),IF($C$2="Constant Exchange rate",IF('Largest Non-Life companies_DATA'!M173=0,0,'Largest Non-Life companies_DATA'!M173/Eco!W67))))</f>
        <v>0</v>
      </c>
      <c r="O175" s="54">
        <f>IF($C$2="National Currency",IF('Largest Non-Life companies_DATA'!N173=0,0,'Largest Non-Life companies_DATA'!N173),IF($C$2="Current Exchange rate",IF('Largest Non-Life companies_DATA'!N173=0,0,'Largest Non-Life companies_DATA'!N173/Eco!X31),IF($C$2="Constant Exchange rate",IF('Largest Non-Life companies_DATA'!N173=0,0,'Largest Non-Life companies_DATA'!N173/Eco!X67))))</f>
        <v>0</v>
      </c>
      <c r="P175" s="151">
        <f>IF($C$2="National Currency",IF('Largest Non-Life companies_DATA'!O173=0,0,'Largest Non-Life companies_DATA'!O173),IF($C$2="Current Exchange rate",IF('Largest Non-Life companies_DATA'!O173=0,0,'Largest Non-Life companies_DATA'!O173/Eco!Y31),IF($C$2="Constant Exchange rate",IF('Largest Non-Life companies_DATA'!O173=0,0,'Largest Non-Life companies_DATA'!O173/Eco!Y67))))</f>
        <v>0</v>
      </c>
      <c r="Q175" s="22">
        <f t="shared" si="10"/>
        <v>0</v>
      </c>
      <c r="R175" s="22" t="str">
        <f t="shared" si="11"/>
        <v>-</v>
      </c>
      <c r="S175" s="22" t="str">
        <f t="shared" si="12"/>
        <v>-</v>
      </c>
    </row>
    <row r="176" spans="3:19" x14ac:dyDescent="0.25">
      <c r="C176" s="187"/>
      <c r="D176" s="188"/>
      <c r="E176" s="43" t="s">
        <v>20</v>
      </c>
      <c r="F176" s="133">
        <f>IF($C$2="National Currency",IF('Largest Non-Life companies_DATA'!E174=0,0,'Largest Non-Life companies_DATA'!E174),IF($C$2="Current Exchange rate",IF('Largest Non-Life companies_DATA'!E174=0,0,'Largest Non-Life companies_DATA'!E174/Eco!O32),IF($C$2="Constant Exchange rate",IF('Largest Non-Life companies_DATA'!E174=0,0,'Largest Non-Life companies_DATA'!E174/Eco!O68))))</f>
        <v>2652</v>
      </c>
      <c r="G176" s="54">
        <f>IF($C$2="National Currency",IF('Largest Non-Life companies_DATA'!F174=0,0,'Largest Non-Life companies_DATA'!F174),IF($C$2="Current Exchange rate",IF('Largest Non-Life companies_DATA'!F174=0,0,'Largest Non-Life companies_DATA'!F174/Eco!P32),IF($C$2="Constant Exchange rate",IF('Largest Non-Life companies_DATA'!F174=0,0,'Largest Non-Life companies_DATA'!F174/Eco!P68))))</f>
        <v>2539</v>
      </c>
      <c r="H176" s="54">
        <f>IF($C$2="National Currency",IF('Largest Non-Life companies_DATA'!G174=0,0,'Largest Non-Life companies_DATA'!G174),IF($C$2="Current Exchange rate",IF('Largest Non-Life companies_DATA'!G174=0,0,'Largest Non-Life companies_DATA'!G174/Eco!Q32),IF($C$2="Constant Exchange rate",IF('Largest Non-Life companies_DATA'!G174=0,0,'Largest Non-Life companies_DATA'!G174/Eco!Q68))))</f>
        <v>8791</v>
      </c>
      <c r="I176" s="54">
        <f>IF($C$2="National Currency",IF('Largest Non-Life companies_DATA'!H174=0,0,'Largest Non-Life companies_DATA'!H174),IF($C$2="Current Exchange rate",IF('Largest Non-Life companies_DATA'!H174=0,0,'Largest Non-Life companies_DATA'!H174/Eco!R32),IF($C$2="Constant Exchange rate",IF('Largest Non-Life companies_DATA'!H174=0,0,'Largest Non-Life companies_DATA'!H174/Eco!R68))))</f>
        <v>8010</v>
      </c>
      <c r="J176" s="54">
        <f>IF($C$2="National Currency",IF('Largest Non-Life companies_DATA'!I174=0,0,'Largest Non-Life companies_DATA'!I174),IF($C$2="Current Exchange rate",IF('Largest Non-Life companies_DATA'!I174=0,0,'Largest Non-Life companies_DATA'!I174/Eco!S32),IF($C$2="Constant Exchange rate",IF('Largest Non-Life companies_DATA'!I174=0,0,'Largest Non-Life companies_DATA'!I174/Eco!S68))))</f>
        <v>8646</v>
      </c>
      <c r="K176" s="54">
        <f>IF($C$2="National Currency",IF('Largest Non-Life companies_DATA'!J174=0,0,'Largest Non-Life companies_DATA'!J174),IF($C$2="Current Exchange rate",IF('Largest Non-Life companies_DATA'!J174=0,0,'Largest Non-Life companies_DATA'!J174/Eco!T32),IF($C$2="Constant Exchange rate",IF('Largest Non-Life companies_DATA'!J174=0,0,'Largest Non-Life companies_DATA'!J174/Eco!T68))))</f>
        <v>9067</v>
      </c>
      <c r="L176" s="54">
        <f>IF($C$2="National Currency",IF('Largest Non-Life companies_DATA'!K174=0,0,'Largest Non-Life companies_DATA'!K174),IF($C$2="Current Exchange rate",IF('Largest Non-Life companies_DATA'!K174=0,0,'Largest Non-Life companies_DATA'!K174/Eco!U32),IF($C$2="Constant Exchange rate",IF('Largest Non-Life companies_DATA'!K174=0,0,'Largest Non-Life companies_DATA'!K174/Eco!U68))))</f>
        <v>11056</v>
      </c>
      <c r="M176" s="127">
        <f>IF($C$2="National Currency",IF('Largest Non-Life companies_DATA'!L174=0,0,'Largest Non-Life companies_DATA'!L174),IF($C$2="Current Exchange rate",IF('Largest Non-Life companies_DATA'!L174=0,0,'Largest Non-Life companies_DATA'!L174/Eco!V32),IF($C$2="Constant Exchange rate",IF('Largest Non-Life companies_DATA'!L174=0,0,'Largest Non-Life companies_DATA'!L174/Eco!V68))))</f>
        <v>10879</v>
      </c>
      <c r="N176" s="127">
        <f>IF($C$2="National Currency",IF('Largest Non-Life companies_DATA'!M174=0,0,'Largest Non-Life companies_DATA'!M174),IF($C$2="Current Exchange rate",IF('Largest Non-Life companies_DATA'!M174=0,0,'Largest Non-Life companies_DATA'!M174/Eco!W32),IF($C$2="Constant Exchange rate",IF('Largest Non-Life companies_DATA'!M174=0,0,'Largest Non-Life companies_DATA'!M174/Eco!W68))))</f>
        <v>10702</v>
      </c>
      <c r="O176" s="54">
        <f>IF($C$2="National Currency",IF('Largest Non-Life companies_DATA'!N174=0,0,'Largest Non-Life companies_DATA'!N174),IF($C$2="Current Exchange rate",IF('Largest Non-Life companies_DATA'!N174=0,0,'Largest Non-Life companies_DATA'!N174/Eco!X32),IF($C$2="Constant Exchange rate",IF('Largest Non-Life companies_DATA'!N174=0,0,'Largest Non-Life companies_DATA'!N174/Eco!X68))))</f>
        <v>10525</v>
      </c>
      <c r="P176" s="151">
        <f>IF($C$2="National Currency",IF('Largest Non-Life companies_DATA'!O174=0,0,'Largest Non-Life companies_DATA'!O174),IF($C$2="Current Exchange rate",IF('Largest Non-Life companies_DATA'!O174=0,0,'Largest Non-Life companies_DATA'!O174/Eco!Y32),IF($C$2="Constant Exchange rate",IF('Largest Non-Life companies_DATA'!O174=0,0,'Largest Non-Life companies_DATA'!O174/Eco!Y68))))</f>
        <v>10514.4</v>
      </c>
      <c r="Q176" s="22">
        <f t="shared" si="10"/>
        <v>0.17341625142838224</v>
      </c>
      <c r="R176" s="22">
        <f t="shared" si="11"/>
        <v>-1.6538964679499113E-2</v>
      </c>
      <c r="S176" s="22">
        <f t="shared" si="12"/>
        <v>2.9687028657616894</v>
      </c>
    </row>
    <row r="177" spans="3:19" x14ac:dyDescent="0.25">
      <c r="C177" s="187"/>
      <c r="D177" s="188"/>
      <c r="E177" s="43" t="s">
        <v>21</v>
      </c>
      <c r="F177" s="133">
        <f>IF($C$2="National Currency",IF('Largest Non-Life companies_DATA'!E175=0,0,'Largest Non-Life companies_DATA'!E175),IF($C$2="Current Exchange rate",IF('Largest Non-Life companies_DATA'!E175=0,0,'Largest Non-Life companies_DATA'!E175/Eco!O33),IF($C$2="Constant Exchange rate",IF('Largest Non-Life companies_DATA'!E175=0,0,'Largest Non-Life companies_DATA'!E175/Eco!O69))))</f>
        <v>1148.4184914841849</v>
      </c>
      <c r="G177" s="54">
        <f>IF($C$2="National Currency",IF('Largest Non-Life companies_DATA'!F175=0,0,'Largest Non-Life companies_DATA'!F175),IF($C$2="Current Exchange rate",IF('Largest Non-Life companies_DATA'!F175=0,0,'Largest Non-Life companies_DATA'!F175/Eco!P33),IF($C$2="Constant Exchange rate",IF('Largest Non-Life companies_DATA'!F175=0,0,'Largest Non-Life companies_DATA'!F175/Eco!P69))))</f>
        <v>1204.7113470471136</v>
      </c>
      <c r="H177" s="54">
        <f>IF($C$2="National Currency",IF('Largest Non-Life companies_DATA'!G175=0,0,'Largest Non-Life companies_DATA'!G175),IF($C$2="Current Exchange rate",IF('Largest Non-Life companies_DATA'!G175=0,0,'Largest Non-Life companies_DATA'!G175/Eco!Q33),IF($C$2="Constant Exchange rate",IF('Largest Non-Life companies_DATA'!G175=0,0,'Largest Non-Life companies_DATA'!G175/Eco!Q69))))</f>
        <v>1250.055297500553</v>
      </c>
      <c r="I177" s="54">
        <f>IF($C$2="National Currency",IF('Largest Non-Life companies_DATA'!H175=0,0,'Largest Non-Life companies_DATA'!H175),IF($C$2="Current Exchange rate",IF('Largest Non-Life companies_DATA'!H175=0,0,'Largest Non-Life companies_DATA'!H175/Eco!R33),IF($C$2="Constant Exchange rate",IF('Largest Non-Life companies_DATA'!H175=0,0,'Largest Non-Life companies_DATA'!H175/Eco!R69))))</f>
        <v>1193.3200619332006</v>
      </c>
      <c r="J177" s="54">
        <f>IF($C$2="National Currency",IF('Largest Non-Life companies_DATA'!I175=0,0,'Largest Non-Life companies_DATA'!I175),IF($C$2="Current Exchange rate",IF('Largest Non-Life companies_DATA'!I175=0,0,'Largest Non-Life companies_DATA'!I175/Eco!S33),IF($C$2="Constant Exchange rate",IF('Largest Non-Life companies_DATA'!I175=0,0,'Largest Non-Life companies_DATA'!I175/Eco!S69))))</f>
        <v>1220.6370272063702</v>
      </c>
      <c r="K177" s="54">
        <f>IF($C$2="National Currency",IF('Largest Non-Life companies_DATA'!J175=0,0,'Largest Non-Life companies_DATA'!J175),IF($C$2="Current Exchange rate",IF('Largest Non-Life companies_DATA'!J175=0,0,'Largest Non-Life companies_DATA'!J175/Eco!T33),IF($C$2="Constant Exchange rate",IF('Largest Non-Life companies_DATA'!J175=0,0,'Largest Non-Life companies_DATA'!J175/Eco!T69))))</f>
        <v>1233.6872373368724</v>
      </c>
      <c r="L177" s="54">
        <f>IF($C$2="National Currency",IF('Largest Non-Life companies_DATA'!K175=0,0,'Largest Non-Life companies_DATA'!K175),IF($C$2="Current Exchange rate",IF('Largest Non-Life companies_DATA'!K175=0,0,'Largest Non-Life companies_DATA'!K175/Eco!U33),IF($C$2="Constant Exchange rate",IF('Largest Non-Life companies_DATA'!K175=0,0,'Largest Non-Life companies_DATA'!K175/Eco!U69))))</f>
        <v>1241.3182924131829</v>
      </c>
      <c r="M177" s="54">
        <f>IF($C$2="National Currency",IF('Largest Non-Life companies_DATA'!L175=0,0,'Largest Non-Life companies_DATA'!L175),IF($C$2="Current Exchange rate",IF('Largest Non-Life companies_DATA'!L175=0,0,'Largest Non-Life companies_DATA'!L175/Eco!V33),IF($C$2="Constant Exchange rate",IF('Largest Non-Life companies_DATA'!L175=0,0,'Largest Non-Life companies_DATA'!L175/Eco!V69))))</f>
        <v>1266.3127626631276</v>
      </c>
      <c r="N177" s="54">
        <f>IF($C$2="National Currency",IF('Largest Non-Life companies_DATA'!M175=0,0,'Largest Non-Life companies_DATA'!M175),IF($C$2="Current Exchange rate",IF('Largest Non-Life companies_DATA'!M175=0,0,'Largest Non-Life companies_DATA'!M175/Eco!W33),IF($C$2="Constant Exchange rate",IF('Largest Non-Life companies_DATA'!M175=0,0,'Largest Non-Life companies_DATA'!M175/Eco!W69))))</f>
        <v>1335.1028533510287</v>
      </c>
      <c r="O177" s="54">
        <f>IF($C$2="National Currency",IF('Largest Non-Life companies_DATA'!N175=0,0,'Largest Non-Life companies_DATA'!N175),IF($C$2="Current Exchange rate",IF('Largest Non-Life companies_DATA'!N175=0,0,'Largest Non-Life companies_DATA'!N175/Eco!X33),IF($C$2="Constant Exchange rate",IF('Largest Non-Life companies_DATA'!N175=0,0,'Largest Non-Life companies_DATA'!N175/Eco!X69))))</f>
        <v>1392.7228489272286</v>
      </c>
      <c r="P177" s="151">
        <f>IF($C$2="National Currency",IF('Largest Non-Life companies_DATA'!O175=0,0,'Largest Non-Life companies_DATA'!O175),IF($C$2="Current Exchange rate",IF('Largest Non-Life companies_DATA'!O175=0,0,'Largest Non-Life companies_DATA'!O175/Eco!Y33),IF($C$2="Constant Exchange rate",IF('Largest Non-Life companies_DATA'!O175=0,0,'Largest Non-Life companies_DATA'!O175/Eco!Y69))))</f>
        <v>1399.5518690555186</v>
      </c>
      <c r="Q177" s="22">
        <f t="shared" si="10"/>
        <v>2.2947342113027749E-2</v>
      </c>
      <c r="R177" s="22">
        <f t="shared" si="11"/>
        <v>4.3157720344598971E-2</v>
      </c>
      <c r="S177" s="22">
        <f t="shared" si="12"/>
        <v>0.2127311248073962</v>
      </c>
    </row>
    <row r="178" spans="3:19" x14ac:dyDescent="0.25">
      <c r="C178" s="187"/>
      <c r="D178" s="188"/>
      <c r="E178" s="43" t="s">
        <v>22</v>
      </c>
      <c r="F178" s="133">
        <f>IF($C$2="National Currency",IF('Largest Non-Life companies_DATA'!E176=0,0,'Largest Non-Life companies_DATA'!E176),IF($C$2="Current Exchange rate",IF('Largest Non-Life companies_DATA'!E176=0,0,'Largest Non-Life companies_DATA'!E176/Eco!O34),IF($C$2="Constant Exchange rate",IF('Largest Non-Life companies_DATA'!E176=0,0,'Largest Non-Life companies_DATA'!E176/Eco!O70))))</f>
        <v>405.55087522231582</v>
      </c>
      <c r="G178" s="54">
        <f>IF($C$2="National Currency",IF('Largest Non-Life companies_DATA'!F176=0,0,'Largest Non-Life companies_DATA'!F176),IF($C$2="Current Exchange rate",IF('Largest Non-Life companies_DATA'!F176=0,0,'Largest Non-Life companies_DATA'!F176/Eco!P34),IF($C$2="Constant Exchange rate",IF('Largest Non-Life companies_DATA'!F176=0,0,'Largest Non-Life companies_DATA'!F176/Eco!P70))))</f>
        <v>419.35785827950951</v>
      </c>
      <c r="H178" s="54">
        <f>IF($C$2="National Currency",IF('Largest Non-Life companies_DATA'!G176=0,0,'Largest Non-Life companies_DATA'!G176),IF($C$2="Current Exchange rate",IF('Largest Non-Life companies_DATA'!G176=0,0,'Largest Non-Life companies_DATA'!G176/Eco!Q34),IF($C$2="Constant Exchange rate",IF('Largest Non-Life companies_DATA'!G176=0,0,'Largest Non-Life companies_DATA'!G176/Eco!Q70))))</f>
        <v>407.42300851820647</v>
      </c>
      <c r="I178" s="54">
        <f>IF($C$2="National Currency",IF('Largest Non-Life companies_DATA'!H176=0,0,'Largest Non-Life companies_DATA'!H176),IF($C$2="Current Exchange rate",IF('Largest Non-Life companies_DATA'!H176=0,0,'Largest Non-Life companies_DATA'!H176/Eco!R34),IF($C$2="Constant Exchange rate",IF('Largest Non-Life companies_DATA'!H176=0,0,'Largest Non-Life companies_DATA'!H176/Eco!R70))))</f>
        <v>432.46279135074417</v>
      </c>
      <c r="J178" s="54">
        <f>IF($C$2="National Currency",IF('Largest Non-Life companies_DATA'!I176=0,0,'Largest Non-Life companies_DATA'!I176),IF($C$2="Current Exchange rate",IF('Largest Non-Life companies_DATA'!I176=0,0,'Largest Non-Life companies_DATA'!I176/Eco!S34),IF($C$2="Constant Exchange rate",IF('Largest Non-Life companies_DATA'!I176=0,0,'Largest Non-Life companies_DATA'!I176/Eco!S70))))</f>
        <v>472.24562388842082</v>
      </c>
      <c r="K178" s="54">
        <f>IF($C$2="National Currency",IF('Largest Non-Life companies_DATA'!J176=0,0,'Largest Non-Life companies_DATA'!J176),IF($C$2="Current Exchange rate",IF('Largest Non-Life companies_DATA'!J176=0,0,'Largest Non-Life companies_DATA'!J176/Eco!T34),IF($C$2="Constant Exchange rate",IF('Largest Non-Life companies_DATA'!J176=0,0,'Largest Non-Life companies_DATA'!J176/Eco!T70))))</f>
        <v>620.37817092576995</v>
      </c>
      <c r="L178" s="54">
        <f>IF($C$2="National Currency",IF('Largest Non-Life companies_DATA'!K176=0,0,'Largest Non-Life companies_DATA'!K176),IF($C$2="Current Exchange rate",IF('Largest Non-Life companies_DATA'!K176=0,0,'Largest Non-Life companies_DATA'!K176/Eco!U34),IF($C$2="Constant Exchange rate",IF('Largest Non-Life companies_DATA'!K176=0,0,'Largest Non-Life companies_DATA'!K176/Eco!U70))))</f>
        <v>680.28643639427128</v>
      </c>
      <c r="M178" s="54">
        <f>IF($C$2="National Currency",IF('Largest Non-Life companies_DATA'!L176=0,0,'Largest Non-Life companies_DATA'!L176),IF($C$2="Current Exchange rate",IF('Largest Non-Life companies_DATA'!L176=0,0,'Largest Non-Life companies_DATA'!L176/Eco!V34),IF($C$2="Constant Exchange rate",IF('Largest Non-Life companies_DATA'!L176=0,0,'Largest Non-Life companies_DATA'!L176/Eco!V70))))</f>
        <v>784.65786764017594</v>
      </c>
      <c r="N178" s="54">
        <f>IF($C$2="National Currency",IF('Largest Non-Life companies_DATA'!M176=0,0,'Largest Non-Life companies_DATA'!M176),IF($C$2="Current Exchange rate",IF('Largest Non-Life companies_DATA'!M176=0,0,'Largest Non-Life companies_DATA'!M176/Eco!W34),IF($C$2="Constant Exchange rate",IF('Largest Non-Life companies_DATA'!M176=0,0,'Largest Non-Life companies_DATA'!M176/Eco!W70))))</f>
        <v>817.18618365627628</v>
      </c>
      <c r="O178" s="127">
        <f>IF($C$2="National Currency",IF('Largest Non-Life companies_DATA'!N176=0,0,'Largest Non-Life companies_DATA'!N176),IF($C$2="Current Exchange rate",IF('Largest Non-Life companies_DATA'!N176=0,0,'Largest Non-Life companies_DATA'!N176/Eco!X34),IF($C$2="Constant Exchange rate",IF('Largest Non-Life companies_DATA'!N176=0,0,'Largest Non-Life companies_DATA'!N176/Eco!X70))))</f>
        <v>817.18618365627628</v>
      </c>
      <c r="P178" s="152">
        <f>IF($C$2="National Currency",IF('Largest Non-Life companies_DATA'!O176=0,0,'Largest Non-Life companies_DATA'!O176),IF($C$2="Current Exchange rate",IF('Largest Non-Life companies_DATA'!O176=0,0,'Largest Non-Life companies_DATA'!O176/Eco!Y34),IF($C$2="Constant Exchange rate",IF('Largest Non-Life companies_DATA'!O176=0,0,'Largest Non-Life companies_DATA'!O176/Eco!Y70))))</f>
        <v>0</v>
      </c>
      <c r="Q178" s="22">
        <f t="shared" si="10"/>
        <v>1.3464452702017762E-2</v>
      </c>
      <c r="R178" s="22">
        <f t="shared" si="11"/>
        <v>0</v>
      </c>
      <c r="S178" s="22">
        <f t="shared" si="12"/>
        <v>1.0150028851702251</v>
      </c>
    </row>
    <row r="179" spans="3:19" x14ac:dyDescent="0.25">
      <c r="C179" s="187"/>
      <c r="D179" s="188"/>
      <c r="E179" s="43" t="s">
        <v>23</v>
      </c>
      <c r="F179" s="133">
        <f>IF($C$2="National Currency",IF('Largest Non-Life companies_DATA'!E177=0,0,'Largest Non-Life companies_DATA'!E177),IF($C$2="Current Exchange rate",IF('Largest Non-Life companies_DATA'!E177=0,0,'Largest Non-Life companies_DATA'!E177/Eco!O35),IF($C$2="Constant Exchange rate",IF('Largest Non-Life companies_DATA'!E177=0,0,'Largest Non-Life companies_DATA'!E177/Eco!O71))))</f>
        <v>425.697</v>
      </c>
      <c r="G179" s="54">
        <f>IF($C$2="National Currency",IF('Largest Non-Life companies_DATA'!F177=0,0,'Largest Non-Life companies_DATA'!F177),IF($C$2="Current Exchange rate",IF('Largest Non-Life companies_DATA'!F177=0,0,'Largest Non-Life companies_DATA'!F177/Eco!P35),IF($C$2="Constant Exchange rate",IF('Largest Non-Life companies_DATA'!F177=0,0,'Largest Non-Life companies_DATA'!F177/Eco!P71))))</f>
        <v>426.95320000000004</v>
      </c>
      <c r="H179" s="54">
        <f>IF($C$2="National Currency",IF('Largest Non-Life companies_DATA'!G177=0,0,'Largest Non-Life companies_DATA'!G177),IF($C$2="Current Exchange rate",IF('Largest Non-Life companies_DATA'!G177=0,0,'Largest Non-Life companies_DATA'!G177/Eco!Q35),IF($C$2="Constant Exchange rate",IF('Largest Non-Life companies_DATA'!G177=0,0,'Largest Non-Life companies_DATA'!G177/Eco!Q71))))</f>
        <v>429.12906686000002</v>
      </c>
      <c r="I179" s="54">
        <f>IF($C$2="National Currency",IF('Largest Non-Life companies_DATA'!H177=0,0,'Largest Non-Life companies_DATA'!H177),IF($C$2="Current Exchange rate",IF('Largest Non-Life companies_DATA'!H177=0,0,'Largest Non-Life companies_DATA'!H177/Eco!R35),IF($C$2="Constant Exchange rate",IF('Largest Non-Life companies_DATA'!H177=0,0,'Largest Non-Life companies_DATA'!H177/Eco!R71))))</f>
        <v>439.96516521000001</v>
      </c>
      <c r="J179" s="54">
        <f>IF($C$2="National Currency",IF('Largest Non-Life companies_DATA'!I177=0,0,'Largest Non-Life companies_DATA'!I177),IF($C$2="Current Exchange rate",IF('Largest Non-Life companies_DATA'!I177=0,0,'Largest Non-Life companies_DATA'!I177/Eco!S35),IF($C$2="Constant Exchange rate",IF('Largest Non-Life companies_DATA'!I177=0,0,'Largest Non-Life companies_DATA'!I177/Eco!S71))))</f>
        <v>414.35997965000001</v>
      </c>
      <c r="K179" s="54">
        <f>IF($C$2="National Currency",IF('Largest Non-Life companies_DATA'!J177=0,0,'Largest Non-Life companies_DATA'!J177),IF($C$2="Current Exchange rate",IF('Largest Non-Life companies_DATA'!J177=0,0,'Largest Non-Life companies_DATA'!J177/Eco!T35),IF($C$2="Constant Exchange rate",IF('Largest Non-Life companies_DATA'!J177=0,0,'Largest Non-Life companies_DATA'!J177/Eco!T71))))</f>
        <v>398.66972060000001</v>
      </c>
      <c r="L179" s="54">
        <f>IF($C$2="National Currency",IF('Largest Non-Life companies_DATA'!K177=0,0,'Largest Non-Life companies_DATA'!K177),IF($C$2="Current Exchange rate",IF('Largest Non-Life companies_DATA'!K177=0,0,'Largest Non-Life companies_DATA'!K177/Eco!U35),IF($C$2="Constant Exchange rate",IF('Largest Non-Life companies_DATA'!K177=0,0,'Largest Non-Life companies_DATA'!K177/Eco!U71))))</f>
        <v>428.61694092999994</v>
      </c>
      <c r="M179" s="54">
        <f>IF($C$2="National Currency",IF('Largest Non-Life companies_DATA'!L177=0,0,'Largest Non-Life companies_DATA'!L177),IF($C$2="Current Exchange rate",IF('Largest Non-Life companies_DATA'!L177=0,0,'Largest Non-Life companies_DATA'!L177/Eco!V35),IF($C$2="Constant Exchange rate",IF('Largest Non-Life companies_DATA'!L177=0,0,'Largest Non-Life companies_DATA'!L177/Eco!V71))))</f>
        <v>437.54476555000002</v>
      </c>
      <c r="N179" s="54">
        <f>IF($C$2="National Currency",IF('Largest Non-Life companies_DATA'!M177=0,0,'Largest Non-Life companies_DATA'!M177),IF($C$2="Current Exchange rate",IF('Largest Non-Life companies_DATA'!M177=0,0,'Largest Non-Life companies_DATA'!M177/Eco!W35),IF($C$2="Constant Exchange rate",IF('Largest Non-Life companies_DATA'!M177=0,0,'Largest Non-Life companies_DATA'!M177/Eco!W71))))</f>
        <v>429.82625901000011</v>
      </c>
      <c r="O179" s="54">
        <f>IF($C$2="National Currency",IF('Largest Non-Life companies_DATA'!N177=0,0,'Largest Non-Life companies_DATA'!N177),IF($C$2="Current Exchange rate",IF('Largest Non-Life companies_DATA'!N177=0,0,'Largest Non-Life companies_DATA'!N177/Eco!X35),IF($C$2="Constant Exchange rate",IF('Largest Non-Life companies_DATA'!N177=0,0,'Largest Non-Life companies_DATA'!N177/Eco!X71))))</f>
        <v>413.63052411000012</v>
      </c>
      <c r="P179" s="151">
        <f>IF($C$2="National Currency",IF('Largest Non-Life companies_DATA'!O177=0,0,'Largest Non-Life companies_DATA'!O177),IF($C$2="Current Exchange rate",IF('Largest Non-Life companies_DATA'!O177=0,0,'Largest Non-Life companies_DATA'!O177/Eco!Y35),IF($C$2="Constant Exchange rate",IF('Largest Non-Life companies_DATA'!O177=0,0,'Largest Non-Life companies_DATA'!O177/Eco!Y71))))</f>
        <v>341.40997121999999</v>
      </c>
      <c r="Q179" s="22">
        <f t="shared" si="10"/>
        <v>6.8152261251794109E-3</v>
      </c>
      <c r="R179" s="22">
        <f t="shared" si="11"/>
        <v>-3.7679724215321175E-2</v>
      </c>
      <c r="S179" s="22">
        <f t="shared" si="12"/>
        <v>-2.8345221812697496E-2</v>
      </c>
    </row>
    <row r="180" spans="3:19" x14ac:dyDescent="0.25">
      <c r="C180" s="187"/>
      <c r="D180" s="188"/>
      <c r="E180" s="43" t="s">
        <v>31</v>
      </c>
      <c r="F180" s="133">
        <f>IF($C$2="National Currency",IF('Largest Non-Life companies_DATA'!E178=0,0,'Largest Non-Life companies_DATA'!E178),IF($C$2="Current Exchange rate",IF('Largest Non-Life companies_DATA'!E178=0,0,'Largest Non-Life companies_DATA'!E178/Eco!O36),IF($C$2="Constant Exchange rate",IF('Largest Non-Life companies_DATA'!E178=0,0,'Largest Non-Life companies_DATA'!E178/Eco!O72))))</f>
        <v>95.249880476487917</v>
      </c>
      <c r="G180" s="127">
        <f>IF($C$2="National Currency",IF('Largest Non-Life companies_DATA'!F178=0,0,'Largest Non-Life companies_DATA'!F178),IF($C$2="Current Exchange rate",IF('Largest Non-Life companies_DATA'!F178=0,0,'Largest Non-Life companies_DATA'!F178/Eco!P36),IF($C$2="Constant Exchange rate",IF('Largest Non-Life companies_DATA'!F178=0,0,'Largest Non-Life companies_DATA'!F178/Eco!P72))))</f>
        <v>142.76559809717139</v>
      </c>
      <c r="H180" s="127">
        <f>IF($C$2="National Currency",IF('Largest Non-Life companies_DATA'!G178=0,0,'Largest Non-Life companies_DATA'!G178),IF($C$2="Current Exchange rate",IF('Largest Non-Life companies_DATA'!G178=0,0,'Largest Non-Life companies_DATA'!G178/Eco!Q36),IF($C$2="Constant Exchange rate",IF('Largest Non-Life companies_DATA'!G178=0,0,'Largest Non-Life companies_DATA'!G178/Eco!Q72))))</f>
        <v>190.28131571785488</v>
      </c>
      <c r="I180" s="127">
        <f>IF($C$2="National Currency",IF('Largest Non-Life companies_DATA'!H178=0,0,'Largest Non-Life companies_DATA'!H178),IF($C$2="Current Exchange rate",IF('Largest Non-Life companies_DATA'!H178=0,0,'Largest Non-Life companies_DATA'!H178/Eco!R36),IF($C$2="Constant Exchange rate",IF('Largest Non-Life companies_DATA'!H178=0,0,'Largest Non-Life companies_DATA'!H178/Eco!R72))))</f>
        <v>237.7970333385384</v>
      </c>
      <c r="J180" s="54">
        <f>IF($C$2="National Currency",IF('Largest Non-Life companies_DATA'!I178=0,0,'Largest Non-Life companies_DATA'!I178),IF($C$2="Current Exchange rate",IF('Largest Non-Life companies_DATA'!I178=0,0,'Largest Non-Life companies_DATA'!I178/Eco!S36),IF($C$2="Constant Exchange rate",IF('Largest Non-Life companies_DATA'!I178=0,0,'Largest Non-Life companies_DATA'!I178/Eco!S72))))</f>
        <v>285.31275095922189</v>
      </c>
      <c r="K180" s="54">
        <f>IF($C$2="National Currency",IF('Largest Non-Life companies_DATA'!J178=0,0,'Largest Non-Life companies_DATA'!J178),IF($C$2="Current Exchange rate",IF('Largest Non-Life companies_DATA'!J178=0,0,'Largest Non-Life companies_DATA'!J178/Eco!T36),IF($C$2="Constant Exchange rate",IF('Largest Non-Life companies_DATA'!J178=0,0,'Largest Non-Life companies_DATA'!J178/Eco!T72))))</f>
        <v>286.87427500669224</v>
      </c>
      <c r="L180" s="54">
        <f>IF($C$2="National Currency",IF('Largest Non-Life companies_DATA'!K178=0,0,'Largest Non-Life companies_DATA'!K178),IF($C$2="Current Exchange rate",IF('Largest Non-Life companies_DATA'!K178=0,0,'Largest Non-Life companies_DATA'!K178/Eco!U36),IF($C$2="Constant Exchange rate",IF('Largest Non-Life companies_DATA'!K178=0,0,'Largest Non-Life companies_DATA'!K178/Eco!U72))))</f>
        <v>238.46702953511198</v>
      </c>
      <c r="M180" s="127">
        <f>IF($C$2="National Currency",IF('Largest Non-Life companies_DATA'!L178=0,0,'Largest Non-Life companies_DATA'!L178),IF($C$2="Current Exchange rate",IF('Largest Non-Life companies_DATA'!L178=0,0,'Largest Non-Life companies_DATA'!L178/Eco!V36),IF($C$2="Constant Exchange rate",IF('Largest Non-Life companies_DATA'!L178=0,0,'Largest Non-Life companies_DATA'!L178/Eco!V72))))</f>
        <v>242.70545194967431</v>
      </c>
      <c r="N180" s="54">
        <f>IF($C$2="National Currency",IF('Largest Non-Life companies_DATA'!M178=0,0,'Largest Non-Life companies_DATA'!M178),IF($C$2="Current Exchange rate",IF('Largest Non-Life companies_DATA'!M178=0,0,'Largest Non-Life companies_DATA'!M178/Eco!W36),IF($C$2="Constant Exchange rate",IF('Largest Non-Life companies_DATA'!M178=0,0,'Largest Non-Life companies_DATA'!M178/Eco!W72))))</f>
        <v>246.94387436423662</v>
      </c>
      <c r="O180" s="127">
        <f>IF($C$2="National Currency",IF('Largest Non-Life companies_DATA'!N178=0,0,'Largest Non-Life companies_DATA'!N178),IF($C$2="Current Exchange rate",IF('Largest Non-Life companies_DATA'!N178=0,0,'Largest Non-Life companies_DATA'!N178/Eco!X36),IF($C$2="Constant Exchange rate",IF('Largest Non-Life companies_DATA'!N178=0,0,'Largest Non-Life companies_DATA'!N178/Eco!X72))))</f>
        <v>246.94387436423662</v>
      </c>
      <c r="P180" s="152">
        <f>IF($C$2="National Currency",IF('Largest Non-Life companies_DATA'!O178=0,0,'Largest Non-Life companies_DATA'!O178),IF($C$2="Current Exchange rate",IF('Largest Non-Life companies_DATA'!O178=0,0,'Largest Non-Life companies_DATA'!O178/Eco!Y36),IF($C$2="Constant Exchange rate",IF('Largest Non-Life companies_DATA'!O178=0,0,'Largest Non-Life companies_DATA'!O178/Eco!Y72))))</f>
        <v>0</v>
      </c>
      <c r="Q180" s="22">
        <f t="shared" si="10"/>
        <v>4.0687962950543746E-3</v>
      </c>
      <c r="R180" s="22">
        <f t="shared" si="11"/>
        <v>0</v>
      </c>
      <c r="S180" s="22">
        <f t="shared" si="12"/>
        <v>1.5925898607840647</v>
      </c>
    </row>
    <row r="181" spans="3:19" x14ac:dyDescent="0.25">
      <c r="C181" s="187"/>
      <c r="D181" s="188"/>
      <c r="E181" s="43" t="s">
        <v>24</v>
      </c>
      <c r="F181" s="133">
        <f>IF($C$2="National Currency",IF('Largest Non-Life companies_DATA'!E179=0,0,'Largest Non-Life companies_DATA'!E179),IF($C$2="Current Exchange rate",IF('Largest Non-Life companies_DATA'!E179=0,0,'Largest Non-Life companies_DATA'!E179/Eco!O37),IF($C$2="Constant Exchange rate",IF('Largest Non-Life companies_DATA'!E179=0,0,'Largest Non-Life companies_DATA'!E179/Eco!O73))))</f>
        <v>1223.0384328755456</v>
      </c>
      <c r="G181" s="54">
        <f>IF($C$2="National Currency",IF('Largest Non-Life companies_DATA'!F179=0,0,'Largest Non-Life companies_DATA'!F179),IF($C$2="Current Exchange rate",IF('Largest Non-Life companies_DATA'!F179=0,0,'Largest Non-Life companies_DATA'!F179/Eco!P37),IF($C$2="Constant Exchange rate",IF('Largest Non-Life companies_DATA'!F179=0,0,'Largest Non-Life companies_DATA'!F179/Eco!P73))))</f>
        <v>1196.8487171297775</v>
      </c>
      <c r="H181" s="54">
        <f>IF($C$2="National Currency",IF('Largest Non-Life companies_DATA'!G179=0,0,'Largest Non-Life companies_DATA'!G179),IF($C$2="Current Exchange rate",IF('Largest Non-Life companies_DATA'!G179=0,0,'Largest Non-Life companies_DATA'!G179/Eco!Q37),IF($C$2="Constant Exchange rate",IF('Largest Non-Life companies_DATA'!G179=0,0,'Largest Non-Life companies_DATA'!G179/Eco!Q73))))</f>
        <v>1242.2016395187904</v>
      </c>
      <c r="I181" s="54">
        <f>IF($C$2="National Currency",IF('Largest Non-Life companies_DATA'!H179=0,0,'Largest Non-Life companies_DATA'!H179),IF($C$2="Current Exchange rate",IF('Largest Non-Life companies_DATA'!H179=0,0,'Largest Non-Life companies_DATA'!H179/Eco!R37),IF($C$2="Constant Exchange rate",IF('Largest Non-Life companies_DATA'!H179=0,0,'Largest Non-Life companies_DATA'!H179/Eco!R73))))</f>
        <v>1235.0686681571383</v>
      </c>
      <c r="J181" s="54">
        <f>IF($C$2="National Currency",IF('Largest Non-Life companies_DATA'!I179=0,0,'Largest Non-Life companies_DATA'!I179),IF($C$2="Current Exchange rate",IF('Largest Non-Life companies_DATA'!I179=0,0,'Largest Non-Life companies_DATA'!I179/Eco!S37),IF($C$2="Constant Exchange rate",IF('Largest Non-Life companies_DATA'!I179=0,0,'Largest Non-Life companies_DATA'!I179/Eco!S73))))</f>
        <v>1191.5256041733205</v>
      </c>
      <c r="K181" s="54">
        <f>IF($C$2="National Currency",IF('Largest Non-Life companies_DATA'!J179=0,0,'Largest Non-Life companies_DATA'!J179),IF($C$2="Current Exchange rate",IF('Largest Non-Life companies_DATA'!J179=0,0,'Largest Non-Life companies_DATA'!J179/Eco!T37),IF($C$2="Constant Exchange rate",IF('Largest Non-Life companies_DATA'!J179=0,0,'Largest Non-Life companies_DATA'!J179/Eco!T73))))</f>
        <v>1183.8603215160224</v>
      </c>
      <c r="L181" s="54">
        <f>IF($C$2="National Currency",IF('Largest Non-Life companies_DATA'!K179=0,0,'Largest Non-Life companies_DATA'!K179),IF($C$2="Current Exchange rate",IF('Largest Non-Life companies_DATA'!K179=0,0,'Largest Non-Life companies_DATA'!K179/Eco!U37),IF($C$2="Constant Exchange rate",IF('Largest Non-Life companies_DATA'!K179=0,0,'Largest Non-Life companies_DATA'!K179/Eco!U73))))</f>
        <v>1214.4149898860853</v>
      </c>
      <c r="M181" s="54">
        <f>IF($C$2="National Currency",IF('Largest Non-Life companies_DATA'!L179=0,0,'Largest Non-Life companies_DATA'!L179),IF($C$2="Current Exchange rate",IF('Largest Non-Life companies_DATA'!L179=0,0,'Largest Non-Life companies_DATA'!L179/Eco!V37),IF($C$2="Constant Exchange rate",IF('Largest Non-Life companies_DATA'!L179=0,0,'Largest Non-Life companies_DATA'!L179/Eco!V73))))</f>
        <v>1256.3611199829659</v>
      </c>
      <c r="N181" s="54">
        <f>IF($C$2="National Currency",IF('Largest Non-Life companies_DATA'!M179=0,0,'Largest Non-Life companies_DATA'!M179),IF($C$2="Current Exchange rate",IF('Largest Non-Life companies_DATA'!M179=0,0,'Largest Non-Life companies_DATA'!M179/Eco!W37),IF($C$2="Constant Exchange rate",IF('Largest Non-Life companies_DATA'!M179=0,0,'Largest Non-Life companies_DATA'!M179/Eco!W73))))</f>
        <v>1262.5359310124561</v>
      </c>
      <c r="O181" s="54">
        <f>IF($C$2="National Currency",IF('Largest Non-Life companies_DATA'!N179=0,0,'Largest Non-Life companies_DATA'!N179),IF($C$2="Current Exchange rate",IF('Largest Non-Life companies_DATA'!N179=0,0,'Largest Non-Life companies_DATA'!N179/Eco!X37),IF($C$2="Constant Exchange rate",IF('Largest Non-Life companies_DATA'!N179=0,0,'Largest Non-Life companies_DATA'!N179/Eco!X73))))</f>
        <v>1294.7939955285851</v>
      </c>
      <c r="P181" s="151">
        <f>IF($C$2="National Currency",IF('Largest Non-Life companies_DATA'!O179=0,0,'Largest Non-Life companies_DATA'!O179),IF($C$2="Current Exchange rate",IF('Largest Non-Life companies_DATA'!O179=0,0,'Largest Non-Life companies_DATA'!O179/Eco!Y37),IF($C$2="Constant Exchange rate",IF('Largest Non-Life companies_DATA'!O179=0,0,'Largest Non-Life companies_DATA'!O179/Eco!Y73))))</f>
        <v>0</v>
      </c>
      <c r="Q181" s="22">
        <f t="shared" si="10"/>
        <v>2.1333807228175274E-2</v>
      </c>
      <c r="R181" s="22">
        <f t="shared" si="11"/>
        <v>2.5550215026562073E-2</v>
      </c>
      <c r="S181" s="22">
        <f t="shared" si="12"/>
        <v>5.8669916434540337E-2</v>
      </c>
    </row>
    <row r="182" spans="3:19" x14ac:dyDescent="0.25">
      <c r="C182" s="187"/>
      <c r="D182" s="188"/>
      <c r="E182" s="43" t="s">
        <v>25</v>
      </c>
      <c r="F182" s="133">
        <f>IF($C$2="National Currency",IF('Largest Non-Life companies_DATA'!E180=0,0,'Largest Non-Life companies_DATA'!E180),IF($C$2="Current Exchange rate",IF('Largest Non-Life companies_DATA'!E180=0,0,'Largest Non-Life companies_DATA'!E180/Eco!O38),IF($C$2="Constant Exchange rate",IF('Largest Non-Life companies_DATA'!E180=0,0,'Largest Non-Life companies_DATA'!E180/Eco!O74))))</f>
        <v>233.46686696711737</v>
      </c>
      <c r="G182" s="54">
        <f>IF($C$2="National Currency",IF('Largest Non-Life companies_DATA'!F180=0,0,'Largest Non-Life companies_DATA'!F180),IF($C$2="Current Exchange rate",IF('Largest Non-Life companies_DATA'!F180=0,0,'Largest Non-Life companies_DATA'!F180/Eco!P38),IF($C$2="Constant Exchange rate",IF('Largest Non-Life companies_DATA'!F180=0,0,'Largest Non-Life companies_DATA'!F180/Eco!P74))))</f>
        <v>230.09514271407113</v>
      </c>
      <c r="H182" s="54">
        <f>IF($C$2="National Currency",IF('Largest Non-Life companies_DATA'!G180=0,0,'Largest Non-Life companies_DATA'!G180),IF($C$2="Current Exchange rate",IF('Largest Non-Life companies_DATA'!G180=0,0,'Largest Non-Life companies_DATA'!G180/Eco!Q38),IF($C$2="Constant Exchange rate",IF('Largest Non-Life companies_DATA'!G180=0,0,'Largest Non-Life companies_DATA'!G180/Eco!Q74))))</f>
        <v>218.80737773326658</v>
      </c>
      <c r="I182" s="54">
        <f>IF($C$2="National Currency",IF('Largest Non-Life companies_DATA'!H180=0,0,'Largest Non-Life companies_DATA'!H180),IF($C$2="Current Exchange rate",IF('Largest Non-Life companies_DATA'!H180=0,0,'Largest Non-Life companies_DATA'!H180/Eco!R38),IF($C$2="Constant Exchange rate",IF('Largest Non-Life companies_DATA'!H180=0,0,'Largest Non-Life companies_DATA'!H180/Eco!R74))))</f>
        <v>234</v>
      </c>
      <c r="J182" s="54">
        <f>IF($C$2="National Currency",IF('Largest Non-Life companies_DATA'!I180=0,0,'Largest Non-Life companies_DATA'!I180),IF($C$2="Current Exchange rate",IF('Largest Non-Life companies_DATA'!I180=0,0,'Largest Non-Life companies_DATA'!I180/Eco!S38),IF($C$2="Constant Exchange rate",IF('Largest Non-Life companies_DATA'!I180=0,0,'Largest Non-Life companies_DATA'!I180/Eco!S74))))</f>
        <v>240</v>
      </c>
      <c r="K182" s="54">
        <f>IF($C$2="National Currency",IF('Largest Non-Life companies_DATA'!J180=0,0,'Largest Non-Life companies_DATA'!J180),IF($C$2="Current Exchange rate",IF('Largest Non-Life companies_DATA'!J180=0,0,'Largest Non-Life companies_DATA'!J180/Eco!T38),IF($C$2="Constant Exchange rate",IF('Largest Non-Life companies_DATA'!J180=0,0,'Largest Non-Life companies_DATA'!J180/Eco!T74))))</f>
        <v>248</v>
      </c>
      <c r="L182" s="54">
        <f>IF($C$2="National Currency",IF('Largest Non-Life companies_DATA'!K180=0,0,'Largest Non-Life companies_DATA'!K180),IF($C$2="Current Exchange rate",IF('Largest Non-Life companies_DATA'!K180=0,0,'Largest Non-Life companies_DATA'!K180/Eco!U38),IF($C$2="Constant Exchange rate",IF('Largest Non-Life companies_DATA'!K180=0,0,'Largest Non-Life companies_DATA'!K180/Eco!U74))))</f>
        <v>248</v>
      </c>
      <c r="M182" s="54">
        <f>IF($C$2="National Currency",IF('Largest Non-Life companies_DATA'!L180=0,0,'Largest Non-Life companies_DATA'!L180),IF($C$2="Current Exchange rate",IF('Largest Non-Life companies_DATA'!L180=0,0,'Largest Non-Life companies_DATA'!L180/Eco!V38),IF($C$2="Constant Exchange rate",IF('Largest Non-Life companies_DATA'!L180=0,0,'Largest Non-Life companies_DATA'!L180/Eco!V74))))</f>
        <v>253</v>
      </c>
      <c r="N182" s="54">
        <f>IF($C$2="National Currency",IF('Largest Non-Life companies_DATA'!M180=0,0,'Largest Non-Life companies_DATA'!M180),IF($C$2="Current Exchange rate",IF('Largest Non-Life companies_DATA'!M180=0,0,'Largest Non-Life companies_DATA'!M180/Eco!W38),IF($C$2="Constant Exchange rate",IF('Largest Non-Life companies_DATA'!M180=0,0,'Largest Non-Life companies_DATA'!M180/Eco!W74))))</f>
        <v>271</v>
      </c>
      <c r="O182" s="54">
        <f>IF($C$2="National Currency",IF('Largest Non-Life companies_DATA'!N180=0,0,'Largest Non-Life companies_DATA'!N180),IF($C$2="Current Exchange rate",IF('Largest Non-Life companies_DATA'!N180=0,0,'Largest Non-Life companies_DATA'!N180/Eco!X38),IF($C$2="Constant Exchange rate",IF('Largest Non-Life companies_DATA'!N180=0,0,'Largest Non-Life companies_DATA'!N180/Eco!X74))))</f>
        <v>267</v>
      </c>
      <c r="P182" s="151">
        <f>IF($C$2="National Currency",IF('Largest Non-Life companies_DATA'!O180=0,0,'Largest Non-Life companies_DATA'!O180),IF($C$2="Current Exchange rate",IF('Largest Non-Life companies_DATA'!O180=0,0,'Largest Non-Life companies_DATA'!O180/Eco!Y38),IF($C$2="Constant Exchange rate",IF('Largest Non-Life companies_DATA'!O180=0,0,'Largest Non-Life companies_DATA'!O180/Eco!Y74))))</f>
        <v>0</v>
      </c>
      <c r="Q182" s="22">
        <f t="shared" si="10"/>
        <v>4.3992531241214307E-3</v>
      </c>
      <c r="R182" s="22">
        <f t="shared" si="11"/>
        <v>-1.4760147601476037E-2</v>
      </c>
      <c r="S182" s="22">
        <f t="shared" si="12"/>
        <v>0.14363122899835545</v>
      </c>
    </row>
    <row r="183" spans="3:19" x14ac:dyDescent="0.25">
      <c r="C183" s="187"/>
      <c r="D183" s="188"/>
      <c r="E183" s="43" t="s">
        <v>26</v>
      </c>
      <c r="F183" s="133">
        <f>IF($C$2="National Currency",IF('Largest Non-Life companies_DATA'!E181=0,0,'Largest Non-Life companies_DATA'!E181),IF($C$2="Current Exchange rate",IF('Largest Non-Life companies_DATA'!E181=0,0,'Largest Non-Life companies_DATA'!E181/Eco!O39),IF($C$2="Constant Exchange rate",IF('Largest Non-Life companies_DATA'!E181=0,0,'Largest Non-Life companies_DATA'!E181/Eco!O75))))</f>
        <v>219.37860983867753</v>
      </c>
      <c r="G183" s="54">
        <f>IF($C$2="National Currency",IF('Largest Non-Life companies_DATA'!F181=0,0,'Largest Non-Life companies_DATA'!F181),IF($C$2="Current Exchange rate",IF('Largest Non-Life companies_DATA'!F181=0,0,'Largest Non-Life companies_DATA'!F181/Eco!P39),IF($C$2="Constant Exchange rate",IF('Largest Non-Life companies_DATA'!F181=0,0,'Largest Non-Life companies_DATA'!F181/Eco!P75))))</f>
        <v>243.01268007700989</v>
      </c>
      <c r="H183" s="54">
        <f>IF($C$2="National Currency",IF('Largest Non-Life companies_DATA'!G181=0,0,'Largest Non-Life companies_DATA'!G181),IF($C$2="Current Exchange rate",IF('Largest Non-Life companies_DATA'!G181=0,0,'Largest Non-Life companies_DATA'!G181/Eco!Q39),IF($C$2="Constant Exchange rate",IF('Largest Non-Life companies_DATA'!G181=0,0,'Largest Non-Life companies_DATA'!G181/Eco!Q75))))</f>
        <v>237.83442873265616</v>
      </c>
      <c r="I183" s="54">
        <f>IF($C$2="National Currency",IF('Largest Non-Life companies_DATA'!H181=0,0,'Largest Non-Life companies_DATA'!H181),IF($C$2="Current Exchange rate",IF('Largest Non-Life companies_DATA'!H181=0,0,'Largest Non-Life companies_DATA'!H181/Eco!R39),IF($C$2="Constant Exchange rate",IF('Largest Non-Life companies_DATA'!H181=0,0,'Largest Non-Life companies_DATA'!H181/Eco!R75))))</f>
        <v>264.12401248091351</v>
      </c>
      <c r="J183" s="54">
        <f>IF($C$2="National Currency",IF('Largest Non-Life companies_DATA'!I181=0,0,'Largest Non-Life companies_DATA'!I181),IF($C$2="Current Exchange rate",IF('Largest Non-Life companies_DATA'!I181=0,0,'Largest Non-Life companies_DATA'!I181/Eco!S39),IF($C$2="Constant Exchange rate",IF('Largest Non-Life companies_DATA'!I181=0,0,'Largest Non-Life companies_DATA'!I181/Eco!S75))))</f>
        <v>278.03226448914558</v>
      </c>
      <c r="K183" s="54">
        <f>IF($C$2="National Currency",IF('Largest Non-Life companies_DATA'!J181=0,0,'Largest Non-Life companies_DATA'!J181),IF($C$2="Current Exchange rate",IF('Largest Non-Life companies_DATA'!J181=0,0,'Largest Non-Life companies_DATA'!J181/Eco!T39),IF($C$2="Constant Exchange rate",IF('Largest Non-Life companies_DATA'!J181=0,0,'Largest Non-Life companies_DATA'!J181/Eco!T75))))</f>
        <v>275</v>
      </c>
      <c r="L183" s="54">
        <f>IF($C$2="National Currency",IF('Largest Non-Life companies_DATA'!K181=0,0,'Largest Non-Life companies_DATA'!K181),IF($C$2="Current Exchange rate",IF('Largest Non-Life companies_DATA'!K181=0,0,'Largest Non-Life companies_DATA'!K181/Eco!U39),IF($C$2="Constant Exchange rate",IF('Largest Non-Life companies_DATA'!K181=0,0,'Largest Non-Life companies_DATA'!K181/Eco!U75))))</f>
        <v>248</v>
      </c>
      <c r="M183" s="54">
        <f>IF($C$2="National Currency",IF('Largest Non-Life companies_DATA'!L181=0,0,'Largest Non-Life companies_DATA'!L181),IF($C$2="Current Exchange rate",IF('Largest Non-Life companies_DATA'!L181=0,0,'Largest Non-Life companies_DATA'!L181/Eco!V39),IF($C$2="Constant Exchange rate",IF('Largest Non-Life companies_DATA'!L181=0,0,'Largest Non-Life companies_DATA'!L181/Eco!V75))))</f>
        <v>253</v>
      </c>
      <c r="N183" s="54">
        <f>IF($C$2="National Currency",IF('Largest Non-Life companies_DATA'!M181=0,0,'Largest Non-Life companies_DATA'!M181),IF($C$2="Current Exchange rate",IF('Largest Non-Life companies_DATA'!M181=0,0,'Largest Non-Life companies_DATA'!M181/Eco!W39),IF($C$2="Constant Exchange rate",IF('Largest Non-Life companies_DATA'!M181=0,0,'Largest Non-Life companies_DATA'!M181/Eco!W75))))</f>
        <v>250</v>
      </c>
      <c r="O183" s="127">
        <f>IF($C$2="National Currency",IF('Largest Non-Life companies_DATA'!N181=0,0,'Largest Non-Life companies_DATA'!N181),IF($C$2="Current Exchange rate",IF('Largest Non-Life companies_DATA'!N181=0,0,'Largest Non-Life companies_DATA'!N181/Eco!X39),IF($C$2="Constant Exchange rate",IF('Largest Non-Life companies_DATA'!N181=0,0,'Largest Non-Life companies_DATA'!N181/Eco!X75))))</f>
        <v>250</v>
      </c>
      <c r="P183" s="152">
        <f>IF($C$2="National Currency",IF('Largest Non-Life companies_DATA'!O181=0,0,'Largest Non-Life companies_DATA'!O181),IF($C$2="Current Exchange rate",IF('Largest Non-Life companies_DATA'!O181=0,0,'Largest Non-Life companies_DATA'!O181/Eco!Y39),IF($C$2="Constant Exchange rate",IF('Largest Non-Life companies_DATA'!O181=0,0,'Largest Non-Life companies_DATA'!O181/Eco!Y75))))</f>
        <v>0</v>
      </c>
      <c r="Q183" s="22">
        <f t="shared" si="10"/>
        <v>4.1191508652822385E-3</v>
      </c>
      <c r="R183" s="22">
        <f t="shared" si="11"/>
        <v>0</v>
      </c>
      <c r="S183" s="22">
        <f t="shared" si="12"/>
        <v>0.1395823876532003</v>
      </c>
    </row>
    <row r="184" spans="3:19" x14ac:dyDescent="0.25">
      <c r="C184" s="187"/>
      <c r="D184" s="188"/>
      <c r="E184" s="43" t="s">
        <v>27</v>
      </c>
      <c r="F184" s="133">
        <f>IF($C$2="National Currency",IF('Largest Non-Life companies_DATA'!E182=0,0,'Largest Non-Life companies_DATA'!E182),IF($C$2="Current Exchange rate",IF('Largest Non-Life companies_DATA'!E182=0,0,'Largest Non-Life companies_DATA'!E182/Eco!O40),IF($C$2="Constant Exchange rate",IF('Largest Non-Life companies_DATA'!E182=0,0,'Largest Non-Life companies_DATA'!E182/Eco!O76))))</f>
        <v>235.23728813559325</v>
      </c>
      <c r="G184" s="54">
        <f>IF($C$2="National Currency",IF('Largest Non-Life companies_DATA'!F182=0,0,'Largest Non-Life companies_DATA'!F182),IF($C$2="Current Exchange rate",IF('Largest Non-Life companies_DATA'!F182=0,0,'Largest Non-Life companies_DATA'!F182/Eco!P40),IF($C$2="Constant Exchange rate",IF('Largest Non-Life companies_DATA'!F182=0,0,'Largest Non-Life companies_DATA'!F182/Eco!P76))))</f>
        <v>268.31002824858763</v>
      </c>
      <c r="H184" s="54">
        <f>IF($C$2="National Currency",IF('Largest Non-Life companies_DATA'!G182=0,0,'Largest Non-Life companies_DATA'!G182),IF($C$2="Current Exchange rate",IF('Largest Non-Life companies_DATA'!G182=0,0,'Largest Non-Life companies_DATA'!G182/Eco!Q40),IF($C$2="Constant Exchange rate",IF('Largest Non-Life companies_DATA'!G182=0,0,'Largest Non-Life companies_DATA'!G182/Eco!Q76))))</f>
        <v>323.97069209039552</v>
      </c>
      <c r="I184" s="54">
        <f>IF($C$2="National Currency",IF('Largest Non-Life companies_DATA'!H182=0,0,'Largest Non-Life companies_DATA'!H182),IF($C$2="Current Exchange rate",IF('Largest Non-Life companies_DATA'!H182=0,0,'Largest Non-Life companies_DATA'!H182/Eco!R40),IF($C$2="Constant Exchange rate",IF('Largest Non-Life companies_DATA'!H182=0,0,'Largest Non-Life companies_DATA'!H182/Eco!R76))))</f>
        <v>398.92125706214688</v>
      </c>
      <c r="J184" s="54">
        <f>IF($C$2="National Currency",IF('Largest Non-Life companies_DATA'!I182=0,0,'Largest Non-Life companies_DATA'!I182),IF($C$2="Current Exchange rate",IF('Largest Non-Life companies_DATA'!I182=0,0,'Largest Non-Life companies_DATA'!I182/Eco!S40),IF($C$2="Constant Exchange rate",IF('Largest Non-Life companies_DATA'!I182=0,0,'Largest Non-Life companies_DATA'!I182/Eco!S76))))</f>
        <v>410.0939265536723</v>
      </c>
      <c r="K184" s="54">
        <f>IF($C$2="National Currency",IF('Largest Non-Life companies_DATA'!J182=0,0,'Largest Non-Life companies_DATA'!J182),IF($C$2="Current Exchange rate",IF('Largest Non-Life companies_DATA'!J182=0,0,'Largest Non-Life companies_DATA'!J182/Eco!T40),IF($C$2="Constant Exchange rate",IF('Largest Non-Life companies_DATA'!J182=0,0,'Largest Non-Life companies_DATA'!J182/Eco!T76))))</f>
        <v>439.08086158192094</v>
      </c>
      <c r="L184" s="54">
        <f>IF($C$2="National Currency",IF('Largest Non-Life companies_DATA'!K182=0,0,'Largest Non-Life companies_DATA'!K182),IF($C$2="Current Exchange rate",IF('Largest Non-Life companies_DATA'!K182=0,0,'Largest Non-Life companies_DATA'!K182/Eco!U40),IF($C$2="Constant Exchange rate",IF('Largest Non-Life companies_DATA'!K182=0,0,'Largest Non-Life companies_DATA'!K182/Eco!U76))))</f>
        <v>501.57415254237293</v>
      </c>
      <c r="M184" s="54">
        <f>IF($C$2="National Currency",IF('Largest Non-Life companies_DATA'!L182=0,0,'Largest Non-Life companies_DATA'!L182),IF($C$2="Current Exchange rate",IF('Largest Non-Life companies_DATA'!L182=0,0,'Largest Non-Life companies_DATA'!L182/Eco!V40),IF($C$2="Constant Exchange rate",IF('Largest Non-Life companies_DATA'!L182=0,0,'Largest Non-Life companies_DATA'!L182/Eco!V76))))</f>
        <v>680.11652542372883</v>
      </c>
      <c r="N184" s="54">
        <f>IF($C$2="National Currency",IF('Largest Non-Life companies_DATA'!M182=0,0,'Largest Non-Life companies_DATA'!M182),IF($C$2="Current Exchange rate",IF('Largest Non-Life companies_DATA'!M182=0,0,'Largest Non-Life companies_DATA'!M182/Eco!W40),IF($C$2="Constant Exchange rate",IF('Largest Non-Life companies_DATA'!M182=0,0,'Largest Non-Life companies_DATA'!M182/Eco!W76))))</f>
        <v>789.06532485875698</v>
      </c>
      <c r="O184" s="54">
        <f>IF($C$2="National Currency",IF('Largest Non-Life companies_DATA'!N182=0,0,'Largest Non-Life companies_DATA'!N182),IF($C$2="Current Exchange rate",IF('Largest Non-Life companies_DATA'!N182=0,0,'Largest Non-Life companies_DATA'!N182/Eco!X40),IF($C$2="Constant Exchange rate",IF('Largest Non-Life companies_DATA'!N182=0,0,'Largest Non-Life companies_DATA'!N182/Eco!X76))))</f>
        <v>971.04519774011305</v>
      </c>
      <c r="P184" s="151">
        <f>IF($C$2="National Currency",IF('Largest Non-Life companies_DATA'!O182=0,0,'Largest Non-Life companies_DATA'!O182),IF($C$2="Current Exchange rate",IF('Largest Non-Life companies_DATA'!O182=0,0,'Largest Non-Life companies_DATA'!O182/Eco!Y40),IF($C$2="Constant Exchange rate",IF('Largest Non-Life companies_DATA'!O182=0,0,'Largest Non-Life companies_DATA'!O182/Eco!Y76))))</f>
        <v>0</v>
      </c>
      <c r="Q184" s="22">
        <f t="shared" si="10"/>
        <v>1.5999526665997396E-2</v>
      </c>
      <c r="R184" s="22">
        <f t="shared" si="11"/>
        <v>0.23062713206150653</v>
      </c>
      <c r="S184" s="22">
        <f t="shared" si="12"/>
        <v>3.1279390926339552</v>
      </c>
    </row>
    <row r="185" spans="3:19" x14ac:dyDescent="0.25">
      <c r="C185" s="187"/>
      <c r="D185" s="188"/>
      <c r="E185" s="43" t="s">
        <v>61</v>
      </c>
      <c r="F185" s="135">
        <f>IF($C$2="National Currency",IF('Largest Non-Life companies_DATA'!E183=0,0,'Largest Non-Life companies_DATA'!E183),IF($C$2="Current Exchange rate",IF('Largest Non-Life companies_DATA'!E183=0,0,'Largest Non-Life companies_DATA'!E183/Eco!O41),IF($C$2="Constant Exchange rate",IF('Largest Non-Life companies_DATA'!E183=0,0,'Largest Non-Life companies_DATA'!E183/Eco!O77))))</f>
        <v>7074.078829117987</v>
      </c>
      <c r="G185" s="56">
        <f>IF($C$2="National Currency",IF('Largest Non-Life companies_DATA'!F183=0,0,'Largest Non-Life companies_DATA'!F183),IF($C$2="Current Exchange rate",IF('Largest Non-Life companies_DATA'!F183=0,0,'Largest Non-Life companies_DATA'!F183/Eco!P41),IF($C$2="Constant Exchange rate",IF('Largest Non-Life companies_DATA'!F183=0,0,'Largest Non-Life companies_DATA'!F183/Eco!P77))))</f>
        <v>6962.3828476055969</v>
      </c>
      <c r="H185" s="56">
        <f>IF($C$2="National Currency",IF('Largest Non-Life companies_DATA'!G183=0,0,'Largest Non-Life companies_DATA'!G183),IF($C$2="Current Exchange rate",IF('Largest Non-Life companies_DATA'!G183=0,0,'Largest Non-Life companies_DATA'!G183/Eco!Q41),IF($C$2="Constant Exchange rate",IF('Largest Non-Life companies_DATA'!G183=0,0,'Largest Non-Life companies_DATA'!G183/Eco!Q77))))</f>
        <v>6922.5831300552054</v>
      </c>
      <c r="I185" s="56">
        <f>IF($C$2="National Currency",IF('Largest Non-Life companies_DATA'!H183=0,0,'Largest Non-Life companies_DATA'!H183),IF($C$2="Current Exchange rate",IF('Largest Non-Life companies_DATA'!H183=0,0,'Largest Non-Life companies_DATA'!H183/Eco!R41),IF($C$2="Constant Exchange rate",IF('Largest Non-Life companies_DATA'!H183=0,0,'Largest Non-Life companies_DATA'!H183/Eco!R77))))</f>
        <v>6355.1161894980096</v>
      </c>
      <c r="J185" s="56">
        <f>IF($C$2="National Currency",IF('Largest Non-Life companies_DATA'!I183=0,0,'Largest Non-Life companies_DATA'!I183),IF($C$2="Current Exchange rate",IF('Largest Non-Life companies_DATA'!I183=0,0,'Largest Non-Life companies_DATA'!I183/Eco!S41),IF($C$2="Constant Exchange rate",IF('Largest Non-Life companies_DATA'!I183=0,0,'Largest Non-Life companies_DATA'!I183/Eco!S77))))</f>
        <v>6130.6316600333803</v>
      </c>
      <c r="K185" s="56">
        <f>IF($C$2="National Currency",IF('Largest Non-Life companies_DATA'!J183=0,0,'Largest Non-Life companies_DATA'!J183),IF($C$2="Current Exchange rate",IF('Largest Non-Life companies_DATA'!J183=0,0,'Largest Non-Life companies_DATA'!J183/Eco!T41),IF($C$2="Constant Exchange rate",IF('Largest Non-Life companies_DATA'!J183=0,0,'Largest Non-Life companies_DATA'!J183/Eco!T77))))</f>
        <v>5050.7125433303372</v>
      </c>
      <c r="L185" s="56">
        <f>IF($C$2="National Currency",IF('Largest Non-Life companies_DATA'!K183=0,0,'Largest Non-Life companies_DATA'!K183),IF($C$2="Current Exchange rate",IF('Largest Non-Life companies_DATA'!K183=0,0,'Largest Non-Life companies_DATA'!K183/Eco!U41),IF($C$2="Constant Exchange rate",IF('Largest Non-Life companies_DATA'!K183=0,0,'Largest Non-Life companies_DATA'!K183/Eco!U77))))</f>
        <v>5726.0238798305299</v>
      </c>
      <c r="M185" s="56">
        <f>IF($C$2="National Currency",IF('Largest Non-Life companies_DATA'!L183=0,0,'Largest Non-Life companies_DATA'!L183),IF($C$2="Current Exchange rate",IF('Largest Non-Life companies_DATA'!L183=0,0,'Largest Non-Life companies_DATA'!L183/Eco!V41),IF($C$2="Constant Exchange rate",IF('Largest Non-Life companies_DATA'!L183=0,0,'Largest Non-Life companies_DATA'!L183/Eco!V77))))</f>
        <v>4579.5352420079598</v>
      </c>
      <c r="N185" s="56">
        <f>IF($C$2="National Currency",IF('Largest Non-Life companies_DATA'!M183=0,0,'Largest Non-Life companies_DATA'!M183),IF($C$2="Current Exchange rate",IF('Largest Non-Life companies_DATA'!M183=0,0,'Largest Non-Life companies_DATA'!M183/Eco!W41),IF($C$2="Constant Exchange rate",IF('Largest Non-Life companies_DATA'!M183=0,0,'Largest Non-Life companies_DATA'!M183/Eco!W77))))</f>
        <v>4367.6980356913591</v>
      </c>
      <c r="O185" s="176">
        <f>IF($C$2="National Currency",IF('Largest Non-Life companies_DATA'!N183=0,0,'Largest Non-Life companies_DATA'!N183),IF($C$2="Current Exchange rate",IF('Largest Non-Life companies_DATA'!N183=0,0,'Largest Non-Life companies_DATA'!N183/Eco!X41),IF($C$2="Constant Exchange rate",IF('Largest Non-Life companies_DATA'!N183=0,0,'Largest Non-Life companies_DATA'!N183/Eco!X77))))</f>
        <v>4367.6980356913591</v>
      </c>
      <c r="P185" s="153">
        <f>IF($C$2="National Currency",IF('Largest Non-Life companies_DATA'!O183=0,0,'Largest Non-Life companies_DATA'!O183),IF($C$2="Current Exchange rate",IF('Largest Non-Life companies_DATA'!O183=0,0,'Largest Non-Life companies_DATA'!O183/Eco!Y41),IF($C$2="Constant Exchange rate",IF('Largest Non-Life companies_DATA'!O183=0,0,'Largest Non-Life companies_DATA'!O183/Eco!Y77))))</f>
        <v>0</v>
      </c>
      <c r="Q185" s="22">
        <f t="shared" si="10"/>
        <v>7.1964828572038383E-2</v>
      </c>
      <c r="R185" s="22">
        <f t="shared" si="11"/>
        <v>0</v>
      </c>
      <c r="S185" s="22">
        <f t="shared" si="12"/>
        <v>-0.38257713248638847</v>
      </c>
    </row>
    <row r="186" spans="3:19" ht="15.75" thickBot="1" x14ac:dyDescent="0.3">
      <c r="C186" s="189"/>
      <c r="D186" s="190"/>
      <c r="E186" s="29" t="s">
        <v>67</v>
      </c>
      <c r="F186" s="77">
        <f t="shared" ref="F186:O186" si="13">SUM(F154:F185)</f>
        <v>37736.370157237929</v>
      </c>
      <c r="G186" s="77">
        <f t="shared" si="13"/>
        <v>38421.453570339974</v>
      </c>
      <c r="H186" s="77">
        <f t="shared" si="13"/>
        <v>47809.421826667443</v>
      </c>
      <c r="I186" s="77">
        <f t="shared" si="13"/>
        <v>53939.298689781324</v>
      </c>
      <c r="J186" s="77">
        <f t="shared" si="13"/>
        <v>56289.992077618394</v>
      </c>
      <c r="K186" s="77">
        <f t="shared" si="13"/>
        <v>55695.309594218917</v>
      </c>
      <c r="L186" s="77">
        <f t="shared" si="13"/>
        <v>58966.136893631876</v>
      </c>
      <c r="M186" s="77">
        <f t="shared" si="13"/>
        <v>59797.890918959805</v>
      </c>
      <c r="N186" s="77">
        <f t="shared" si="13"/>
        <v>61464.55501861214</v>
      </c>
      <c r="O186" s="77">
        <f t="shared" si="13"/>
        <v>60692.120336522406</v>
      </c>
      <c r="P186" s="77" t="s">
        <v>128</v>
      </c>
      <c r="Q186" s="22">
        <f t="shared" si="10"/>
        <v>1</v>
      </c>
    </row>
    <row r="187" spans="3:19" ht="16.5" thickTop="1" thickBot="1" x14ac:dyDescent="0.3">
      <c r="C187" s="191"/>
      <c r="D187" s="192"/>
      <c r="E187" s="25" t="s">
        <v>68</v>
      </c>
      <c r="F187" s="77">
        <v>37704.640625</v>
      </c>
      <c r="G187" s="77">
        <v>38383.0390625</v>
      </c>
      <c r="H187" s="77">
        <v>47754.07421875</v>
      </c>
      <c r="I187" s="77">
        <v>46146.1796875</v>
      </c>
      <c r="J187" s="77">
        <v>47954.19921875</v>
      </c>
      <c r="K187" s="77">
        <v>47133.671875</v>
      </c>
      <c r="L187" s="77">
        <v>50128.01171875</v>
      </c>
      <c r="M187" s="77">
        <v>50633.8671875</v>
      </c>
      <c r="N187" s="77">
        <v>51375.66796875</v>
      </c>
      <c r="O187" s="77">
        <v>51485.234375</v>
      </c>
      <c r="P187" s="77" t="s">
        <v>128</v>
      </c>
      <c r="Q187" s="22">
        <f t="shared" si="10"/>
        <v>0.84830179090016034</v>
      </c>
      <c r="R187" s="22">
        <f t="shared" si="11"/>
        <v>2.1326517120252575E-3</v>
      </c>
      <c r="S187" s="22">
        <f t="shared" si="12"/>
        <v>0.36548800151838079</v>
      </c>
    </row>
    <row r="188" spans="3:19" ht="15.75" thickTop="1" x14ac:dyDescent="0.25">
      <c r="E188" s="25" t="s">
        <v>70</v>
      </c>
      <c r="F188" s="92"/>
      <c r="G188" s="92">
        <f t="shared" ref="G188:O188" si="14">G187/F187-1</f>
        <v>1.7992438762304275E-2</v>
      </c>
      <c r="H188" s="92">
        <f t="shared" si="14"/>
        <v>0.24414521062261185</v>
      </c>
      <c r="I188" s="92">
        <f t="shared" si="14"/>
        <v>-3.3670311016492982E-2</v>
      </c>
      <c r="J188" s="92">
        <f t="shared" si="14"/>
        <v>3.9180264617652671E-2</v>
      </c>
      <c r="K188" s="92">
        <f t="shared" si="14"/>
        <v>-1.7110646348342584E-2</v>
      </c>
      <c r="L188" s="92">
        <f t="shared" si="14"/>
        <v>6.3528677580882764E-2</v>
      </c>
      <c r="M188" s="92">
        <f t="shared" si="14"/>
        <v>1.0091273350081531E-2</v>
      </c>
      <c r="N188" s="92">
        <f t="shared" si="14"/>
        <v>1.4650288876871143E-2</v>
      </c>
      <c r="O188" s="93">
        <f t="shared" si="14"/>
        <v>2.1326517120252575E-3</v>
      </c>
      <c r="P188" s="93"/>
    </row>
    <row r="189" spans="3:19" x14ac:dyDescent="0.25">
      <c r="E189" s="6"/>
      <c r="F189" s="10"/>
      <c r="G189" s="10"/>
      <c r="H189" s="10"/>
      <c r="I189" s="10"/>
      <c r="J189" s="10"/>
      <c r="K189" s="10"/>
      <c r="L189" s="10"/>
      <c r="M189" s="10"/>
      <c r="N189" s="10"/>
      <c r="O189" s="10"/>
      <c r="P189" s="10"/>
    </row>
    <row r="190" spans="3:19" x14ac:dyDescent="0.25">
      <c r="E190" s="6"/>
      <c r="F190" s="10"/>
      <c r="G190" s="10"/>
      <c r="H190" s="10"/>
      <c r="I190" s="10"/>
      <c r="J190" s="10"/>
      <c r="K190" s="10"/>
      <c r="L190" s="10"/>
      <c r="M190" s="10"/>
      <c r="N190" s="10"/>
      <c r="O190" s="10"/>
      <c r="P190" s="10"/>
    </row>
    <row r="191" spans="3:19" ht="18.75" x14ac:dyDescent="0.25">
      <c r="C191" s="185" t="s">
        <v>620</v>
      </c>
      <c r="D191" s="186"/>
      <c r="E191" s="201" t="s">
        <v>145</v>
      </c>
      <c r="F191" s="202"/>
      <c r="G191" s="202"/>
      <c r="H191" s="202"/>
      <c r="I191" s="202"/>
      <c r="J191" s="202"/>
      <c r="K191" s="202"/>
      <c r="L191" s="202"/>
      <c r="M191" s="202"/>
      <c r="N191" s="202"/>
      <c r="O191" s="202"/>
      <c r="P191" s="203"/>
    </row>
    <row r="192" spans="3:19" x14ac:dyDescent="0.25">
      <c r="C192" s="193" t="s">
        <v>143</v>
      </c>
      <c r="D192" s="194" t="s">
        <v>143</v>
      </c>
      <c r="E192" s="14">
        <v>6</v>
      </c>
      <c r="F192" s="18">
        <v>2004</v>
      </c>
      <c r="G192" s="18">
        <f t="shared" ref="G192:P192" si="15">F192+1</f>
        <v>2005</v>
      </c>
      <c r="H192" s="18">
        <f t="shared" si="15"/>
        <v>2006</v>
      </c>
      <c r="I192" s="18">
        <f t="shared" si="15"/>
        <v>2007</v>
      </c>
      <c r="J192" s="18">
        <f t="shared" si="15"/>
        <v>2008</v>
      </c>
      <c r="K192" s="18">
        <f t="shared" si="15"/>
        <v>2009</v>
      </c>
      <c r="L192" s="18">
        <f t="shared" si="15"/>
        <v>2010</v>
      </c>
      <c r="M192" s="18">
        <f t="shared" si="15"/>
        <v>2011</v>
      </c>
      <c r="N192" s="18">
        <f t="shared" si="15"/>
        <v>2012</v>
      </c>
      <c r="O192" s="18">
        <f t="shared" si="15"/>
        <v>2013</v>
      </c>
      <c r="P192" s="147">
        <f t="shared" si="15"/>
        <v>2014</v>
      </c>
      <c r="Q192" s="20" t="s">
        <v>136</v>
      </c>
      <c r="R192" s="21" t="s">
        <v>137</v>
      </c>
      <c r="S192" s="20" t="s">
        <v>138</v>
      </c>
    </row>
    <row r="193" spans="3:19" x14ac:dyDescent="0.25">
      <c r="C193" s="187"/>
      <c r="D193" s="188"/>
      <c r="E193" s="43" t="s">
        <v>0</v>
      </c>
      <c r="F193" s="132">
        <f>IF($C$2="National Currency",IF('Largest Non-Life companies_DATA'!E190=0,0,'Largest Non-Life companies_DATA'!E190),IF($C$2="Current Exchange rate",IF('Largest Non-Life companies_DATA'!E190=0,0,'Largest Non-Life companies_DATA'!E190/Eco!O10),IF($C$2="Constant Exchange rate",IF('Largest Non-Life companies_DATA'!E190=0,0,'Largest Non-Life companies_DATA'!E190/Eco!O46))))</f>
        <v>1389</v>
      </c>
      <c r="G193" s="53">
        <f>IF($C$2="National Currency",IF('Largest Non-Life companies_DATA'!F190=0,0,'Largest Non-Life companies_DATA'!F190),IF($C$2="Current Exchange rate",IF('Largest Non-Life companies_DATA'!F190=0,0,'Largest Non-Life companies_DATA'!F190/Eco!P10),IF($C$2="Constant Exchange rate",IF('Largest Non-Life companies_DATA'!F190=0,0,'Largest Non-Life companies_DATA'!F190/Eco!P46))))</f>
        <v>1416</v>
      </c>
      <c r="H193" s="53">
        <f>IF($C$2="National Currency",IF('Largest Non-Life companies_DATA'!G190=0,0,'Largest Non-Life companies_DATA'!G190),IF($C$2="Current Exchange rate",IF('Largest Non-Life companies_DATA'!G190=0,0,'Largest Non-Life companies_DATA'!G190/Eco!Q10),IF($C$2="Constant Exchange rate",IF('Largest Non-Life companies_DATA'!G190=0,0,'Largest Non-Life companies_DATA'!G190/Eco!Q46))))</f>
        <v>1448</v>
      </c>
      <c r="I193" s="53">
        <f>IF($C$2="National Currency",IF('Largest Non-Life companies_DATA'!H190=0,0,'Largest Non-Life companies_DATA'!H190),IF($C$2="Current Exchange rate",IF('Largest Non-Life companies_DATA'!H190=0,0,'Largest Non-Life companies_DATA'!H190/Eco!R10),IF($C$2="Constant Exchange rate",IF('Largest Non-Life companies_DATA'!H190=0,0,'Largest Non-Life companies_DATA'!H190/Eco!R46))))</f>
        <v>1497</v>
      </c>
      <c r="J193" s="53">
        <f>IF($C$2="National Currency",IF('Largest Non-Life companies_DATA'!I190=0,0,'Largest Non-Life companies_DATA'!I190),IF($C$2="Current Exchange rate",IF('Largest Non-Life companies_DATA'!I190=0,0,'Largest Non-Life companies_DATA'!I190/Eco!S10),IF($C$2="Constant Exchange rate",IF('Largest Non-Life companies_DATA'!I190=0,0,'Largest Non-Life companies_DATA'!I190/Eco!S46))))</f>
        <v>1516</v>
      </c>
      <c r="K193" s="53">
        <f>IF($C$2="National Currency",IF('Largest Non-Life companies_DATA'!J190=0,0,'Largest Non-Life companies_DATA'!J190),IF($C$2="Current Exchange rate",IF('Largest Non-Life companies_DATA'!J190=0,0,'Largest Non-Life companies_DATA'!J190/Eco!T10),IF($C$2="Constant Exchange rate",IF('Largest Non-Life companies_DATA'!J190=0,0,'Largest Non-Life companies_DATA'!J190/Eco!T46))))</f>
        <v>1529</v>
      </c>
      <c r="L193" s="53">
        <f>IF($C$2="National Currency",IF('Largest Non-Life companies_DATA'!K190=0,0,'Largest Non-Life companies_DATA'!K190),IF($C$2="Current Exchange rate",IF('Largest Non-Life companies_DATA'!K190=0,0,'Largest Non-Life companies_DATA'!K190/Eco!U10),IF($C$2="Constant Exchange rate",IF('Largest Non-Life companies_DATA'!K190=0,0,'Largest Non-Life companies_DATA'!K190/Eco!U46))))</f>
        <v>1543</v>
      </c>
      <c r="M193" s="53">
        <f>IF($C$2="National Currency",IF('Largest Non-Life companies_DATA'!L190=0,0,'Largest Non-Life companies_DATA'!L190),IF($C$2="Current Exchange rate",IF('Largest Non-Life companies_DATA'!L190=0,0,'Largest Non-Life companies_DATA'!L190/Eco!V10),IF($C$2="Constant Exchange rate",IF('Largest Non-Life companies_DATA'!L190=0,0,'Largest Non-Life companies_DATA'!L190/Eco!V46))))</f>
        <v>1558</v>
      </c>
      <c r="N193" s="53">
        <f>IF($C$2="National Currency",IF('Largest Non-Life companies_DATA'!M190=0,0,'Largest Non-Life companies_DATA'!M190),IF($C$2="Current Exchange rate",IF('Largest Non-Life companies_DATA'!M190=0,0,'Largest Non-Life companies_DATA'!M190/Eco!W10),IF($C$2="Constant Exchange rate",IF('Largest Non-Life companies_DATA'!M190=0,0,'Largest Non-Life companies_DATA'!M190/Eco!W46))))</f>
        <v>1591</v>
      </c>
      <c r="O193" s="53">
        <f>IF($C$2="National Currency",IF('Largest Non-Life companies_DATA'!N190=0,0,'Largest Non-Life companies_DATA'!N190),IF($C$2="Current Exchange rate",IF('Largest Non-Life companies_DATA'!N190=0,0,'Largest Non-Life companies_DATA'!N190/Eco!X10),IF($C$2="Constant Exchange rate",IF('Largest Non-Life companies_DATA'!N190=0,0,'Largest Non-Life companies_DATA'!N190/Eco!$X46))))</f>
        <v>1627</v>
      </c>
      <c r="P193" s="150">
        <f>IF($C$2="National Currency",IF('Largest Non-Life companies_DATA'!O190=0,0,'Largest Non-Life companies_DATA'!O190),IF($C$2="Current Exchange rate",IF('Largest Non-Life companies_DATA'!O190=0,0,'Largest Non-Life companies_DATA'!O190/Eco!Y10),IF($C$2="Constant Exchange rate",IF('Largest Non-Life companies_DATA'!O190=0,0,'Largest Non-Life companies_DATA'!O190/Eco!$X46))))</f>
        <v>0</v>
      </c>
      <c r="Q193" s="22">
        <f>O193/$O$225</f>
        <v>3.4398847326659994E-2</v>
      </c>
      <c r="R193" s="22">
        <f>IF(OR(O193=0, N193=0),"-",O193/N193-1)</f>
        <v>2.2627278441232024E-2</v>
      </c>
      <c r="S193" s="22">
        <f>IF(OR(O193=0, F193=0),"-",O193/F193-1)</f>
        <v>0.17134629229661624</v>
      </c>
    </row>
    <row r="194" spans="3:19" x14ac:dyDescent="0.25">
      <c r="C194" s="187"/>
      <c r="D194" s="188"/>
      <c r="E194" s="43" t="s">
        <v>1</v>
      </c>
      <c r="F194" s="133">
        <f>IF($C$2="National Currency",IF('Largest Non-Life companies_DATA'!E191=0,0,'Largest Non-Life companies_DATA'!E191),IF($C$2="Current Exchange rate",IF('Largest Non-Life companies_DATA'!E191=0,0,'Largest Non-Life companies_DATA'!E191/Eco!O11),IF($C$2="Constant Exchange rate",IF('Largest Non-Life companies_DATA'!E191=0,0,'Largest Non-Life companies_DATA'!E191/Eco!O47))))</f>
        <v>1106</v>
      </c>
      <c r="G194" s="54">
        <f>IF($C$2="National Currency",IF('Largest Non-Life companies_DATA'!F191=0,0,'Largest Non-Life companies_DATA'!F191),IF($C$2="Current Exchange rate",IF('Largest Non-Life companies_DATA'!F191=0,0,'Largest Non-Life companies_DATA'!F191/Eco!P11),IF($C$2="Constant Exchange rate",IF('Largest Non-Life companies_DATA'!F191=0,0,'Largest Non-Life companies_DATA'!F191/Eco!P47))))</f>
        <v>1170</v>
      </c>
      <c r="H194" s="54">
        <f>IF($C$2="National Currency",IF('Largest Non-Life companies_DATA'!G191=0,0,'Largest Non-Life companies_DATA'!G191),IF($C$2="Current Exchange rate",IF('Largest Non-Life companies_DATA'!G191=0,0,'Largest Non-Life companies_DATA'!G191/Eco!Q11),IF($C$2="Constant Exchange rate",IF('Largest Non-Life companies_DATA'!G191=0,0,'Largest Non-Life companies_DATA'!G191/Eco!Q47))))</f>
        <v>1203</v>
      </c>
      <c r="I194" s="54">
        <f>IF($C$2="National Currency",IF('Largest Non-Life companies_DATA'!H191=0,0,'Largest Non-Life companies_DATA'!H191),IF($C$2="Current Exchange rate",IF('Largest Non-Life companies_DATA'!H191=0,0,'Largest Non-Life companies_DATA'!H191/Eco!R11),IF($C$2="Constant Exchange rate",IF('Largest Non-Life companies_DATA'!H191=0,0,'Largest Non-Life companies_DATA'!H191/Eco!R47))))</f>
        <v>1292</v>
      </c>
      <c r="J194" s="54">
        <f>IF($C$2="National Currency",IF('Largest Non-Life companies_DATA'!I191=0,0,'Largest Non-Life companies_DATA'!I191),IF($C$2="Current Exchange rate",IF('Largest Non-Life companies_DATA'!I191=0,0,'Largest Non-Life companies_DATA'!I191/Eco!S11),IF($C$2="Constant Exchange rate",IF('Largest Non-Life companies_DATA'!I191=0,0,'Largest Non-Life companies_DATA'!I191/Eco!S47))))</f>
        <v>1305</v>
      </c>
      <c r="K194" s="54">
        <f>IF($C$2="National Currency",IF('Largest Non-Life companies_DATA'!J191=0,0,'Largest Non-Life companies_DATA'!J191),IF($C$2="Current Exchange rate",IF('Largest Non-Life companies_DATA'!J191=0,0,'Largest Non-Life companies_DATA'!J191/Eco!T11),IF($C$2="Constant Exchange rate",IF('Largest Non-Life companies_DATA'!J191=0,0,'Largest Non-Life companies_DATA'!J191/Eco!T47))))</f>
        <v>1333</v>
      </c>
      <c r="L194" s="54">
        <f>IF($C$2="National Currency",IF('Largest Non-Life companies_DATA'!K191=0,0,'Largest Non-Life companies_DATA'!K191),IF($C$2="Current Exchange rate",IF('Largest Non-Life companies_DATA'!K191=0,0,'Largest Non-Life companies_DATA'!K191/Eco!U11),IF($C$2="Constant Exchange rate",IF('Largest Non-Life companies_DATA'!K191=0,0,'Largest Non-Life companies_DATA'!K191/Eco!U47))))</f>
        <v>1376</v>
      </c>
      <c r="M194" s="54">
        <f>IF($C$2="National Currency",IF('Largest Non-Life companies_DATA'!L191=0,0,'Largest Non-Life companies_DATA'!L191),IF($C$2="Current Exchange rate",IF('Largest Non-Life companies_DATA'!L191=0,0,'Largest Non-Life companies_DATA'!L191/Eco!V11),IF($C$2="Constant Exchange rate",IF('Largest Non-Life companies_DATA'!L191=0,0,'Largest Non-Life companies_DATA'!L191/Eco!V47))))</f>
        <v>1231</v>
      </c>
      <c r="N194" s="54">
        <f>IF($C$2="National Currency",IF('Largest Non-Life companies_DATA'!M191=0,0,'Largest Non-Life companies_DATA'!M191),IF($C$2="Current Exchange rate",IF('Largest Non-Life companies_DATA'!M191=0,0,'Largest Non-Life companies_DATA'!M191/Eco!W11),IF($C$2="Constant Exchange rate",IF('Largest Non-Life companies_DATA'!M191=0,0,'Largest Non-Life companies_DATA'!M191/Eco!W47))))</f>
        <v>1236</v>
      </c>
      <c r="O194" s="54">
        <f>IF($C$2="National Currency",IF('Largest Non-Life companies_DATA'!N191=0,0,'Largest Non-Life companies_DATA'!N191),IF($C$2="Current Exchange rate",IF('Largest Non-Life companies_DATA'!N191=0,0,'Largest Non-Life companies_DATA'!N191/Eco!X11),IF($C$2="Constant Exchange rate",IF('Largest Non-Life companies_DATA'!N191=0,0,'Largest Non-Life companies_DATA'!N191/Eco!$X47))))</f>
        <v>1272</v>
      </c>
      <c r="P194" s="151">
        <f>IF($C$2="National Currency",IF('Largest Non-Life companies_DATA'!O191=0,0,'Largest Non-Life companies_DATA'!O191),IF($C$2="Current Exchange rate",IF('Largest Non-Life companies_DATA'!O191=0,0,'Largest Non-Life companies_DATA'!O191/Eco!Y11),IF($C$2="Constant Exchange rate",IF('Largest Non-Life companies_DATA'!O191=0,0,'Largest Non-Life companies_DATA'!O191/Eco!$X47))))</f>
        <v>1295.9829549999999</v>
      </c>
      <c r="Q194" s="22">
        <f t="shared" ref="Q194:Q226" si="16">O194/$O$225</f>
        <v>2.6893259864481569E-2</v>
      </c>
      <c r="R194" s="22">
        <f t="shared" ref="R194:R226" si="17">IF(OR(O194=0, N194=0),"-",O194/N194-1)</f>
        <v>2.9126213592232997E-2</v>
      </c>
      <c r="S194" s="22">
        <f t="shared" ref="S194:S226" si="18">IF(OR(O194=0, F194=0),"-",O194/F194-1)</f>
        <v>0.15009041591320083</v>
      </c>
    </row>
    <row r="195" spans="3:19" x14ac:dyDescent="0.25">
      <c r="C195" s="187"/>
      <c r="D195" s="188"/>
      <c r="E195" s="43" t="s">
        <v>30</v>
      </c>
      <c r="F195" s="54">
        <f>IF($C$2="National Currency",IF('Largest Non-Life companies_DATA'!E192=0,0,'Largest Non-Life companies_DATA'!E192),IF($C$2="Current Exchange rate",IF('Largest Non-Life companies_DATA'!E192=0,0,'Largest Non-Life companies_DATA'!E192/Eco!O12),IF($C$2="Constant Exchange rate",IF('Largest Non-Life companies_DATA'!E192=0,0,'Largest Non-Life companies_DATA'!E192/Eco!O48))))</f>
        <v>53.866959811841696</v>
      </c>
      <c r="G195" s="54">
        <f>IF($C$2="National Currency",IF('Largest Non-Life companies_DATA'!F192=0,0,'Largest Non-Life companies_DATA'!F192),IF($C$2="Current Exchange rate",IF('Largest Non-Life companies_DATA'!F192=0,0,'Largest Non-Life companies_DATA'!F192/Eco!P12),IF($C$2="Constant Exchange rate",IF('Largest Non-Life companies_DATA'!F192=0,0,'Largest Non-Life companies_DATA'!F192/Eco!P48))))</f>
        <v>67.868391451068618</v>
      </c>
      <c r="H195" s="127">
        <f>IF($C$2="National Currency",IF('Largest Non-Life companies_DATA'!G192=0,0,'Largest Non-Life companies_DATA'!G192),IF($C$2="Current Exchange rate",IF('Largest Non-Life companies_DATA'!G192=0,0,'Largest Non-Life companies_DATA'!G192/Eco!Q12),IF($C$2="Constant Exchange rate",IF('Largest Non-Life companies_DATA'!G192=0,0,'Largest Non-Life companies_DATA'!G192/Eco!Q48))))</f>
        <v>79.331475611003171</v>
      </c>
      <c r="I195" s="54">
        <f>IF($C$2="National Currency",IF('Largest Non-Life companies_DATA'!H192=0,0,'Largest Non-Life companies_DATA'!H192),IF($C$2="Current Exchange rate",IF('Largest Non-Life companies_DATA'!H192=0,0,'Largest Non-Life companies_DATA'!H192/Eco!R12),IF($C$2="Constant Exchange rate",IF('Largest Non-Life companies_DATA'!H192=0,0,'Largest Non-Life companies_DATA'!H192/Eco!R48))))</f>
        <v>90.794559770937724</v>
      </c>
      <c r="J195" s="54">
        <f>IF($C$2="National Currency",IF('Largest Non-Life companies_DATA'!I192=0,0,'Largest Non-Life companies_DATA'!I192),IF($C$2="Current Exchange rate",IF('Largest Non-Life companies_DATA'!I192=0,0,'Largest Non-Life companies_DATA'!I192/Eco!S12),IF($C$2="Constant Exchange rate",IF('Largest Non-Life companies_DATA'!I192=0,0,'Largest Non-Life companies_DATA'!I192/Eco!S48))))</f>
        <v>103.35975048573475</v>
      </c>
      <c r="K195" s="54">
        <f>IF($C$2="National Currency",IF('Largest Non-Life companies_DATA'!J192=0,0,'Largest Non-Life companies_DATA'!J192),IF($C$2="Current Exchange rate",IF('Largest Non-Life companies_DATA'!J192=0,0,'Largest Non-Life companies_DATA'!J192/Eco!T12),IF($C$2="Constant Exchange rate",IF('Largest Non-Life companies_DATA'!J192=0,0,'Largest Non-Life companies_DATA'!J192/Eco!T48))))</f>
        <v>103.25493404233562</v>
      </c>
      <c r="L195" s="54">
        <f>IF($C$2="National Currency",IF('Largest Non-Life companies_DATA'!K192=0,0,'Largest Non-Life companies_DATA'!K192),IF($C$2="Current Exchange rate",IF('Largest Non-Life companies_DATA'!K192=0,0,'Largest Non-Life companies_DATA'!K192/Eco!U12),IF($C$2="Constant Exchange rate",IF('Largest Non-Life companies_DATA'!K192=0,0,'Largest Non-Life companies_DATA'!K192/Eco!U48))))</f>
        <v>88.216075263319354</v>
      </c>
      <c r="M195" s="54">
        <f>IF($C$2="National Currency",IF('Largest Non-Life companies_DATA'!L192=0,0,'Largest Non-Life companies_DATA'!L192),IF($C$2="Current Exchange rate",IF('Largest Non-Life companies_DATA'!L192=0,0,'Largest Non-Life companies_DATA'!L192/Eco!V12),IF($C$2="Constant Exchange rate",IF('Largest Non-Life companies_DATA'!L192=0,0,'Largest Non-Life companies_DATA'!L192/Eco!V48))))</f>
        <v>86.469475406483269</v>
      </c>
      <c r="N195" s="54">
        <f>IF($C$2="National Currency",IF('Largest Non-Life companies_DATA'!M192=0,0,'Largest Non-Life companies_DATA'!M192),IF($C$2="Current Exchange rate",IF('Largest Non-Life companies_DATA'!M192=0,0,'Largest Non-Life companies_DATA'!M192/Eco!W12),IF($C$2="Constant Exchange rate",IF('Largest Non-Life companies_DATA'!M192=0,0,'Largest Non-Life companies_DATA'!M192/Eco!W48))))</f>
        <v>87.43225278658349</v>
      </c>
      <c r="O195" s="127">
        <f>IF($C$2="National Currency",IF('Largest Non-Life companies_DATA'!N192=0,0,'Largest Non-Life companies_DATA'!N192),IF($C$2="Current Exchange rate",IF('Largest Non-Life companies_DATA'!N192=0,0,'Largest Non-Life companies_DATA'!N192/Eco!X12),IF($C$2="Constant Exchange rate",IF('Largest Non-Life companies_DATA'!N192=0,0,'Largest Non-Life companies_DATA'!N192/Eco!$X48))))</f>
        <v>87.43225278658349</v>
      </c>
      <c r="P195" s="152">
        <f>IF($C$2="National Currency",IF('Largest Non-Life companies_DATA'!O192=0,0,'Largest Non-Life companies_DATA'!O192),IF($C$2="Current Exchange rate",IF('Largest Non-Life companies_DATA'!O192=0,0,'Largest Non-Life companies_DATA'!O192/Eco!Y12),IF($C$2="Constant Exchange rate",IF('Largest Non-Life companies_DATA'!O192=0,0,'Largest Non-Life companies_DATA'!O192/Eco!$X48))))</f>
        <v>0</v>
      </c>
      <c r="Q195" s="22">
        <f t="shared" si="16"/>
        <v>1.8485363952253401E-3</v>
      </c>
      <c r="R195" s="22">
        <f t="shared" si="17"/>
        <v>0</v>
      </c>
      <c r="S195" s="22">
        <f t="shared" si="18"/>
        <v>0.62311467162776579</v>
      </c>
    </row>
    <row r="196" spans="3:19" x14ac:dyDescent="0.25">
      <c r="C196" s="187"/>
      <c r="D196" s="188"/>
      <c r="E196" s="43" t="s">
        <v>2</v>
      </c>
      <c r="F196" s="133">
        <f>IF($C$2="National Currency",IF('Largest Non-Life companies_DATA'!E193=0,0,'Largest Non-Life companies_DATA'!E193),IF($C$2="Current Exchange rate",IF('Largest Non-Life companies_DATA'!E193=0,0,'Largest Non-Life companies_DATA'!E193/Eco!O13),IF($C$2="Constant Exchange rate",IF('Largest Non-Life companies_DATA'!E193=0,0,'Largest Non-Life companies_DATA'!E193/Eco!O49))))</f>
        <v>1524.8669328010646</v>
      </c>
      <c r="G196" s="54">
        <f>IF($C$2="National Currency",IF('Largest Non-Life companies_DATA'!F193=0,0,'Largest Non-Life companies_DATA'!F193),IF($C$2="Current Exchange rate",IF('Largest Non-Life companies_DATA'!F193=0,0,'Largest Non-Life companies_DATA'!F193/Eco!P13),IF($C$2="Constant Exchange rate",IF('Largest Non-Life companies_DATA'!F193=0,0,'Largest Non-Life companies_DATA'!F193/Eco!P49))))</f>
        <v>1578.6759813705924</v>
      </c>
      <c r="H196" s="54">
        <f>IF($C$2="National Currency",IF('Largest Non-Life companies_DATA'!G193=0,0,'Largest Non-Life companies_DATA'!G193),IF($C$2="Current Exchange rate",IF('Largest Non-Life companies_DATA'!G193=0,0,'Largest Non-Life companies_DATA'!G193/Eco!Q13),IF($C$2="Constant Exchange rate",IF('Largest Non-Life companies_DATA'!G193=0,0,'Largest Non-Life companies_DATA'!G193/Eco!Q49))))</f>
        <v>1631.6533599467732</v>
      </c>
      <c r="I196" s="54">
        <f>IF($C$2="National Currency",IF('Largest Non-Life companies_DATA'!H193=0,0,'Largest Non-Life companies_DATA'!H193),IF($C$2="Current Exchange rate",IF('Largest Non-Life companies_DATA'!H193=0,0,'Largest Non-Life companies_DATA'!H193/Eco!R13),IF($C$2="Constant Exchange rate",IF('Largest Non-Life companies_DATA'!H193=0,0,'Largest Non-Life companies_DATA'!H193/Eco!R49))))</f>
        <v>1657.5182967398537</v>
      </c>
      <c r="J196" s="54">
        <f>IF($C$2="National Currency",IF('Largest Non-Life companies_DATA'!I193=0,0,'Largest Non-Life companies_DATA'!I193),IF($C$2="Current Exchange rate",IF('Largest Non-Life companies_DATA'!I193=0,0,'Largest Non-Life companies_DATA'!I193/Eco!S13),IF($C$2="Constant Exchange rate",IF('Largest Non-Life companies_DATA'!I193=0,0,'Largest Non-Life companies_DATA'!I193/Eco!S49))))</f>
        <v>1704.0918163672657</v>
      </c>
      <c r="K196" s="54">
        <f>IF($C$2="National Currency",IF('Largest Non-Life companies_DATA'!J193=0,0,'Largest Non-Life companies_DATA'!J193),IF($C$2="Current Exchange rate",IF('Largest Non-Life companies_DATA'!J193=0,0,'Largest Non-Life companies_DATA'!J193/Eco!T13),IF($C$2="Constant Exchange rate",IF('Largest Non-Life companies_DATA'!J193=0,0,'Largest Non-Life companies_DATA'!J193/Eco!T49))))</f>
        <v>1743.0971390552231</v>
      </c>
      <c r="L196" s="54">
        <f>IF($C$2="National Currency",IF('Largest Non-Life companies_DATA'!K193=0,0,'Largest Non-Life companies_DATA'!K193),IF($C$2="Current Exchange rate",IF('Largest Non-Life companies_DATA'!K193=0,0,'Largest Non-Life companies_DATA'!K193/Eco!U13),IF($C$2="Constant Exchange rate",IF('Largest Non-Life companies_DATA'!K193=0,0,'Largest Non-Life companies_DATA'!K193/Eco!U49))))</f>
        <v>1794.1616766467068</v>
      </c>
      <c r="M196" s="54">
        <f>IF($C$2="National Currency",IF('Largest Non-Life companies_DATA'!L193=0,0,'Largest Non-Life companies_DATA'!L193),IF($C$2="Current Exchange rate",IF('Largest Non-Life companies_DATA'!L193=0,0,'Largest Non-Life companies_DATA'!L193/Eco!V13),IF($C$2="Constant Exchange rate",IF('Largest Non-Life companies_DATA'!L193=0,0,'Largest Non-Life companies_DATA'!L193/Eco!V49))))</f>
        <v>1881.3206919494346</v>
      </c>
      <c r="N196" s="54">
        <f>IF($C$2="National Currency",IF('Largest Non-Life companies_DATA'!M193=0,0,'Largest Non-Life companies_DATA'!M193),IF($C$2="Current Exchange rate",IF('Largest Non-Life companies_DATA'!M193=0,0,'Largest Non-Life companies_DATA'!M193/Eco!W13),IF($C$2="Constant Exchange rate",IF('Largest Non-Life companies_DATA'!M193=0,0,'Largest Non-Life companies_DATA'!M193/Eco!W49))))</f>
        <v>1962.2421823020627</v>
      </c>
      <c r="O196" s="54">
        <f>IF($C$2="National Currency",IF('Largest Non-Life companies_DATA'!N193=0,0,'Largest Non-Life companies_DATA'!N193),IF($C$2="Current Exchange rate",IF('Largest Non-Life companies_DATA'!N193=0,0,'Largest Non-Life companies_DATA'!N193/Eco!X13),IF($C$2="Constant Exchange rate",IF('Largest Non-Life companies_DATA'!N193=0,0,'Largest Non-Life companies_DATA'!N193/Eco!$X49))))</f>
        <v>2047.2388556220892</v>
      </c>
      <c r="P196" s="151">
        <f>IF($C$2="National Currency",IF('Largest Non-Life companies_DATA'!O193=0,0,'Largest Non-Life companies_DATA'!O193),IF($C$2="Current Exchange rate",IF('Largest Non-Life companies_DATA'!O193=0,0,'Largest Non-Life companies_DATA'!O193/Eco!Y13),IF($C$2="Constant Exchange rate",IF('Largest Non-Life companies_DATA'!O193=0,0,'Largest Non-Life companies_DATA'!O193/Eco!$X49))))</f>
        <v>2118.8875540585495</v>
      </c>
      <c r="Q196" s="22">
        <f t="shared" si="16"/>
        <v>4.3283747286877915E-2</v>
      </c>
      <c r="R196" s="22">
        <f t="shared" si="17"/>
        <v>4.3316097312876112E-2</v>
      </c>
      <c r="S196" s="22">
        <f t="shared" si="18"/>
        <v>0.34256885737660214</v>
      </c>
    </row>
    <row r="197" spans="3:19" x14ac:dyDescent="0.25">
      <c r="C197" s="187"/>
      <c r="D197" s="188"/>
      <c r="E197" s="43" t="s">
        <v>3</v>
      </c>
      <c r="F197" s="133">
        <f>IF($C$2="National Currency",IF('Largest Non-Life companies_DATA'!E194=0,0,'Largest Non-Life companies_DATA'!E194),IF($C$2="Current Exchange rate",IF('Largest Non-Life companies_DATA'!E194=0,0,'Largest Non-Life companies_DATA'!E194/Eco!O14),IF($C$2="Constant Exchange rate",IF('Largest Non-Life companies_DATA'!E194=0,0,'Largest Non-Life companies_DATA'!E194/Eco!O50))))</f>
        <v>23.237138414748749</v>
      </c>
      <c r="G197" s="54">
        <f>IF($C$2="National Currency",IF('Largest Non-Life companies_DATA'!F194=0,0,'Largest Non-Life companies_DATA'!F194),IF($C$2="Current Exchange rate",IF('Largest Non-Life companies_DATA'!F194=0,0,'Largest Non-Life companies_DATA'!F194/Eco!P14),IF($C$2="Constant Exchange rate",IF('Largest Non-Life companies_DATA'!F194=0,0,'Largest Non-Life companies_DATA'!F194/Eco!P50))))</f>
        <v>23.749722350368209</v>
      </c>
      <c r="H197" s="54">
        <f>IF($C$2="National Currency",IF('Largest Non-Life companies_DATA'!G194=0,0,'Largest Non-Life companies_DATA'!G194),IF($C$2="Current Exchange rate",IF('Largest Non-Life companies_DATA'!G194=0,0,'Largest Non-Life companies_DATA'!G194/Eco!Q14),IF($C$2="Constant Exchange rate",IF('Largest Non-Life companies_DATA'!G194=0,0,'Largest Non-Life companies_DATA'!G194/Eco!Q50))))</f>
        <v>27.337809899704411</v>
      </c>
      <c r="I197" s="54">
        <f>IF($C$2="National Currency",IF('Largest Non-Life companies_DATA'!H194=0,0,'Largest Non-Life companies_DATA'!H194),IF($C$2="Current Exchange rate",IF('Largest Non-Life companies_DATA'!H194=0,0,'Largest Non-Life companies_DATA'!H194/Eco!R14),IF($C$2="Constant Exchange rate",IF('Largest Non-Life companies_DATA'!H194=0,0,'Largest Non-Life companies_DATA'!H194/Eco!R50))))</f>
        <v>30.430399644608471</v>
      </c>
      <c r="J197" s="54">
        <f>IF($C$2="National Currency",IF('Largest Non-Life companies_DATA'!I194=0,0,'Largest Non-Life companies_DATA'!I194),IF($C$2="Current Exchange rate",IF('Largest Non-Life companies_DATA'!I194=0,0,'Largest Non-Life companies_DATA'!I194/Eco!S14),IF($C$2="Constant Exchange rate",IF('Largest Non-Life companies_DATA'!I194=0,0,'Largest Non-Life companies_DATA'!I194/Eco!S50))))</f>
        <v>33</v>
      </c>
      <c r="K197" s="54">
        <f>IF($C$2="National Currency",IF('Largest Non-Life companies_DATA'!J194=0,0,'Largest Non-Life companies_DATA'!J194),IF($C$2="Current Exchange rate",IF('Largest Non-Life companies_DATA'!J194=0,0,'Largest Non-Life companies_DATA'!J194/Eco!T14),IF($C$2="Constant Exchange rate",IF('Largest Non-Life companies_DATA'!J194=0,0,'Largest Non-Life companies_DATA'!J194/Eco!T50))))</f>
        <v>35</v>
      </c>
      <c r="L197" s="54">
        <f>IF($C$2="National Currency",IF('Largest Non-Life companies_DATA'!K194=0,0,'Largest Non-Life companies_DATA'!K194),IF($C$2="Current Exchange rate",IF('Largest Non-Life companies_DATA'!K194=0,0,'Largest Non-Life companies_DATA'!K194/Eco!U14),IF($C$2="Constant Exchange rate",IF('Largest Non-Life companies_DATA'!K194=0,0,'Largest Non-Life companies_DATA'!K194/Eco!U50))))</f>
        <v>35</v>
      </c>
      <c r="M197" s="54">
        <f>IF($C$2="National Currency",IF('Largest Non-Life companies_DATA'!L194=0,0,'Largest Non-Life companies_DATA'!L194),IF($C$2="Current Exchange rate",IF('Largest Non-Life companies_DATA'!L194=0,0,'Largest Non-Life companies_DATA'!L194/Eco!V14),IF($C$2="Constant Exchange rate",IF('Largest Non-Life companies_DATA'!L194=0,0,'Largest Non-Life companies_DATA'!L194/Eco!V50))))</f>
        <v>34.359000000000002</v>
      </c>
      <c r="N197" s="54">
        <f>IF($C$2="National Currency",IF('Largest Non-Life companies_DATA'!M194=0,0,'Largest Non-Life companies_DATA'!M194),IF($C$2="Current Exchange rate",IF('Largest Non-Life companies_DATA'!M194=0,0,'Largest Non-Life companies_DATA'!M194/Eco!W14),IF($C$2="Constant Exchange rate",IF('Largest Non-Life companies_DATA'!M194=0,0,'Largest Non-Life companies_DATA'!M194/Eco!W50))))</f>
        <v>34</v>
      </c>
      <c r="O197" s="127">
        <f>IF($C$2="National Currency",IF('Largest Non-Life companies_DATA'!N194=0,0,'Largest Non-Life companies_DATA'!N194),IF($C$2="Current Exchange rate",IF('Largest Non-Life companies_DATA'!N194=0,0,'Largest Non-Life companies_DATA'!N194/Eco!X14),IF($C$2="Constant Exchange rate",IF('Largest Non-Life companies_DATA'!N194=0,0,'Largest Non-Life companies_DATA'!N194/Eco!$X50))))</f>
        <v>34</v>
      </c>
      <c r="P197" s="152">
        <f>IF($C$2="National Currency",IF('Largest Non-Life companies_DATA'!O194=0,0,'Largest Non-Life companies_DATA'!O194),IF($C$2="Current Exchange rate",IF('Largest Non-Life companies_DATA'!O194=0,0,'Largest Non-Life companies_DATA'!O194/Eco!Y14),IF($C$2="Constant Exchange rate",IF('Largest Non-Life companies_DATA'!O194=0,0,'Largest Non-Life companies_DATA'!O194/Eco!$X50))))</f>
        <v>0</v>
      </c>
      <c r="Q197" s="22">
        <f t="shared" si="16"/>
        <v>7.1884499637765199E-4</v>
      </c>
      <c r="R197" s="22">
        <f t="shared" si="17"/>
        <v>0</v>
      </c>
      <c r="S197" s="22">
        <f t="shared" si="18"/>
        <v>0.46317499999999989</v>
      </c>
    </row>
    <row r="198" spans="3:19" x14ac:dyDescent="0.25">
      <c r="C198" s="187"/>
      <c r="D198" s="188"/>
      <c r="E198" s="43" t="s">
        <v>4</v>
      </c>
      <c r="F198" s="133">
        <f>IF($C$2="National Currency",IF('Largest Non-Life companies_DATA'!E195=0,0,'Largest Non-Life companies_DATA'!E195),IF($C$2="Current Exchange rate",IF('Largest Non-Life companies_DATA'!E195=0,0,'Largest Non-Life companies_DATA'!E195/Eco!O15),IF($C$2="Constant Exchange rate",IF('Largest Non-Life companies_DATA'!E195=0,0,'Largest Non-Life companies_DATA'!E195/Eco!O51))))</f>
        <v>261.11411573823688</v>
      </c>
      <c r="G198" s="54">
        <f>IF($C$2="National Currency",IF('Largest Non-Life companies_DATA'!F195=0,0,'Largest Non-Life companies_DATA'!F195),IF($C$2="Current Exchange rate",IF('Largest Non-Life companies_DATA'!F195=0,0,'Largest Non-Life companies_DATA'!F195/Eco!P15),IF($C$2="Constant Exchange rate",IF('Largest Non-Life companies_DATA'!F195=0,0,'Largest Non-Life companies_DATA'!F195/Eco!P51))))</f>
        <v>263.99855777897966</v>
      </c>
      <c r="H198" s="54">
        <f>IF($C$2="National Currency",IF('Largest Non-Life companies_DATA'!G195=0,0,'Largest Non-Life companies_DATA'!G195),IF($C$2="Current Exchange rate",IF('Largest Non-Life companies_DATA'!G195=0,0,'Largest Non-Life companies_DATA'!G195/Eco!Q15),IF($C$2="Constant Exchange rate",IF('Largest Non-Life companies_DATA'!G195=0,0,'Largest Non-Life companies_DATA'!G195/Eco!Q51))))</f>
        <v>260.71750495763479</v>
      </c>
      <c r="I198" s="54">
        <f>IF($C$2="National Currency",IF('Largest Non-Life companies_DATA'!H195=0,0,'Largest Non-Life companies_DATA'!H195),IF($C$2="Current Exchange rate",IF('Largest Non-Life companies_DATA'!H195=0,0,'Largest Non-Life companies_DATA'!H195/Eco!R15),IF($C$2="Constant Exchange rate",IF('Largest Non-Life companies_DATA'!H195=0,0,'Largest Non-Life companies_DATA'!H195/Eco!R51))))</f>
        <v>252.02812330989724</v>
      </c>
      <c r="J198" s="54">
        <f>IF($C$2="National Currency",IF('Largest Non-Life companies_DATA'!I195=0,0,'Largest Non-Life companies_DATA'!I195),IF($C$2="Current Exchange rate",IF('Largest Non-Life companies_DATA'!I195=0,0,'Largest Non-Life companies_DATA'!I195/Eco!S15),IF($C$2="Constant Exchange rate",IF('Largest Non-Life companies_DATA'!I195=0,0,'Largest Non-Life companies_DATA'!I195/Eco!S51))))</f>
        <v>259.16711736073552</v>
      </c>
      <c r="K198" s="54">
        <f>IF($C$2="National Currency",IF('Largest Non-Life companies_DATA'!J195=0,0,'Largest Non-Life companies_DATA'!J195),IF($C$2="Current Exchange rate",IF('Largest Non-Life companies_DATA'!J195=0,0,'Largest Non-Life companies_DATA'!J195/Eco!T15),IF($C$2="Constant Exchange rate",IF('Largest Non-Life companies_DATA'!J195=0,0,'Largest Non-Life companies_DATA'!J195/Eco!T51))))</f>
        <v>261.69100414638547</v>
      </c>
      <c r="L198" s="54">
        <f>IF($C$2="National Currency",IF('Largest Non-Life companies_DATA'!K195=0,0,'Largest Non-Life companies_DATA'!K195),IF($C$2="Current Exchange rate",IF('Largest Non-Life companies_DATA'!K195=0,0,'Largest Non-Life companies_DATA'!K195/Eco!U15),IF($C$2="Constant Exchange rate",IF('Largest Non-Life companies_DATA'!K195=0,0,'Largest Non-Life companies_DATA'!K195/Eco!U51))))</f>
        <v>253.47034433026863</v>
      </c>
      <c r="M198" s="54">
        <f>IF($C$2="National Currency",IF('Largest Non-Life companies_DATA'!L195=0,0,'Largest Non-Life companies_DATA'!L195),IF($C$2="Current Exchange rate",IF('Largest Non-Life companies_DATA'!L195=0,0,'Largest Non-Life companies_DATA'!L195/Eco!V15),IF($C$2="Constant Exchange rate",IF('Largest Non-Life companies_DATA'!L195=0,0,'Largest Non-Life companies_DATA'!L195/Eco!V51))))</f>
        <v>263.49378042184964</v>
      </c>
      <c r="N198" s="54">
        <f>IF($C$2="National Currency",IF('Largest Non-Life companies_DATA'!M195=0,0,'Largest Non-Life companies_DATA'!M195),IF($C$2="Current Exchange rate",IF('Largest Non-Life companies_DATA'!M195=0,0,'Largest Non-Life companies_DATA'!M195/Eco!W15),IF($C$2="Constant Exchange rate",IF('Largest Non-Life companies_DATA'!M195=0,0,'Largest Non-Life companies_DATA'!M195/Eco!W51))))</f>
        <v>261.79917072291329</v>
      </c>
      <c r="O198" s="54">
        <f>IF($C$2="National Currency",IF('Largest Non-Life companies_DATA'!N195=0,0,'Largest Non-Life companies_DATA'!N195),IF($C$2="Current Exchange rate",IF('Largest Non-Life companies_DATA'!N195=0,0,'Largest Non-Life companies_DATA'!N195/Eco!X15),IF($C$2="Constant Exchange rate",IF('Largest Non-Life companies_DATA'!N195=0,0,'Largest Non-Life companies_DATA'!N195/Eco!$X51))))</f>
        <v>266.45033351361099</v>
      </c>
      <c r="P198" s="151">
        <f>IF($C$2="National Currency",IF('Largest Non-Life companies_DATA'!O195=0,0,'Largest Non-Life companies_DATA'!O195),IF($C$2="Current Exchange rate",IF('Largest Non-Life companies_DATA'!O195=0,0,'Largest Non-Life companies_DATA'!O195/Eco!Y15),IF($C$2="Constant Exchange rate",IF('Largest Non-Life companies_DATA'!O195=0,0,'Largest Non-Life companies_DATA'!O195/Eco!$X51))))</f>
        <v>296.0519199567334</v>
      </c>
      <c r="Q198" s="22">
        <f t="shared" si="16"/>
        <v>5.6334261479239955E-3</v>
      </c>
      <c r="R198" s="22">
        <f t="shared" si="17"/>
        <v>1.7766147913510721E-2</v>
      </c>
      <c r="S198" s="22">
        <f t="shared" si="18"/>
        <v>2.0436343551505143E-2</v>
      </c>
    </row>
    <row r="199" spans="3:19" x14ac:dyDescent="0.25">
      <c r="C199" s="187"/>
      <c r="D199" s="188"/>
      <c r="E199" s="43" t="s">
        <v>5</v>
      </c>
      <c r="F199" s="133">
        <f>IF($C$2="National Currency",IF('Largest Non-Life companies_DATA'!E196=0,0,'Largest Non-Life companies_DATA'!E196),IF($C$2="Current Exchange rate",IF('Largest Non-Life companies_DATA'!E196=0,0,'Largest Non-Life companies_DATA'!E196/Eco!O16),IF($C$2="Constant Exchange rate",IF('Largest Non-Life companies_DATA'!E196=0,0,'Largest Non-Life companies_DATA'!E196/Eco!O52))))</f>
        <v>0</v>
      </c>
      <c r="G199" s="54">
        <f>IF($C$2="National Currency",IF('Largest Non-Life companies_DATA'!F196=0,0,'Largest Non-Life companies_DATA'!F196),IF($C$2="Current Exchange rate",IF('Largest Non-Life companies_DATA'!F196=0,0,'Largest Non-Life companies_DATA'!F196/Eco!P16),IF($C$2="Constant Exchange rate",IF('Largest Non-Life companies_DATA'!F196=0,0,'Largest Non-Life companies_DATA'!F196/Eco!P52))))</f>
        <v>0</v>
      </c>
      <c r="H199" s="54">
        <f>IF($C$2="National Currency",IF('Largest Non-Life companies_DATA'!G196=0,0,'Largest Non-Life companies_DATA'!G196),IF($C$2="Current Exchange rate",IF('Largest Non-Life companies_DATA'!G196=0,0,'Largest Non-Life companies_DATA'!G196/Eco!Q16),IF($C$2="Constant Exchange rate",IF('Largest Non-Life companies_DATA'!G196=0,0,'Largest Non-Life companies_DATA'!G196/Eco!Q52))))</f>
        <v>0</v>
      </c>
      <c r="I199" s="54">
        <f>IF($C$2="National Currency",IF('Largest Non-Life companies_DATA'!H196=0,0,'Largest Non-Life companies_DATA'!H196),IF($C$2="Current Exchange rate",IF('Largest Non-Life companies_DATA'!H196=0,0,'Largest Non-Life companies_DATA'!H196/Eco!R16),IF($C$2="Constant Exchange rate",IF('Largest Non-Life companies_DATA'!H196=0,0,'Largest Non-Life companies_DATA'!H196/Eco!R52))))</f>
        <v>5572</v>
      </c>
      <c r="J199" s="54">
        <f>IF($C$2="National Currency",IF('Largest Non-Life companies_DATA'!I196=0,0,'Largest Non-Life companies_DATA'!I196),IF($C$2="Current Exchange rate",IF('Largest Non-Life companies_DATA'!I196=0,0,'Largest Non-Life companies_DATA'!I196/Eco!S16),IF($C$2="Constant Exchange rate",IF('Largest Non-Life companies_DATA'!I196=0,0,'Largest Non-Life companies_DATA'!I196/Eco!S52))))</f>
        <v>5633</v>
      </c>
      <c r="K199" s="54">
        <f>IF($C$2="National Currency",IF('Largest Non-Life companies_DATA'!J196=0,0,'Largest Non-Life companies_DATA'!J196),IF($C$2="Current Exchange rate",IF('Largest Non-Life companies_DATA'!J196=0,0,'Largest Non-Life companies_DATA'!J196/Eco!T16),IF($C$2="Constant Exchange rate",IF('Largest Non-Life companies_DATA'!J196=0,0,'Largest Non-Life companies_DATA'!J196/Eco!T52))))</f>
        <v>5693</v>
      </c>
      <c r="L199" s="54">
        <f>IF($C$2="National Currency",IF('Largest Non-Life companies_DATA'!K196=0,0,'Largest Non-Life companies_DATA'!K196),IF($C$2="Current Exchange rate",IF('Largest Non-Life companies_DATA'!K196=0,0,'Largest Non-Life companies_DATA'!K196/Eco!U16),IF($C$2="Constant Exchange rate",IF('Largest Non-Life companies_DATA'!K196=0,0,'Largest Non-Life companies_DATA'!K196/Eco!U52))))</f>
        <v>5746</v>
      </c>
      <c r="M199" s="54">
        <f>IF($C$2="National Currency",IF('Largest Non-Life companies_DATA'!L196=0,0,'Largest Non-Life companies_DATA'!L196),IF($C$2="Current Exchange rate",IF('Largest Non-Life companies_DATA'!L196=0,0,'Largest Non-Life companies_DATA'!L196/Eco!V16),IF($C$2="Constant Exchange rate",IF('Largest Non-Life companies_DATA'!L196=0,0,'Largest Non-Life companies_DATA'!L196/Eco!V52))))</f>
        <v>6257</v>
      </c>
      <c r="N199" s="54">
        <f>IF($C$2="National Currency",IF('Largest Non-Life companies_DATA'!M196=0,0,'Largest Non-Life companies_DATA'!M196),IF($C$2="Current Exchange rate",IF('Largest Non-Life companies_DATA'!M196=0,0,'Largest Non-Life companies_DATA'!M196/Eco!W16),IF($C$2="Constant Exchange rate",IF('Largest Non-Life companies_DATA'!M196=0,0,'Largest Non-Life companies_DATA'!M196/Eco!W52))))</f>
        <v>6593</v>
      </c>
      <c r="O199" s="54">
        <f>IF($C$2="National Currency",IF('Largest Non-Life companies_DATA'!N196=0,0,'Largest Non-Life companies_DATA'!N196),IF($C$2="Current Exchange rate",IF('Largest Non-Life companies_DATA'!N196=0,0,'Largest Non-Life companies_DATA'!N196/Eco!X16),IF($C$2="Constant Exchange rate",IF('Largest Non-Life companies_DATA'!N196=0,0,'Largest Non-Life companies_DATA'!N196/Eco!$X52))))</f>
        <v>6707</v>
      </c>
      <c r="P199" s="151">
        <f>IF($C$2="National Currency",IF('Largest Non-Life companies_DATA'!O196=0,0,'Largest Non-Life companies_DATA'!O196),IF($C$2="Current Exchange rate",IF('Largest Non-Life companies_DATA'!O196=0,0,'Largest Non-Life companies_DATA'!O196/Eco!Y16),IF($C$2="Constant Exchange rate",IF('Largest Non-Life companies_DATA'!O196=0,0,'Largest Non-Life companies_DATA'!O196/Eco!$X52))))</f>
        <v>6874</v>
      </c>
      <c r="Q199" s="22">
        <f t="shared" si="16"/>
        <v>0.14180274678543858</v>
      </c>
      <c r="R199" s="22">
        <f t="shared" si="17"/>
        <v>1.7291066282420831E-2</v>
      </c>
      <c r="S199" s="22" t="str">
        <f t="shared" si="18"/>
        <v>-</v>
      </c>
    </row>
    <row r="200" spans="3:19" x14ac:dyDescent="0.25">
      <c r="C200" s="187"/>
      <c r="D200" s="188"/>
      <c r="E200" s="43" t="s">
        <v>6</v>
      </c>
      <c r="F200" s="133">
        <f>IF($C$2="National Currency",IF('Largest Non-Life companies_DATA'!E197=0,0,'Largest Non-Life companies_DATA'!E197),IF($C$2="Current Exchange rate",IF('Largest Non-Life companies_DATA'!E197=0,0,'Largest Non-Life companies_DATA'!E197/Eco!O17),IF($C$2="Constant Exchange rate",IF('Largest Non-Life companies_DATA'!E197=0,0,'Largest Non-Life companies_DATA'!E197/Eco!O53))))</f>
        <v>707.56047439324141</v>
      </c>
      <c r="G200" s="54">
        <f>IF($C$2="National Currency",IF('Largest Non-Life companies_DATA'!F197=0,0,'Largest Non-Life companies_DATA'!F197),IF($C$2="Current Exchange rate",IF('Largest Non-Life companies_DATA'!F197=0,0,'Largest Non-Life companies_DATA'!F197/Eco!P17),IF($C$2="Constant Exchange rate",IF('Largest Non-Life companies_DATA'!F197=0,0,'Largest Non-Life companies_DATA'!F197/Eco!P53))))</f>
        <v>727.57309980793252</v>
      </c>
      <c r="H200" s="54">
        <f>IF($C$2="National Currency",IF('Largest Non-Life companies_DATA'!G197=0,0,'Largest Non-Life companies_DATA'!G197),IF($C$2="Current Exchange rate",IF('Largest Non-Life companies_DATA'!G197=0,0,'Largest Non-Life companies_DATA'!G197/Eco!Q17),IF($C$2="Constant Exchange rate",IF('Largest Non-Life companies_DATA'!G197=0,0,'Largest Non-Life companies_DATA'!G197/Eco!Q53))))</f>
        <v>779.95513948396979</v>
      </c>
      <c r="I200" s="54">
        <f>IF($C$2="National Currency",IF('Largest Non-Life companies_DATA'!H197=0,0,'Largest Non-Life companies_DATA'!H197),IF($C$2="Current Exchange rate",IF('Largest Non-Life companies_DATA'!H197=0,0,'Largest Non-Life companies_DATA'!H197/Eco!R17),IF($C$2="Constant Exchange rate",IF('Largest Non-Life companies_DATA'!H197=0,0,'Largest Non-Life companies_DATA'!H197/Eco!R53))))</f>
        <v>828.71073025935834</v>
      </c>
      <c r="J200" s="54">
        <f>IF($C$2="National Currency",IF('Largest Non-Life companies_DATA'!I197=0,0,'Largest Non-Life companies_DATA'!I197),IF($C$2="Current Exchange rate",IF('Largest Non-Life companies_DATA'!I197=0,0,'Largest Non-Life companies_DATA'!I197/Eco!S17),IF($C$2="Constant Exchange rate",IF('Largest Non-Life companies_DATA'!I197=0,0,'Largest Non-Life companies_DATA'!I197/Eco!S53))))</f>
        <v>861.88602205418192</v>
      </c>
      <c r="K200" s="54">
        <f>IF($C$2="National Currency",IF('Largest Non-Life companies_DATA'!J197=0,0,'Largest Non-Life companies_DATA'!J197),IF($C$2="Current Exchange rate",IF('Largest Non-Life companies_DATA'!J197=0,0,'Largest Non-Life companies_DATA'!J197/Eco!T17),IF($C$2="Constant Exchange rate",IF('Largest Non-Life companies_DATA'!J197=0,0,'Largest Non-Life companies_DATA'!J197/Eco!T53))))</f>
        <v>871.37630451425741</v>
      </c>
      <c r="L200" s="54">
        <f>IF($C$2="National Currency",IF('Largest Non-Life companies_DATA'!K197=0,0,'Largest Non-Life companies_DATA'!K197),IF($C$2="Current Exchange rate",IF('Largest Non-Life companies_DATA'!K197=0,0,'Largest Non-Life companies_DATA'!K197/Eco!U17),IF($C$2="Constant Exchange rate",IF('Largest Non-Life companies_DATA'!K197=0,0,'Largest Non-Life companies_DATA'!K197/Eco!U53))))</f>
        <v>841.79670396088818</v>
      </c>
      <c r="M200" s="54">
        <f>IF($C$2="National Currency",IF('Largest Non-Life companies_DATA'!L197=0,0,'Largest Non-Life companies_DATA'!L197),IF($C$2="Current Exchange rate",IF('Largest Non-Life companies_DATA'!L197=0,0,'Largest Non-Life companies_DATA'!L197/Eco!V17),IF($C$2="Constant Exchange rate",IF('Largest Non-Life companies_DATA'!L197=0,0,'Largest Non-Life companies_DATA'!L197/Eco!V53))))</f>
        <v>831.01258512081449</v>
      </c>
      <c r="N200" s="54">
        <f>IF($C$2="National Currency",IF('Largest Non-Life companies_DATA'!M197=0,0,'Largest Non-Life companies_DATA'!M197),IF($C$2="Current Exchange rate",IF('Largest Non-Life companies_DATA'!M197=0,0,'Largest Non-Life companies_DATA'!M197/Eco!W17),IF($C$2="Constant Exchange rate",IF('Largest Non-Life companies_DATA'!M197=0,0,'Largest Non-Life companies_DATA'!M197/Eco!W53))))</f>
        <v>855.8419405531007</v>
      </c>
      <c r="O200" s="127">
        <f>IF($C$2="National Currency",IF('Largest Non-Life companies_DATA'!N197=0,0,'Largest Non-Life companies_DATA'!N197),IF($C$2="Current Exchange rate",IF('Largest Non-Life companies_DATA'!N197=0,0,'Largest Non-Life companies_DATA'!N197/Eco!X17),IF($C$2="Constant Exchange rate",IF('Largest Non-Life companies_DATA'!N197=0,0,'Largest Non-Life companies_DATA'!N197/Eco!$X53))))</f>
        <v>855.8419405531007</v>
      </c>
      <c r="P200" s="151">
        <f>IF($C$2="National Currency",IF('Largest Non-Life companies_DATA'!O197=0,0,'Largest Non-Life companies_DATA'!O197),IF($C$2="Current Exchange rate",IF('Largest Non-Life companies_DATA'!O197=0,0,'Largest Non-Life companies_DATA'!O197/Eco!Y17),IF($C$2="Constant Exchange rate",IF('Largest Non-Life companies_DATA'!O197=0,0,'Largest Non-Life companies_DATA'!O197/Eco!$X53))))</f>
        <v>0</v>
      </c>
      <c r="Q200" s="22">
        <f t="shared" si="16"/>
        <v>1.8094638136962833E-2</v>
      </c>
      <c r="R200" s="22">
        <f t="shared" si="17"/>
        <v>0</v>
      </c>
      <c r="S200" s="22">
        <f t="shared" si="18"/>
        <v>0.20956719817767655</v>
      </c>
    </row>
    <row r="201" spans="3:19" x14ac:dyDescent="0.25">
      <c r="C201" s="187"/>
      <c r="D201" s="188"/>
      <c r="E201" s="43" t="s">
        <v>7</v>
      </c>
      <c r="F201" s="133">
        <f>IF($C$2="National Currency",IF('Largest Non-Life companies_DATA'!E198=0,0,'Largest Non-Life companies_DATA'!E198),IF($C$2="Current Exchange rate",IF('Largest Non-Life companies_DATA'!E198=0,0,'Largest Non-Life companies_DATA'!E198/Eco!O18),IF($C$2="Constant Exchange rate",IF('Largest Non-Life companies_DATA'!E198=0,0,'Largest Non-Life companies_DATA'!E198/Eco!O54))))</f>
        <v>21.397619930208482</v>
      </c>
      <c r="G201" s="54">
        <f>IF($C$2="National Currency",IF('Largest Non-Life companies_DATA'!F198=0,0,'Largest Non-Life companies_DATA'!F198),IF($C$2="Current Exchange rate",IF('Largest Non-Life companies_DATA'!F198=0,0,'Largest Non-Life companies_DATA'!F198/Eco!P18),IF($C$2="Constant Exchange rate",IF('Largest Non-Life companies_DATA'!F198=0,0,'Largest Non-Life companies_DATA'!F198/Eco!P54))))</f>
        <v>28.84971814962995</v>
      </c>
      <c r="H201" s="54">
        <f>IF($C$2="National Currency",IF('Largest Non-Life companies_DATA'!G198=0,0,'Largest Non-Life companies_DATA'!G198),IF($C$2="Current Exchange rate",IF('Largest Non-Life companies_DATA'!G198=0,0,'Largest Non-Life companies_DATA'!G198/Eco!Q18),IF($C$2="Constant Exchange rate",IF('Largest Non-Life companies_DATA'!G198=0,0,'Largest Non-Life companies_DATA'!G198/Eco!Q54))))</f>
        <v>37.241317602546246</v>
      </c>
      <c r="I201" s="54">
        <f>IF($C$2="National Currency",IF('Largest Non-Life companies_DATA'!H198=0,0,'Largest Non-Life companies_DATA'!H198),IF($C$2="Current Exchange rate",IF('Largest Non-Life companies_DATA'!H198=0,0,'Largest Non-Life companies_DATA'!H198/Eco!R18),IF($C$2="Constant Exchange rate",IF('Largest Non-Life companies_DATA'!H198=0,0,'Largest Non-Life companies_DATA'!H198/Eco!R54))))</f>
        <v>35.247274168189897</v>
      </c>
      <c r="J201" s="54">
        <f>IF($C$2="National Currency",IF('Largest Non-Life companies_DATA'!I198=0,0,'Largest Non-Life companies_DATA'!I198),IF($C$2="Current Exchange rate",IF('Largest Non-Life companies_DATA'!I198=0,0,'Largest Non-Life companies_DATA'!I198/Eco!S18),IF($C$2="Constant Exchange rate",IF('Largest Non-Life companies_DATA'!I198=0,0,'Largest Non-Life companies_DATA'!I198/Eco!S54))))</f>
        <v>39.305663850293357</v>
      </c>
      <c r="K201" s="54">
        <f>IF($C$2="National Currency",IF('Largest Non-Life companies_DATA'!J198=0,0,'Largest Non-Life companies_DATA'!J198),IF($C$2="Current Exchange rate",IF('Largest Non-Life companies_DATA'!J198=0,0,'Largest Non-Life companies_DATA'!J198/Eco!T18),IF($C$2="Constant Exchange rate",IF('Largest Non-Life companies_DATA'!J198=0,0,'Largest Non-Life companies_DATA'!J198/Eco!T54))))</f>
        <v>42.513389490368517</v>
      </c>
      <c r="L201" s="54">
        <f>IF($C$2="National Currency",IF('Largest Non-Life companies_DATA'!K198=0,0,'Largest Non-Life companies_DATA'!K198),IF($C$2="Current Exchange rate",IF('Largest Non-Life companies_DATA'!K198=0,0,'Largest Non-Life companies_DATA'!K198/Eco!U18),IF($C$2="Constant Exchange rate",IF('Largest Non-Life companies_DATA'!K198=0,0,'Largest Non-Life companies_DATA'!K198/Eco!U54))))</f>
        <v>40.576419158155772</v>
      </c>
      <c r="M201" s="54">
        <f>IF($C$2="National Currency",IF('Largest Non-Life companies_DATA'!L198=0,0,'Largest Non-Life companies_DATA'!L198),IF($C$2="Current Exchange rate",IF('Largest Non-Life companies_DATA'!L198=0,0,'Largest Non-Life companies_DATA'!L198/Eco!V18),IF($C$2="Constant Exchange rate",IF('Largest Non-Life companies_DATA'!L198=0,0,'Largest Non-Life companies_DATA'!L198/Eco!V54))))</f>
        <v>32.299999999999997</v>
      </c>
      <c r="N201" s="54">
        <f>IF($C$2="National Currency",IF('Largest Non-Life companies_DATA'!M198=0,0,'Largest Non-Life companies_DATA'!M198),IF($C$2="Current Exchange rate",IF('Largest Non-Life companies_DATA'!M198=0,0,'Largest Non-Life companies_DATA'!M198/Eco!W18),IF($C$2="Constant Exchange rate",IF('Largest Non-Life companies_DATA'!M198=0,0,'Largest Non-Life companies_DATA'!M198/Eco!W54))))</f>
        <v>32.700000000000003</v>
      </c>
      <c r="O201" s="54">
        <f>IF($C$2="National Currency",IF('Largest Non-Life companies_DATA'!N198=0,0,'Largest Non-Life companies_DATA'!N198),IF($C$2="Current Exchange rate",IF('Largest Non-Life companies_DATA'!N198=0,0,'Largest Non-Life companies_DATA'!N198/Eco!X18),IF($C$2="Constant Exchange rate",IF('Largest Non-Life companies_DATA'!N198=0,0,'Largest Non-Life companies_DATA'!N198/Eco!$X54))))</f>
        <v>35</v>
      </c>
      <c r="P201" s="152">
        <f>IF($C$2="National Currency",IF('Largest Non-Life companies_DATA'!O198=0,0,'Largest Non-Life companies_DATA'!O198),IF($C$2="Current Exchange rate",IF('Largest Non-Life companies_DATA'!O198=0,0,'Largest Non-Life companies_DATA'!O198/Eco!Y18),IF($C$2="Constant Exchange rate",IF('Largest Non-Life companies_DATA'!O198=0,0,'Largest Non-Life companies_DATA'!O198/Eco!$X54))))</f>
        <v>0</v>
      </c>
      <c r="Q201" s="22">
        <f t="shared" si="16"/>
        <v>7.3998749627111231E-4</v>
      </c>
      <c r="R201" s="22">
        <f t="shared" si="17"/>
        <v>7.0336391437308743E-2</v>
      </c>
      <c r="S201" s="22">
        <f t="shared" si="18"/>
        <v>0.6356959378733571</v>
      </c>
    </row>
    <row r="202" spans="3:19" x14ac:dyDescent="0.25">
      <c r="C202" s="187"/>
      <c r="D202" s="188"/>
      <c r="E202" s="43" t="s">
        <v>8</v>
      </c>
      <c r="F202" s="133">
        <f>IF($C$2="National Currency",IF('Largest Non-Life companies_DATA'!E199=0,0,'Largest Non-Life companies_DATA'!E199),IF($C$2="Current Exchange rate",IF('Largest Non-Life companies_DATA'!E199=0,0,'Largest Non-Life companies_DATA'!E199/Eco!O19),IF($C$2="Constant Exchange rate",IF('Largest Non-Life companies_DATA'!E199=0,0,'Largest Non-Life companies_DATA'!E199/Eco!O55))))</f>
        <v>1448</v>
      </c>
      <c r="G202" s="54">
        <f>IF($C$2="National Currency",IF('Largest Non-Life companies_DATA'!F199=0,0,'Largest Non-Life companies_DATA'!F199),IF($C$2="Current Exchange rate",IF('Largest Non-Life companies_DATA'!F199=0,0,'Largest Non-Life companies_DATA'!F199/Eco!P19),IF($C$2="Constant Exchange rate",IF('Largest Non-Life companies_DATA'!F199=0,0,'Largest Non-Life companies_DATA'!F199/Eco!P55))))</f>
        <v>1457</v>
      </c>
      <c r="H202" s="54">
        <f>IF($C$2="National Currency",IF('Largest Non-Life companies_DATA'!G199=0,0,'Largest Non-Life companies_DATA'!G199),IF($C$2="Current Exchange rate",IF('Largest Non-Life companies_DATA'!G199=0,0,'Largest Non-Life companies_DATA'!G199/Eco!Q19),IF($C$2="Constant Exchange rate",IF('Largest Non-Life companies_DATA'!G199=0,0,'Largest Non-Life companies_DATA'!G199/Eco!Q55))))</f>
        <v>2011</v>
      </c>
      <c r="I202" s="54">
        <f>IF($C$2="National Currency",IF('Largest Non-Life companies_DATA'!H199=0,0,'Largest Non-Life companies_DATA'!H199),IF($C$2="Current Exchange rate",IF('Largest Non-Life companies_DATA'!H199=0,0,'Largest Non-Life companies_DATA'!H199/Eco!R19),IF($C$2="Constant Exchange rate",IF('Largest Non-Life companies_DATA'!H199=0,0,'Largest Non-Life companies_DATA'!H199/Eco!R55))))</f>
        <v>1883</v>
      </c>
      <c r="J202" s="54">
        <f>IF($C$2="National Currency",IF('Largest Non-Life companies_DATA'!I199=0,0,'Largest Non-Life companies_DATA'!I199),IF($C$2="Current Exchange rate",IF('Largest Non-Life companies_DATA'!I199=0,0,'Largest Non-Life companies_DATA'!I199/Eco!S19),IF($C$2="Constant Exchange rate",IF('Largest Non-Life companies_DATA'!I199=0,0,'Largest Non-Life companies_DATA'!I199/Eco!S55))))</f>
        <v>2115.6194134500001</v>
      </c>
      <c r="K202" s="54">
        <f>IF($C$2="National Currency",IF('Largest Non-Life companies_DATA'!J199=0,0,'Largest Non-Life companies_DATA'!J199),IF($C$2="Current Exchange rate",IF('Largest Non-Life companies_DATA'!J199=0,0,'Largest Non-Life companies_DATA'!J199/Eco!T19),IF($C$2="Constant Exchange rate",IF('Largest Non-Life companies_DATA'!J199=0,0,'Largest Non-Life companies_DATA'!J199/Eco!T55))))</f>
        <v>2080</v>
      </c>
      <c r="L202" s="54">
        <f>IF($C$2="National Currency",IF('Largest Non-Life companies_DATA'!K199=0,0,'Largest Non-Life companies_DATA'!K199),IF($C$2="Current Exchange rate",IF('Largest Non-Life companies_DATA'!K199=0,0,'Largest Non-Life companies_DATA'!K199/Eco!U19),IF($C$2="Constant Exchange rate",IF('Largest Non-Life companies_DATA'!K199=0,0,'Largest Non-Life companies_DATA'!K199/Eco!U55))))</f>
        <v>2031</v>
      </c>
      <c r="M202" s="54">
        <f>IF($C$2="National Currency",IF('Largest Non-Life companies_DATA'!L199=0,0,'Largest Non-Life companies_DATA'!L199),IF($C$2="Current Exchange rate",IF('Largest Non-Life companies_DATA'!L199=0,0,'Largest Non-Life companies_DATA'!L199/Eco!V19),IF($C$2="Constant Exchange rate",IF('Largest Non-Life companies_DATA'!L199=0,0,'Largest Non-Life companies_DATA'!L199/Eco!V55))))</f>
        <v>2255</v>
      </c>
      <c r="N202" s="54">
        <f>IF($C$2="National Currency",IF('Largest Non-Life companies_DATA'!M199=0,0,'Largest Non-Life companies_DATA'!M199),IF($C$2="Current Exchange rate",IF('Largest Non-Life companies_DATA'!M199=0,0,'Largest Non-Life companies_DATA'!M199/Eco!W19),IF($C$2="Constant Exchange rate",IF('Largest Non-Life companies_DATA'!M199=0,0,'Largest Non-Life companies_DATA'!M199/Eco!W55))))</f>
        <v>2125.5777348435799</v>
      </c>
      <c r="O202" s="54">
        <f>IF($C$2="National Currency",IF('Largest Non-Life companies_DATA'!N199=0,0,'Largest Non-Life companies_DATA'!N199),IF($C$2="Current Exchange rate",IF('Largest Non-Life companies_DATA'!N199=0,0,'Largest Non-Life companies_DATA'!N199/Eco!X19),IF($C$2="Constant Exchange rate",IF('Largest Non-Life companies_DATA'!N199=0,0,'Largest Non-Life companies_DATA'!N199/Eco!$X55))))</f>
        <v>2020.7551360498901</v>
      </c>
      <c r="P202" s="151">
        <f>IF($C$2="National Currency",IF('Largest Non-Life companies_DATA'!O199=0,0,'Largest Non-Life companies_DATA'!O199),IF($C$2="Current Exchange rate",IF('Largest Non-Life companies_DATA'!O199=0,0,'Largest Non-Life companies_DATA'!O199/Eco!Y19),IF($C$2="Constant Exchange rate",IF('Largest Non-Life companies_DATA'!O199=0,0,'Largest Non-Life companies_DATA'!O199/Eco!$X55))))</f>
        <v>2027</v>
      </c>
      <c r="Q202" s="22">
        <f t="shared" si="16"/>
        <v>4.2723815248644263E-2</v>
      </c>
      <c r="R202" s="22">
        <f t="shared" si="17"/>
        <v>-4.9314874292943123E-2</v>
      </c>
      <c r="S202" s="22">
        <f t="shared" si="18"/>
        <v>0.39554912710627765</v>
      </c>
    </row>
    <row r="203" spans="3:19" x14ac:dyDescent="0.25">
      <c r="C203" s="187"/>
      <c r="D203" s="188"/>
      <c r="E203" s="43" t="s">
        <v>9</v>
      </c>
      <c r="F203" s="133">
        <f>IF($C$2="National Currency",IF('Largest Non-Life companies_DATA'!E200=0,0,'Largest Non-Life companies_DATA'!E200),IF($C$2="Current Exchange rate",IF('Largest Non-Life companies_DATA'!E200=0,0,'Largest Non-Life companies_DATA'!E200/Eco!O20),IF($C$2="Constant Exchange rate",IF('Largest Non-Life companies_DATA'!E200=0,0,'Largest Non-Life companies_DATA'!E200/Eco!O56))))</f>
        <v>491.7</v>
      </c>
      <c r="G203" s="54">
        <f>IF($C$2="National Currency",IF('Largest Non-Life companies_DATA'!F200=0,0,'Largest Non-Life companies_DATA'!F200),IF($C$2="Current Exchange rate",IF('Largest Non-Life companies_DATA'!F200=0,0,'Largest Non-Life companies_DATA'!F200/Eco!P20),IF($C$2="Constant Exchange rate",IF('Largest Non-Life companies_DATA'!F200=0,0,'Largest Non-Life companies_DATA'!F200/Eco!P56))))</f>
        <v>555</v>
      </c>
      <c r="H203" s="54">
        <f>IF($C$2="National Currency",IF('Largest Non-Life companies_DATA'!G200=0,0,'Largest Non-Life companies_DATA'!G200),IF($C$2="Current Exchange rate",IF('Largest Non-Life companies_DATA'!G200=0,0,'Largest Non-Life companies_DATA'!G200/Eco!Q20),IF($C$2="Constant Exchange rate",IF('Largest Non-Life companies_DATA'!G200=0,0,'Largest Non-Life companies_DATA'!G200/Eco!Q56))))</f>
        <v>584</v>
      </c>
      <c r="I203" s="54">
        <f>IF($C$2="National Currency",IF('Largest Non-Life companies_DATA'!H200=0,0,'Largest Non-Life companies_DATA'!H200),IF($C$2="Current Exchange rate",IF('Largest Non-Life companies_DATA'!H200=0,0,'Largest Non-Life companies_DATA'!H200/Eco!R20),IF($C$2="Constant Exchange rate",IF('Largest Non-Life companies_DATA'!H200=0,0,'Largest Non-Life companies_DATA'!H200/Eco!R56))))</f>
        <v>587</v>
      </c>
      <c r="J203" s="54">
        <f>IF($C$2="National Currency",IF('Largest Non-Life companies_DATA'!I200=0,0,'Largest Non-Life companies_DATA'!I200),IF($C$2="Current Exchange rate",IF('Largest Non-Life companies_DATA'!I200=0,0,'Largest Non-Life companies_DATA'!I200/Eco!S20),IF($C$2="Constant Exchange rate",IF('Largest Non-Life companies_DATA'!I200=0,0,'Largest Non-Life companies_DATA'!I200/Eco!S56))))</f>
        <v>606</v>
      </c>
      <c r="K203" s="54">
        <f>IF($C$2="National Currency",IF('Largest Non-Life companies_DATA'!J200=0,0,'Largest Non-Life companies_DATA'!J200),IF($C$2="Current Exchange rate",IF('Largest Non-Life companies_DATA'!J200=0,0,'Largest Non-Life companies_DATA'!J200/Eco!T20),IF($C$2="Constant Exchange rate",IF('Largest Non-Life companies_DATA'!J200=0,0,'Largest Non-Life companies_DATA'!J200/Eco!T56))))</f>
        <v>629</v>
      </c>
      <c r="L203" s="54">
        <f>IF($C$2="National Currency",IF('Largest Non-Life companies_DATA'!K200=0,0,'Largest Non-Life companies_DATA'!K200),IF($C$2="Current Exchange rate",IF('Largest Non-Life companies_DATA'!K200=0,0,'Largest Non-Life companies_DATA'!K200/Eco!U20),IF($C$2="Constant Exchange rate",IF('Largest Non-Life companies_DATA'!K200=0,0,'Largest Non-Life companies_DATA'!K200/Eco!U56))))</f>
        <v>647</v>
      </c>
      <c r="M203" s="54">
        <f>IF($C$2="National Currency",IF('Largest Non-Life companies_DATA'!L200=0,0,'Largest Non-Life companies_DATA'!L200),IF($C$2="Current Exchange rate",IF('Largest Non-Life companies_DATA'!L200=0,0,'Largest Non-Life companies_DATA'!L200/Eco!V20),IF($C$2="Constant Exchange rate",IF('Largest Non-Life companies_DATA'!L200=0,0,'Largest Non-Life companies_DATA'!L200/Eco!V56))))</f>
        <v>665</v>
      </c>
      <c r="N203" s="54">
        <f>IF($C$2="National Currency",IF('Largest Non-Life companies_DATA'!M200=0,0,'Largest Non-Life companies_DATA'!M200),IF($C$2="Current Exchange rate",IF('Largest Non-Life companies_DATA'!M200=0,0,'Largest Non-Life companies_DATA'!M200/Eco!W20),IF($C$2="Constant Exchange rate",IF('Largest Non-Life companies_DATA'!M200=0,0,'Largest Non-Life companies_DATA'!M200/Eco!W56))))</f>
        <v>1016</v>
      </c>
      <c r="O203" s="54">
        <f>IF($C$2="National Currency",IF('Largest Non-Life companies_DATA'!N200=0,0,'Largest Non-Life companies_DATA'!N200),IF($C$2="Current Exchange rate",IF('Largest Non-Life companies_DATA'!N200=0,0,'Largest Non-Life companies_DATA'!N200/Eco!X20),IF($C$2="Constant Exchange rate",IF('Largest Non-Life companies_DATA'!N200=0,0,'Largest Non-Life companies_DATA'!N200/Eco!$X56))))</f>
        <v>1055</v>
      </c>
      <c r="P203" s="151">
        <f>IF($C$2="National Currency",IF('Largest Non-Life companies_DATA'!O200=0,0,'Largest Non-Life companies_DATA'!O200),IF($C$2="Current Exchange rate",IF('Largest Non-Life companies_DATA'!O200=0,0,'Largest Non-Life companies_DATA'!O200/Eco!Y20),IF($C$2="Constant Exchange rate",IF('Largest Non-Life companies_DATA'!O200=0,0,'Largest Non-Life companies_DATA'!O200/Eco!$X56))))</f>
        <v>1083</v>
      </c>
      <c r="Q203" s="22">
        <f t="shared" si="16"/>
        <v>2.2305337387600672E-2</v>
      </c>
      <c r="R203" s="22">
        <f t="shared" si="17"/>
        <v>3.8385826771653475E-2</v>
      </c>
      <c r="S203" s="22">
        <f t="shared" si="18"/>
        <v>1.1456172462883871</v>
      </c>
    </row>
    <row r="204" spans="3:19" x14ac:dyDescent="0.25">
      <c r="C204" s="187"/>
      <c r="D204" s="188"/>
      <c r="E204" s="43" t="s">
        <v>10</v>
      </c>
      <c r="F204" s="133">
        <f>IF($C$2="National Currency",IF('Largest Non-Life companies_DATA'!E201=0,0,'Largest Non-Life companies_DATA'!E201),IF($C$2="Current Exchange rate",IF('Largest Non-Life companies_DATA'!E201=0,0,'Largest Non-Life companies_DATA'!E201/Eco!O21),IF($C$2="Constant Exchange rate",IF('Largest Non-Life companies_DATA'!E201=0,0,'Largest Non-Life companies_DATA'!E201/Eco!O57))))</f>
        <v>6031</v>
      </c>
      <c r="G204" s="54">
        <f>IF($C$2="National Currency",IF('Largest Non-Life companies_DATA'!F201=0,0,'Largest Non-Life companies_DATA'!F201),IF($C$2="Current Exchange rate",IF('Largest Non-Life companies_DATA'!F201=0,0,'Largest Non-Life companies_DATA'!F201/Eco!P21),IF($C$2="Constant Exchange rate",IF('Largest Non-Life companies_DATA'!F201=0,0,'Largest Non-Life companies_DATA'!F201/Eco!P57))))</f>
        <v>5904</v>
      </c>
      <c r="H204" s="54">
        <f>IF($C$2="National Currency",IF('Largest Non-Life companies_DATA'!G201=0,0,'Largest Non-Life companies_DATA'!G201),IF($C$2="Current Exchange rate",IF('Largest Non-Life companies_DATA'!G201=0,0,'Largest Non-Life companies_DATA'!G201/Eco!Q21),IF($C$2="Constant Exchange rate",IF('Largest Non-Life companies_DATA'!G201=0,0,'Largest Non-Life companies_DATA'!G201/Eco!Q57))))</f>
        <v>8023</v>
      </c>
      <c r="I204" s="54">
        <f>IF($C$2="National Currency",IF('Largest Non-Life companies_DATA'!H201=0,0,'Largest Non-Life companies_DATA'!H201),IF($C$2="Current Exchange rate",IF('Largest Non-Life companies_DATA'!H201=0,0,'Largest Non-Life companies_DATA'!H201/Eco!R21),IF($C$2="Constant Exchange rate",IF('Largest Non-Life companies_DATA'!H201=0,0,'Largest Non-Life companies_DATA'!H201/Eco!R57))))</f>
        <v>8180</v>
      </c>
      <c r="J204" s="54">
        <f>IF($C$2="National Currency",IF('Largest Non-Life companies_DATA'!I201=0,0,'Largest Non-Life companies_DATA'!I201),IF($C$2="Current Exchange rate",IF('Largest Non-Life companies_DATA'!I201=0,0,'Largest Non-Life companies_DATA'!I201/Eco!S21),IF($C$2="Constant Exchange rate",IF('Largest Non-Life companies_DATA'!I201=0,0,'Largest Non-Life companies_DATA'!I201/Eco!S57))))</f>
        <v>8385</v>
      </c>
      <c r="K204" s="54">
        <f>IF($C$2="National Currency",IF('Largest Non-Life companies_DATA'!J201=0,0,'Largest Non-Life companies_DATA'!J201),IF($C$2="Current Exchange rate",IF('Largest Non-Life companies_DATA'!J201=0,0,'Largest Non-Life companies_DATA'!J201/Eco!T21),IF($C$2="Constant Exchange rate",IF('Largest Non-Life companies_DATA'!J201=0,0,'Largest Non-Life companies_DATA'!J201/Eco!T57))))</f>
        <v>8611</v>
      </c>
      <c r="L204" s="54">
        <f>IF($C$2="National Currency",IF('Largest Non-Life companies_DATA'!K201=0,0,'Largest Non-Life companies_DATA'!K201),IF($C$2="Current Exchange rate",IF('Largest Non-Life companies_DATA'!K201=0,0,'Largest Non-Life companies_DATA'!K201/Eco!U21),IF($C$2="Constant Exchange rate",IF('Largest Non-Life companies_DATA'!K201=0,0,'Largest Non-Life companies_DATA'!K201/Eco!U57))))</f>
        <v>8837</v>
      </c>
      <c r="M204" s="54">
        <f>IF($C$2="National Currency",IF('Largest Non-Life companies_DATA'!L201=0,0,'Largest Non-Life companies_DATA'!L201),IF($C$2="Current Exchange rate",IF('Largest Non-Life companies_DATA'!L201=0,0,'Largest Non-Life companies_DATA'!L201/Eco!V21),IF($C$2="Constant Exchange rate",IF('Largest Non-Life companies_DATA'!L201=0,0,'Largest Non-Life companies_DATA'!L201/Eco!V57))))</f>
        <v>9168</v>
      </c>
      <c r="N204" s="54">
        <f>IF($C$2="National Currency",IF('Largest Non-Life companies_DATA'!M201=0,0,'Largest Non-Life companies_DATA'!M201),IF($C$2="Current Exchange rate",IF('Largest Non-Life companies_DATA'!M201=0,0,'Largest Non-Life companies_DATA'!M201/Eco!W21),IF($C$2="Constant Exchange rate",IF('Largest Non-Life companies_DATA'!M201=0,0,'Largest Non-Life companies_DATA'!M201/Eco!W57))))</f>
        <v>9418</v>
      </c>
      <c r="O204" s="54">
        <f>IF($C$2="National Currency",IF('Largest Non-Life companies_DATA'!N201=0,0,'Largest Non-Life companies_DATA'!N201),IF($C$2="Current Exchange rate",IF('Largest Non-Life companies_DATA'!N201=0,0,'Largest Non-Life companies_DATA'!N201/Eco!X21),IF($C$2="Constant Exchange rate",IF('Largest Non-Life companies_DATA'!N201=0,0,'Largest Non-Life companies_DATA'!N201/Eco!$X57))))</f>
        <v>9552</v>
      </c>
      <c r="P204" s="151">
        <f>IF($C$2="National Currency",IF('Largest Non-Life companies_DATA'!O201=0,0,'Largest Non-Life companies_DATA'!O201),IF($C$2="Current Exchange rate",IF('Largest Non-Life companies_DATA'!O201=0,0,'Largest Non-Life companies_DATA'!O201/Eco!Y21),IF($C$2="Constant Exchange rate",IF('Largest Non-Life companies_DATA'!O201=0,0,'Largest Non-Life companies_DATA'!O201/Eco!$X57))))</f>
        <v>0</v>
      </c>
      <c r="Q204" s="22">
        <f t="shared" si="16"/>
        <v>0.20195315898233329</v>
      </c>
      <c r="R204" s="22">
        <f t="shared" si="17"/>
        <v>1.4228073901040528E-2</v>
      </c>
      <c r="S204" s="22">
        <f t="shared" si="18"/>
        <v>0.58381694578013588</v>
      </c>
    </row>
    <row r="205" spans="3:19" x14ac:dyDescent="0.25">
      <c r="C205" s="187"/>
      <c r="D205" s="188"/>
      <c r="E205" s="43" t="s">
        <v>12</v>
      </c>
      <c r="F205" s="133">
        <f>IF($C$2="National Currency",IF('Largest Non-Life companies_DATA'!E202=0,0,'Largest Non-Life companies_DATA'!E202),IF($C$2="Current Exchange rate",IF('Largest Non-Life companies_DATA'!E202=0,0,'Largest Non-Life companies_DATA'!E202/Eco!O22),IF($C$2="Constant Exchange rate",IF('Largest Non-Life companies_DATA'!E202=0,0,'Largest Non-Life companies_DATA'!E202/Eco!O58))))</f>
        <v>115</v>
      </c>
      <c r="G205" s="54">
        <f>IF($C$2="National Currency",IF('Largest Non-Life companies_DATA'!F202=0,0,'Largest Non-Life companies_DATA'!F202),IF($C$2="Current Exchange rate",IF('Largest Non-Life companies_DATA'!F202=0,0,'Largest Non-Life companies_DATA'!F202/Eco!P22),IF($C$2="Constant Exchange rate",IF('Largest Non-Life companies_DATA'!F202=0,0,'Largest Non-Life companies_DATA'!F202/Eco!P58))))</f>
        <v>109</v>
      </c>
      <c r="H205" s="54">
        <f>IF($C$2="National Currency",IF('Largest Non-Life companies_DATA'!G202=0,0,'Largest Non-Life companies_DATA'!G202),IF($C$2="Current Exchange rate",IF('Largest Non-Life companies_DATA'!G202=0,0,'Largest Non-Life companies_DATA'!G202/Eco!Q22),IF($C$2="Constant Exchange rate",IF('Largest Non-Life companies_DATA'!G202=0,0,'Largest Non-Life companies_DATA'!G202/Eco!Q58))))</f>
        <v>113</v>
      </c>
      <c r="I205" s="54">
        <f>IF($C$2="National Currency",IF('Largest Non-Life companies_DATA'!H202=0,0,'Largest Non-Life companies_DATA'!H202),IF($C$2="Current Exchange rate",IF('Largest Non-Life companies_DATA'!H202=0,0,'Largest Non-Life companies_DATA'!H202/Eco!R22),IF($C$2="Constant Exchange rate",IF('Largest Non-Life companies_DATA'!H202=0,0,'Largest Non-Life companies_DATA'!H202/Eco!R58))))</f>
        <v>120</v>
      </c>
      <c r="J205" s="54">
        <f>IF($C$2="National Currency",IF('Largest Non-Life companies_DATA'!I202=0,0,'Largest Non-Life companies_DATA'!I202),IF($C$2="Current Exchange rate",IF('Largest Non-Life companies_DATA'!I202=0,0,'Largest Non-Life companies_DATA'!I202/Eco!S22),IF($C$2="Constant Exchange rate",IF('Largest Non-Life companies_DATA'!I202=0,0,'Largest Non-Life companies_DATA'!I202/Eco!S58))))</f>
        <v>124</v>
      </c>
      <c r="K205" s="54">
        <f>IF($C$2="National Currency",IF('Largest Non-Life companies_DATA'!J202=0,0,'Largest Non-Life companies_DATA'!J202),IF($C$2="Current Exchange rate",IF('Largest Non-Life companies_DATA'!J202=0,0,'Largest Non-Life companies_DATA'!J202/Eco!T22),IF($C$2="Constant Exchange rate",IF('Largest Non-Life companies_DATA'!J202=0,0,'Largest Non-Life companies_DATA'!J202/Eco!T58))))</f>
        <v>169</v>
      </c>
      <c r="L205" s="54">
        <f>IF($C$2="National Currency",IF('Largest Non-Life companies_DATA'!K202=0,0,'Largest Non-Life companies_DATA'!K202),IF($C$2="Current Exchange rate",IF('Largest Non-Life companies_DATA'!K202=0,0,'Largest Non-Life companies_DATA'!K202/Eco!U22),IF($C$2="Constant Exchange rate",IF('Largest Non-Life companies_DATA'!K202=0,0,'Largest Non-Life companies_DATA'!K202/Eco!U58))))</f>
        <v>189</v>
      </c>
      <c r="M205" s="54">
        <f>IF($C$2="National Currency",IF('Largest Non-Life companies_DATA'!L202=0,0,'Largest Non-Life companies_DATA'!L202),IF($C$2="Current Exchange rate",IF('Largest Non-Life companies_DATA'!L202=0,0,'Largest Non-Life companies_DATA'!L202/Eco!V22),IF($C$2="Constant Exchange rate",IF('Largest Non-Life companies_DATA'!L202=0,0,'Largest Non-Life companies_DATA'!L202/Eco!V58))))</f>
        <v>171.6</v>
      </c>
      <c r="N205" s="54">
        <f>IF($C$2="National Currency",IF('Largest Non-Life companies_DATA'!M202=0,0,'Largest Non-Life companies_DATA'!M202),IF($C$2="Current Exchange rate",IF('Largest Non-Life companies_DATA'!M202=0,0,'Largest Non-Life companies_DATA'!M202/Eco!W22),IF($C$2="Constant Exchange rate",IF('Largest Non-Life companies_DATA'!M202=0,0,'Largest Non-Life companies_DATA'!M202/Eco!W58))))</f>
        <v>153</v>
      </c>
      <c r="O205" s="54">
        <f>IF($C$2="National Currency",IF('Largest Non-Life companies_DATA'!N202=0,0,'Largest Non-Life companies_DATA'!N202),IF($C$2="Current Exchange rate",IF('Largest Non-Life companies_DATA'!N202=0,0,'Largest Non-Life companies_DATA'!N202/Eco!X22),IF($C$2="Constant Exchange rate",IF('Largest Non-Life companies_DATA'!N202=0,0,'Largest Non-Life companies_DATA'!N202/Eco!$X58))))</f>
        <v>152</v>
      </c>
      <c r="P205" s="151">
        <f>IF($C$2="National Currency",IF('Largest Non-Life companies_DATA'!O202=0,0,'Largest Non-Life companies_DATA'!O202),IF($C$2="Current Exchange rate",IF('Largest Non-Life companies_DATA'!O202=0,0,'Largest Non-Life companies_DATA'!O202/Eco!Y22),IF($C$2="Constant Exchange rate",IF('Largest Non-Life companies_DATA'!O202=0,0,'Largest Non-Life companies_DATA'!O202/Eco!$X58))))</f>
        <v>0</v>
      </c>
      <c r="Q205" s="22">
        <f t="shared" si="16"/>
        <v>3.2136599838059735E-3</v>
      </c>
      <c r="R205" s="22">
        <f t="shared" si="17"/>
        <v>-6.5359477124182774E-3</v>
      </c>
      <c r="S205" s="22">
        <f t="shared" si="18"/>
        <v>0.32173913043478253</v>
      </c>
    </row>
    <row r="206" spans="3:19" x14ac:dyDescent="0.25">
      <c r="C206" s="187"/>
      <c r="D206" s="188"/>
      <c r="E206" s="43" t="s">
        <v>28</v>
      </c>
      <c r="F206" s="133">
        <f>IF($C$2="National Currency",IF('Largest Non-Life companies_DATA'!E203=0,0,'Largest Non-Life companies_DATA'!E203),IF($C$2="Current Exchange rate",IF('Largest Non-Life companies_DATA'!E203=0,0,'Largest Non-Life companies_DATA'!E203/Eco!O23),IF($C$2="Constant Exchange rate",IF('Largest Non-Life companies_DATA'!E203=0,0,'Largest Non-Life companies_DATA'!E203/Eco!O59))))</f>
        <v>60.981979629145989</v>
      </c>
      <c r="G206" s="54">
        <f>IF($C$2="National Currency",IF('Largest Non-Life companies_DATA'!F203=0,0,'Largest Non-Life companies_DATA'!F203),IF($C$2="Current Exchange rate",IF('Largest Non-Life companies_DATA'!F203=0,0,'Largest Non-Life companies_DATA'!F203/Eco!P23),IF($C$2="Constant Exchange rate",IF('Largest Non-Life companies_DATA'!F203=0,0,'Largest Non-Life companies_DATA'!F203/Eco!P59))))</f>
        <v>71.2979890310786</v>
      </c>
      <c r="H206" s="54">
        <f>IF($C$2="National Currency",IF('Largest Non-Life companies_DATA'!G203=0,0,'Largest Non-Life companies_DATA'!G203),IF($C$2="Current Exchange rate",IF('Largest Non-Life companies_DATA'!G203=0,0,'Largest Non-Life companies_DATA'!G203/Eco!Q23),IF($C$2="Constant Exchange rate",IF('Largest Non-Life companies_DATA'!G203=0,0,'Largest Non-Life companies_DATA'!G203/Eco!Q59))))</f>
        <v>79.916427265604597</v>
      </c>
      <c r="I206" s="54">
        <f>IF($C$2="National Currency",IF('Largest Non-Life companies_DATA'!H203=0,0,'Largest Non-Life companies_DATA'!H203),IF($C$2="Current Exchange rate",IF('Largest Non-Life companies_DATA'!H203=0,0,'Largest Non-Life companies_DATA'!H203/Eco!R23),IF($C$2="Constant Exchange rate",IF('Largest Non-Life companies_DATA'!H203=0,0,'Largest Non-Life companies_DATA'!H203/Eco!R59))))</f>
        <v>83.311569600417855</v>
      </c>
      <c r="J206" s="54">
        <f>IF($C$2="National Currency",IF('Largest Non-Life companies_DATA'!I203=0,0,'Largest Non-Life companies_DATA'!I203),IF($C$2="Current Exchange rate",IF('Largest Non-Life companies_DATA'!I203=0,0,'Largest Non-Life companies_DATA'!I203/Eco!S23),IF($C$2="Constant Exchange rate",IF('Largest Non-Life companies_DATA'!I203=0,0,'Largest Non-Life companies_DATA'!I203/Eco!S59))))</f>
        <v>91.015931052494125</v>
      </c>
      <c r="K206" s="54">
        <f>IF($C$2="National Currency",IF('Largest Non-Life companies_DATA'!J203=0,0,'Largest Non-Life companies_DATA'!J203),IF($C$2="Current Exchange rate",IF('Largest Non-Life companies_DATA'!J203=0,0,'Largest Non-Life companies_DATA'!J203/Eco!T23),IF($C$2="Constant Exchange rate",IF('Largest Non-Life companies_DATA'!J203=0,0,'Largest Non-Life companies_DATA'!J203/Eco!T59))))</f>
        <v>86.314964742752679</v>
      </c>
      <c r="L206" s="54">
        <f>IF($C$2="National Currency",IF('Largest Non-Life companies_DATA'!K203=0,0,'Largest Non-Life companies_DATA'!K203),IF($C$2="Current Exchange rate",IF('Largest Non-Life companies_DATA'!K203=0,0,'Largest Non-Life companies_DATA'!K203/Eco!U23),IF($C$2="Constant Exchange rate",IF('Largest Non-Life companies_DATA'!K203=0,0,'Largest Non-Life companies_DATA'!K203/Eco!U59))))</f>
        <v>83.703316792896317</v>
      </c>
      <c r="M206" s="54">
        <f>IF($C$2="National Currency",IF('Largest Non-Life companies_DATA'!L203=0,0,'Largest Non-Life companies_DATA'!L203),IF($C$2="Current Exchange rate",IF('Largest Non-Life companies_DATA'!L203=0,0,'Largest Non-Life companies_DATA'!L203/Eco!V23),IF($C$2="Constant Exchange rate",IF('Largest Non-Life companies_DATA'!L203=0,0,'Largest Non-Life companies_DATA'!L203/Eco!V59))))</f>
        <v>85.139723165317307</v>
      </c>
      <c r="N206" s="54">
        <f>IF($C$2="National Currency",IF('Largest Non-Life companies_DATA'!M203=0,0,'Largest Non-Life companies_DATA'!M203),IF($C$2="Current Exchange rate",IF('Largest Non-Life companies_DATA'!M203=0,0,'Largest Non-Life companies_DATA'!M203/Eco!W23),IF($C$2="Constant Exchange rate",IF('Largest Non-Life companies_DATA'!M203=0,0,'Largest Non-Life companies_DATA'!M203/Eco!W59))))</f>
        <v>88.665447897623395</v>
      </c>
      <c r="O206" s="54">
        <f>IF($C$2="National Currency",IF('Largest Non-Life companies_DATA'!N203=0,0,'Largest Non-Life companies_DATA'!N203),IF($C$2="Current Exchange rate",IF('Largest Non-Life companies_DATA'!N203=0,0,'Largest Non-Life companies_DATA'!N203/Eco!X23),IF($C$2="Constant Exchange rate",IF('Largest Non-Life companies_DATA'!N203=0,0,'Largest Non-Life companies_DATA'!N203/Eco!$X59))))</f>
        <v>92.452337424915115</v>
      </c>
      <c r="P206" s="151">
        <f>IF($C$2="National Currency",IF('Largest Non-Life companies_DATA'!O203=0,0,'Largest Non-Life companies_DATA'!O203),IF($C$2="Current Exchange rate",IF('Largest Non-Life companies_DATA'!O203=0,0,'Largest Non-Life companies_DATA'!O203/Eco!Y23),IF($C$2="Constant Exchange rate",IF('Largest Non-Life companies_DATA'!O203=0,0,'Largest Non-Life companies_DATA'!O203/Eco!$X59))))</f>
        <v>0</v>
      </c>
      <c r="Q206" s="22">
        <f t="shared" si="16"/>
        <v>1.9546735341564284E-3</v>
      </c>
      <c r="R206" s="22">
        <f t="shared" si="17"/>
        <v>4.2709867452135564E-2</v>
      </c>
      <c r="S206" s="22">
        <f t="shared" si="18"/>
        <v>0.51605995717344744</v>
      </c>
    </row>
    <row r="207" spans="3:19" x14ac:dyDescent="0.25">
      <c r="C207" s="187"/>
      <c r="D207" s="188"/>
      <c r="E207" s="43" t="s">
        <v>13</v>
      </c>
      <c r="F207" s="133">
        <f>IF($C$2="National Currency",IF('Largest Non-Life companies_DATA'!E204=0,0,'Largest Non-Life companies_DATA'!E204),IF($C$2="Current Exchange rate",IF('Largest Non-Life companies_DATA'!E204=0,0,'Largest Non-Life companies_DATA'!E204/Eco!O24),IF($C$2="Constant Exchange rate",IF('Largest Non-Life companies_DATA'!E204=0,0,'Largest Non-Life companies_DATA'!E204/Eco!O60))))</f>
        <v>91.684097103378335</v>
      </c>
      <c r="G207" s="54">
        <f>IF($C$2="National Currency",IF('Largest Non-Life companies_DATA'!F204=0,0,'Largest Non-Life companies_DATA'!F204),IF($C$2="Current Exchange rate",IF('Largest Non-Life companies_DATA'!F204=0,0,'Largest Non-Life companies_DATA'!F204/Eco!P24),IF($C$2="Constant Exchange rate",IF('Largest Non-Life companies_DATA'!F204=0,0,'Largest Non-Life companies_DATA'!F204/Eco!P60))))</f>
        <v>102.36737022247576</v>
      </c>
      <c r="H207" s="54">
        <f>IF($C$2="National Currency",IF('Largest Non-Life companies_DATA'!G204=0,0,'Largest Non-Life companies_DATA'!G204),IF($C$2="Current Exchange rate",IF('Largest Non-Life companies_DATA'!G204=0,0,'Largest Non-Life companies_DATA'!G204/Eco!Q24),IF($C$2="Constant Exchange rate",IF('Largest Non-Life companies_DATA'!G204=0,0,'Largest Non-Life companies_DATA'!G204/Eco!Q60))))</f>
        <v>110.11599163339037</v>
      </c>
      <c r="I207" s="54">
        <f>IF($C$2="National Currency",IF('Largest Non-Life companies_DATA'!H204=0,0,'Largest Non-Life companies_DATA'!H204),IF($C$2="Current Exchange rate",IF('Largest Non-Life companies_DATA'!H204=0,0,'Largest Non-Life companies_DATA'!H204/Eco!R24),IF($C$2="Constant Exchange rate",IF('Largest Non-Life companies_DATA'!H204=0,0,'Largest Non-Life companies_DATA'!H204/Eco!R60))))</f>
        <v>118.56499968308296</v>
      </c>
      <c r="J207" s="54">
        <f>IF($C$2="National Currency",IF('Largest Non-Life companies_DATA'!I204=0,0,'Largest Non-Life companies_DATA'!I204),IF($C$2="Current Exchange rate",IF('Largest Non-Life companies_DATA'!I204=0,0,'Largest Non-Life companies_DATA'!I204/Eco!S24),IF($C$2="Constant Exchange rate",IF('Largest Non-Life companies_DATA'!I204=0,0,'Largest Non-Life companies_DATA'!I204/Eco!S60))))</f>
        <v>126.94428598592887</v>
      </c>
      <c r="K207" s="54">
        <f>IF($C$2="National Currency",IF('Largest Non-Life companies_DATA'!J204=0,0,'Largest Non-Life companies_DATA'!J204),IF($C$2="Current Exchange rate",IF('Largest Non-Life companies_DATA'!J204=0,0,'Largest Non-Life companies_DATA'!J204/Eco!T24),IF($C$2="Constant Exchange rate",IF('Largest Non-Life companies_DATA'!J204=0,0,'Largest Non-Life companies_DATA'!J204/Eco!T60))))</f>
        <v>143.60778348228433</v>
      </c>
      <c r="L207" s="54">
        <f>IF($C$2="National Currency",IF('Largest Non-Life companies_DATA'!K204=0,0,'Largest Non-Life companies_DATA'!K204),IF($C$2="Current Exchange rate",IF('Largest Non-Life companies_DATA'!K204=0,0,'Largest Non-Life companies_DATA'!K204/Eco!U24),IF($C$2="Constant Exchange rate",IF('Largest Non-Life companies_DATA'!K204=0,0,'Largest Non-Life companies_DATA'!K204/Eco!U60))))</f>
        <v>141.61437535653164</v>
      </c>
      <c r="M207" s="54">
        <f>IF($C$2="National Currency",IF('Largest Non-Life companies_DATA'!L204=0,0,'Largest Non-Life companies_DATA'!L204),IF($C$2="Current Exchange rate",IF('Largest Non-Life companies_DATA'!L204=0,0,'Largest Non-Life companies_DATA'!L204/Eco!V24),IF($C$2="Constant Exchange rate",IF('Largest Non-Life companies_DATA'!L204=0,0,'Largest Non-Life companies_DATA'!L204/Eco!V60))))</f>
        <v>138.16314888762122</v>
      </c>
      <c r="N207" s="54">
        <f>IF($C$2="National Currency",IF('Largest Non-Life companies_DATA'!M204=0,0,'Largest Non-Life companies_DATA'!M204),IF($C$2="Current Exchange rate",IF('Largest Non-Life companies_DATA'!M204=0,0,'Largest Non-Life companies_DATA'!M204/Eco!W24),IF($C$2="Constant Exchange rate",IF('Largest Non-Life companies_DATA'!M204=0,0,'Largest Non-Life companies_DATA'!M204/Eco!W60))))</f>
        <v>136.0081130759967</v>
      </c>
      <c r="O207" s="54">
        <f>IF($C$2="National Currency",IF('Largest Non-Life companies_DATA'!N204=0,0,'Largest Non-Life companies_DATA'!N204),IF($C$2="Current Exchange rate",IF('Largest Non-Life companies_DATA'!N204=0,0,'Largest Non-Life companies_DATA'!N204/Eco!X24),IF($C$2="Constant Exchange rate",IF('Largest Non-Life companies_DATA'!N204=0,0,'Largest Non-Life companies_DATA'!N204/Eco!$X60))))</f>
        <v>140.64113899980984</v>
      </c>
      <c r="P207" s="151">
        <f>IF($C$2="National Currency",IF('Largest Non-Life companies_DATA'!O204=0,0,'Largest Non-Life companies_DATA'!O204),IF($C$2="Current Exchange rate",IF('Largest Non-Life companies_DATA'!O204=0,0,'Largest Non-Life companies_DATA'!O204/Eco!Y24),IF($C$2="Constant Exchange rate",IF('Largest Non-Life companies_DATA'!O204=0,0,'Largest Non-Life companies_DATA'!O204/Eco!$X60))))</f>
        <v>0</v>
      </c>
      <c r="Q207" s="22">
        <f t="shared" si="16"/>
        <v>2.9735052663196222E-3</v>
      </c>
      <c r="R207" s="22">
        <f t="shared" si="17"/>
        <v>3.4064334979960753E-2</v>
      </c>
      <c r="S207" s="22">
        <f t="shared" si="18"/>
        <v>0.5339752851711026</v>
      </c>
    </row>
    <row r="208" spans="3:19" x14ac:dyDescent="0.25">
      <c r="C208" s="187"/>
      <c r="D208" s="188"/>
      <c r="E208" s="43" t="s">
        <v>14</v>
      </c>
      <c r="F208" s="133">
        <f>IF($C$2="National Currency",IF('Largest Non-Life companies_DATA'!E205=0,0,'Largest Non-Life companies_DATA'!E205),IF($C$2="Current Exchange rate",IF('Largest Non-Life companies_DATA'!E205=0,0,'Largest Non-Life companies_DATA'!E205/Eco!O25),IF($C$2="Constant Exchange rate",IF('Largest Non-Life companies_DATA'!E205=0,0,'Largest Non-Life companies_DATA'!E205/Eco!O61))))</f>
        <v>487.6</v>
      </c>
      <c r="G208" s="54">
        <f>IF($C$2="National Currency",IF('Largest Non-Life companies_DATA'!F205=0,0,'Largest Non-Life companies_DATA'!F205),IF($C$2="Current Exchange rate",IF('Largest Non-Life companies_DATA'!F205=0,0,'Largest Non-Life companies_DATA'!F205/Eco!P25),IF($C$2="Constant Exchange rate",IF('Largest Non-Life companies_DATA'!F205=0,0,'Largest Non-Life companies_DATA'!F205/Eco!P61))))</f>
        <v>424.1</v>
      </c>
      <c r="H208" s="54">
        <f>IF($C$2="National Currency",IF('Largest Non-Life companies_DATA'!G205=0,0,'Largest Non-Life companies_DATA'!G205),IF($C$2="Current Exchange rate",IF('Largest Non-Life companies_DATA'!G205=0,0,'Largest Non-Life companies_DATA'!G205/Eco!Q25),IF($C$2="Constant Exchange rate",IF('Largest Non-Life companies_DATA'!G205=0,0,'Largest Non-Life companies_DATA'!G205/Eco!Q61))))</f>
        <v>443.4</v>
      </c>
      <c r="I208" s="54">
        <f>IF($C$2="National Currency",IF('Largest Non-Life companies_DATA'!H205=0,0,'Largest Non-Life companies_DATA'!H205),IF($C$2="Current Exchange rate",IF('Largest Non-Life companies_DATA'!H205=0,0,'Largest Non-Life companies_DATA'!H205/Eco!R25),IF($C$2="Constant Exchange rate",IF('Largest Non-Life companies_DATA'!H205=0,0,'Largest Non-Life companies_DATA'!H205/Eco!R61))))</f>
        <v>408</v>
      </c>
      <c r="J208" s="54">
        <f>IF($C$2="National Currency",IF('Largest Non-Life companies_DATA'!I205=0,0,'Largest Non-Life companies_DATA'!I205),IF($C$2="Current Exchange rate",IF('Largest Non-Life companies_DATA'!I205=0,0,'Largest Non-Life companies_DATA'!I205/Eco!S25),IF($C$2="Constant Exchange rate",IF('Largest Non-Life companies_DATA'!I205=0,0,'Largest Non-Life companies_DATA'!I205/Eco!S61))))</f>
        <v>382</v>
      </c>
      <c r="K208" s="54">
        <f>IF($C$2="National Currency",IF('Largest Non-Life companies_DATA'!J205=0,0,'Largest Non-Life companies_DATA'!J205),IF($C$2="Current Exchange rate",IF('Largest Non-Life companies_DATA'!J205=0,0,'Largest Non-Life companies_DATA'!J205/Eco!T25),IF($C$2="Constant Exchange rate",IF('Largest Non-Life companies_DATA'!J205=0,0,'Largest Non-Life companies_DATA'!J205/Eco!T61))))</f>
        <v>349</v>
      </c>
      <c r="L208" s="54">
        <f>IF($C$2="National Currency",IF('Largest Non-Life companies_DATA'!K205=0,0,'Largest Non-Life companies_DATA'!K205),IF($C$2="Current Exchange rate",IF('Largest Non-Life companies_DATA'!K205=0,0,'Largest Non-Life companies_DATA'!K205/Eco!U25),IF($C$2="Constant Exchange rate",IF('Largest Non-Life companies_DATA'!K205=0,0,'Largest Non-Life companies_DATA'!K205/Eco!U61))))</f>
        <v>358.4</v>
      </c>
      <c r="M208" s="54">
        <f>IF($C$2="National Currency",IF('Largest Non-Life companies_DATA'!L205=0,0,'Largest Non-Life companies_DATA'!L205),IF($C$2="Current Exchange rate",IF('Largest Non-Life companies_DATA'!L205=0,0,'Largest Non-Life companies_DATA'!L205/Eco!V25),IF($C$2="Constant Exchange rate",IF('Largest Non-Life companies_DATA'!L205=0,0,'Largest Non-Life companies_DATA'!L205/Eco!V61))))</f>
        <v>351</v>
      </c>
      <c r="N208" s="54">
        <f>IF($C$2="National Currency",IF('Largest Non-Life companies_DATA'!M205=0,0,'Largest Non-Life companies_DATA'!M205),IF($C$2="Current Exchange rate",IF('Largest Non-Life companies_DATA'!M205=0,0,'Largest Non-Life companies_DATA'!M205/Eco!W25),IF($C$2="Constant Exchange rate",IF('Largest Non-Life companies_DATA'!M205=0,0,'Largest Non-Life companies_DATA'!M205/Eco!W61))))</f>
        <v>344</v>
      </c>
      <c r="O208" s="127">
        <f>IF($C$2="National Currency",IF('Largest Non-Life companies_DATA'!N205=0,0,'Largest Non-Life companies_DATA'!N205),IF($C$2="Current Exchange rate",IF('Largest Non-Life companies_DATA'!N205=0,0,'Largest Non-Life companies_DATA'!N205/Eco!X25),IF($C$2="Constant Exchange rate",IF('Largest Non-Life companies_DATA'!N205=0,0,'Largest Non-Life companies_DATA'!N205/Eco!$X61))))</f>
        <v>344</v>
      </c>
      <c r="P208" s="151">
        <f>IF($C$2="National Currency",IF('Largest Non-Life companies_DATA'!O205=0,0,'Largest Non-Life companies_DATA'!O205),IF($C$2="Current Exchange rate",IF('Largest Non-Life companies_DATA'!O205=0,0,'Largest Non-Life companies_DATA'!O205/Eco!Y25),IF($C$2="Constant Exchange rate",IF('Largest Non-Life companies_DATA'!O205=0,0,'Largest Non-Life companies_DATA'!O205/Eco!$X61))))</f>
        <v>0</v>
      </c>
      <c r="Q208" s="22">
        <f t="shared" si="16"/>
        <v>7.2730199633503616E-3</v>
      </c>
      <c r="R208" s="22">
        <f t="shared" si="17"/>
        <v>0</v>
      </c>
      <c r="S208" s="22">
        <f t="shared" si="18"/>
        <v>-0.2945036915504512</v>
      </c>
    </row>
    <row r="209" spans="3:19" x14ac:dyDescent="0.25">
      <c r="C209" s="187"/>
      <c r="D209" s="188"/>
      <c r="E209" s="43" t="s">
        <v>15</v>
      </c>
      <c r="F209" s="133">
        <f>IF($C$2="National Currency",IF('Largest Non-Life companies_DATA'!E206=0,0,'Largest Non-Life companies_DATA'!E206),IF($C$2="Current Exchange rate",IF('Largest Non-Life companies_DATA'!E206=0,0,'Largest Non-Life companies_DATA'!E206/Eco!O26),IF($C$2="Constant Exchange rate",IF('Largest Non-Life companies_DATA'!E206=0,0,'Largest Non-Life companies_DATA'!E206/Eco!O62))))</f>
        <v>37.908878504672892</v>
      </c>
      <c r="G209" s="54">
        <f>IF($C$2="National Currency",IF('Largest Non-Life companies_DATA'!F206=0,0,'Largest Non-Life companies_DATA'!F206),IF($C$2="Current Exchange rate",IF('Largest Non-Life companies_DATA'!F206=0,0,'Largest Non-Life companies_DATA'!F206/Eco!P26),IF($C$2="Constant Exchange rate",IF('Largest Non-Life companies_DATA'!F206=0,0,'Largest Non-Life companies_DATA'!F206/Eco!P62))))</f>
        <v>38.538421599169261</v>
      </c>
      <c r="H209" s="54">
        <f>IF($C$2="National Currency",IF('Largest Non-Life companies_DATA'!G206=0,0,'Largest Non-Life companies_DATA'!G206),IF($C$2="Current Exchange rate",IF('Largest Non-Life companies_DATA'!G206=0,0,'Largest Non-Life companies_DATA'!G206/Eco!Q26),IF($C$2="Constant Exchange rate",IF('Largest Non-Life companies_DATA'!G206=0,0,'Largest Non-Life companies_DATA'!G206/Eco!Q62))))</f>
        <v>46.157840083073722</v>
      </c>
      <c r="I209" s="54">
        <f>IF($C$2="National Currency",IF('Largest Non-Life companies_DATA'!H206=0,0,'Largest Non-Life companies_DATA'!H206),IF($C$2="Current Exchange rate",IF('Largest Non-Life companies_DATA'!H206=0,0,'Largest Non-Life companies_DATA'!H206/Eco!R26),IF($C$2="Constant Exchange rate",IF('Largest Non-Life companies_DATA'!H206=0,0,'Largest Non-Life companies_DATA'!H206/Eco!R62))))</f>
        <v>57.00285565939771</v>
      </c>
      <c r="J209" s="54">
        <f>IF($C$2="National Currency",IF('Largest Non-Life companies_DATA'!I206=0,0,'Largest Non-Life companies_DATA'!I206),IF($C$2="Current Exchange rate",IF('Largest Non-Life companies_DATA'!I206=0,0,'Largest Non-Life companies_DATA'!I206/Eco!S26),IF($C$2="Constant Exchange rate",IF('Largest Non-Life companies_DATA'!I206=0,0,'Largest Non-Life companies_DATA'!I206/Eco!S62))))</f>
        <v>65.122014537902388</v>
      </c>
      <c r="K209" s="54">
        <f>IF($C$2="National Currency",IF('Largest Non-Life companies_DATA'!J206=0,0,'Largest Non-Life companies_DATA'!J206),IF($C$2="Current Exchange rate",IF('Largest Non-Life companies_DATA'!J206=0,0,'Largest Non-Life companies_DATA'!J206/Eco!T26),IF($C$2="Constant Exchange rate",IF('Largest Non-Life companies_DATA'!J206=0,0,'Largest Non-Life companies_DATA'!J206/Eco!T62))))</f>
        <v>66.802959501557623</v>
      </c>
      <c r="L209" s="54">
        <f>IF($C$2="National Currency",IF('Largest Non-Life companies_DATA'!K206=0,0,'Largest Non-Life companies_DATA'!K206),IF($C$2="Current Exchange rate",IF('Largest Non-Life companies_DATA'!K206=0,0,'Largest Non-Life companies_DATA'!K206/Eco!U26),IF($C$2="Constant Exchange rate",IF('Largest Non-Life companies_DATA'!K206=0,0,'Largest Non-Life companies_DATA'!K206/Eco!U62))))</f>
        <v>68.860332294911728</v>
      </c>
      <c r="M209" s="54">
        <f>IF($C$2="National Currency",IF('Largest Non-Life companies_DATA'!L206=0,0,'Largest Non-Life companies_DATA'!L206),IF($C$2="Current Exchange rate",IF('Largest Non-Life companies_DATA'!L206=0,0,'Largest Non-Life companies_DATA'!L206/Eco!V26),IF($C$2="Constant Exchange rate",IF('Largest Non-Life companies_DATA'!L206=0,0,'Largest Non-Life companies_DATA'!L206/Eco!V62))))</f>
        <v>65.031152647975077</v>
      </c>
      <c r="N209" s="54">
        <f>IF($C$2="National Currency",IF('Largest Non-Life companies_DATA'!M206=0,0,'Largest Non-Life companies_DATA'!M206),IF($C$2="Current Exchange rate",IF('Largest Non-Life companies_DATA'!M206=0,0,'Largest Non-Life companies_DATA'!M206/Eco!W26),IF($C$2="Constant Exchange rate",IF('Largest Non-Life companies_DATA'!M206=0,0,'Largest Non-Life companies_DATA'!M206/Eco!W62))))</f>
        <v>73.520249221183789</v>
      </c>
      <c r="O209" s="54">
        <f>IF($C$2="National Currency",IF('Largest Non-Life companies_DATA'!N206=0,0,'Largest Non-Life companies_DATA'!N206),IF($C$2="Current Exchange rate",IF('Largest Non-Life companies_DATA'!N206=0,0,'Largest Non-Life companies_DATA'!N206/Eco!X26),IF($C$2="Constant Exchange rate",IF('Largest Non-Life companies_DATA'!N206=0,0,'Largest Non-Life companies_DATA'!N206/Eco!$X62))))</f>
        <v>79.036863966770497</v>
      </c>
      <c r="P209" s="151">
        <f>IF($C$2="National Currency",IF('Largest Non-Life companies_DATA'!O206=0,0,'Largest Non-Life companies_DATA'!O206),IF($C$2="Current Exchange rate",IF('Largest Non-Life companies_DATA'!O206=0,0,'Largest Non-Life companies_DATA'!O206/Eco!Y26),IF($C$2="Constant Exchange rate",IF('Largest Non-Life companies_DATA'!O206=0,0,'Largest Non-Life companies_DATA'!O206/Eco!$X62))))</f>
        <v>0</v>
      </c>
      <c r="Q209" s="22">
        <f t="shared" si="16"/>
        <v>1.6710368879968855E-3</v>
      </c>
      <c r="R209" s="22">
        <f t="shared" si="17"/>
        <v>7.5035310734463234E-2</v>
      </c>
      <c r="S209" s="22">
        <f t="shared" si="18"/>
        <v>1.0849169662728984</v>
      </c>
    </row>
    <row r="210" spans="3:19" x14ac:dyDescent="0.25">
      <c r="C210" s="187"/>
      <c r="D210" s="188"/>
      <c r="E210" s="43" t="s">
        <v>16</v>
      </c>
      <c r="F210" s="133">
        <f>IF($C$2="National Currency",IF('Largest Non-Life companies_DATA'!E207=0,0,'Largest Non-Life companies_DATA'!E207),IF($C$2="Current Exchange rate",IF('Largest Non-Life companies_DATA'!E207=0,0,'Largest Non-Life companies_DATA'!E207/Eco!O27),IF($C$2="Constant Exchange rate",IF('Largest Non-Life companies_DATA'!E207=0,0,'Largest Non-Life companies_DATA'!E207/Eco!O63))))</f>
        <v>5491</v>
      </c>
      <c r="G210" s="54">
        <f>IF($C$2="National Currency",IF('Largest Non-Life companies_DATA'!F207=0,0,'Largest Non-Life companies_DATA'!F207),IF($C$2="Current Exchange rate",IF('Largest Non-Life companies_DATA'!F207=0,0,'Largest Non-Life companies_DATA'!F207/Eco!P27),IF($C$2="Constant Exchange rate",IF('Largest Non-Life companies_DATA'!F207=0,0,'Largest Non-Life companies_DATA'!F207/Eco!P63))))</f>
        <v>5581</v>
      </c>
      <c r="H210" s="54">
        <f>IF($C$2="National Currency",IF('Largest Non-Life companies_DATA'!G207=0,0,'Largest Non-Life companies_DATA'!G207),IF($C$2="Current Exchange rate",IF('Largest Non-Life companies_DATA'!G207=0,0,'Largest Non-Life companies_DATA'!G207/Eco!Q27),IF($C$2="Constant Exchange rate",IF('Largest Non-Life companies_DATA'!G207=0,0,'Largest Non-Life companies_DATA'!G207/Eco!Q63))))</f>
        <v>5638</v>
      </c>
      <c r="I210" s="54">
        <f>IF($C$2="National Currency",IF('Largest Non-Life companies_DATA'!H207=0,0,'Largest Non-Life companies_DATA'!H207),IF($C$2="Current Exchange rate",IF('Largest Non-Life companies_DATA'!H207=0,0,'Largest Non-Life companies_DATA'!H207/Eco!R27),IF($C$2="Constant Exchange rate",IF('Largest Non-Life companies_DATA'!H207=0,0,'Largest Non-Life companies_DATA'!H207/Eco!R63))))</f>
        <v>5215</v>
      </c>
      <c r="J210" s="54">
        <f>IF($C$2="National Currency",IF('Largest Non-Life companies_DATA'!I207=0,0,'Largest Non-Life companies_DATA'!I207),IF($C$2="Current Exchange rate",IF('Largest Non-Life companies_DATA'!I207=0,0,'Largest Non-Life companies_DATA'!I207/Eco!S27),IF($C$2="Constant Exchange rate",IF('Largest Non-Life companies_DATA'!I207=0,0,'Largest Non-Life companies_DATA'!I207/Eco!S63))))</f>
        <v>4697.6790000000001</v>
      </c>
      <c r="K210" s="54">
        <f>IF($C$2="National Currency",IF('Largest Non-Life companies_DATA'!J207=0,0,'Largest Non-Life companies_DATA'!J207),IF($C$2="Current Exchange rate",IF('Largest Non-Life companies_DATA'!J207=0,0,'Largest Non-Life companies_DATA'!J207/Eco!T27),IF($C$2="Constant Exchange rate",IF('Largest Non-Life companies_DATA'!J207=0,0,'Largest Non-Life companies_DATA'!J207/Eco!T63))))</f>
        <v>4260</v>
      </c>
      <c r="L210" s="54">
        <f>IF($C$2="National Currency",IF('Largest Non-Life companies_DATA'!K207=0,0,'Largest Non-Life companies_DATA'!K207),IF($C$2="Current Exchange rate",IF('Largest Non-Life companies_DATA'!K207=0,0,'Largest Non-Life companies_DATA'!K207/Eco!U27),IF($C$2="Constant Exchange rate",IF('Largest Non-Life companies_DATA'!K207=0,0,'Largest Non-Life companies_DATA'!K207/Eco!U63))))</f>
        <v>4361</v>
      </c>
      <c r="M210" s="54">
        <f>IF($C$2="National Currency",IF('Largest Non-Life companies_DATA'!L207=0,0,'Largest Non-Life companies_DATA'!L207),IF($C$2="Current Exchange rate",IF('Largest Non-Life companies_DATA'!L207=0,0,'Largest Non-Life companies_DATA'!L207/Eco!V27),IF($C$2="Constant Exchange rate",IF('Largest Non-Life companies_DATA'!L207=0,0,'Largest Non-Life companies_DATA'!L207/Eco!V63))))</f>
        <v>4333</v>
      </c>
      <c r="N210" s="54">
        <f>IF($C$2="National Currency",IF('Largest Non-Life companies_DATA'!M207=0,0,'Largest Non-Life companies_DATA'!M207),IF($C$2="Current Exchange rate",IF('Largest Non-Life companies_DATA'!M207=0,0,'Largest Non-Life companies_DATA'!M207/Eco!W27),IF($C$2="Constant Exchange rate",IF('Largest Non-Life companies_DATA'!M207=0,0,'Largest Non-Life companies_DATA'!M207/Eco!W63))))</f>
        <v>4421</v>
      </c>
      <c r="O210" s="54">
        <f>IF($C$2="National Currency",IF('Largest Non-Life companies_DATA'!N207=0,0,'Largest Non-Life companies_DATA'!N207),IF($C$2="Current Exchange rate",IF('Largest Non-Life companies_DATA'!N207=0,0,'Largest Non-Life companies_DATA'!N207/Eco!X27),IF($C$2="Constant Exchange rate",IF('Largest Non-Life companies_DATA'!N207=0,0,'Largest Non-Life companies_DATA'!N207/Eco!$X63))))</f>
        <v>4029</v>
      </c>
      <c r="P210" s="151">
        <f>IF($C$2="National Currency",IF('Largest Non-Life companies_DATA'!O207=0,0,'Largest Non-Life companies_DATA'!O207),IF($C$2="Current Exchange rate",IF('Largest Non-Life companies_DATA'!O207=0,0,'Largest Non-Life companies_DATA'!O207/Eco!Y27),IF($C$2="Constant Exchange rate",IF('Largest Non-Life companies_DATA'!O207=0,0,'Largest Non-Life companies_DATA'!O207/Eco!$X63))))</f>
        <v>4195</v>
      </c>
      <c r="Q210" s="22">
        <f t="shared" si="16"/>
        <v>8.518313207075176E-2</v>
      </c>
      <c r="R210" s="22">
        <f t="shared" si="17"/>
        <v>-8.8667722234788471E-2</v>
      </c>
      <c r="S210" s="22">
        <f t="shared" si="18"/>
        <v>-0.26625386996904021</v>
      </c>
    </row>
    <row r="211" spans="3:19" x14ac:dyDescent="0.25">
      <c r="C211" s="187"/>
      <c r="D211" s="188"/>
      <c r="E211" s="43" t="s">
        <v>29</v>
      </c>
      <c r="F211" s="133">
        <f>IF($C$2="National Currency",IF('Largest Non-Life companies_DATA'!E208=0,0,'Largest Non-Life companies_DATA'!E208),IF($C$2="Current Exchange rate",IF('Largest Non-Life companies_DATA'!E208=0,0,'Largest Non-Life companies_DATA'!E208/Eco!O28),IF($C$2="Constant Exchange rate",IF('Largest Non-Life companies_DATA'!E208=0,0,'Largest Non-Life companies_DATA'!E208/Eco!O64))))</f>
        <v>0</v>
      </c>
      <c r="G211" s="54">
        <f>IF($C$2="National Currency",IF('Largest Non-Life companies_DATA'!F208=0,0,'Largest Non-Life companies_DATA'!F208),IF($C$2="Current Exchange rate",IF('Largest Non-Life companies_DATA'!F208=0,0,'Largest Non-Life companies_DATA'!F208/Eco!P28),IF($C$2="Constant Exchange rate",IF('Largest Non-Life companies_DATA'!F208=0,0,'Largest Non-Life companies_DATA'!F208/Eco!P64))))</f>
        <v>0</v>
      </c>
      <c r="H211" s="54">
        <f>IF($C$2="National Currency",IF('Largest Non-Life companies_DATA'!G208=0,0,'Largest Non-Life companies_DATA'!G208),IF($C$2="Current Exchange rate",IF('Largest Non-Life companies_DATA'!G208=0,0,'Largest Non-Life companies_DATA'!G208/Eco!Q28),IF($C$2="Constant Exchange rate",IF('Largest Non-Life companies_DATA'!G208=0,0,'Largest Non-Life companies_DATA'!G208/Eco!Q64))))</f>
        <v>0</v>
      </c>
      <c r="I211" s="54">
        <f>IF($C$2="National Currency",IF('Largest Non-Life companies_DATA'!H208=0,0,'Largest Non-Life companies_DATA'!H208),IF($C$2="Current Exchange rate",IF('Largest Non-Life companies_DATA'!H208=0,0,'Largest Non-Life companies_DATA'!H208/Eco!R28),IF($C$2="Constant Exchange rate",IF('Largest Non-Life companies_DATA'!H208=0,0,'Largest Non-Life companies_DATA'!H208/Eco!R64))))</f>
        <v>0</v>
      </c>
      <c r="J211" s="54">
        <f>IF($C$2="National Currency",IF('Largest Non-Life companies_DATA'!I208=0,0,'Largest Non-Life companies_DATA'!I208),IF($C$2="Current Exchange rate",IF('Largest Non-Life companies_DATA'!I208=0,0,'Largest Non-Life companies_DATA'!I208/Eco!S28),IF($C$2="Constant Exchange rate",IF('Largest Non-Life companies_DATA'!I208=0,0,'Largest Non-Life companies_DATA'!I208/Eco!S64))))</f>
        <v>0</v>
      </c>
      <c r="K211" s="54">
        <f>IF($C$2="National Currency",IF('Largest Non-Life companies_DATA'!J208=0,0,'Largest Non-Life companies_DATA'!J208),IF($C$2="Current Exchange rate",IF('Largest Non-Life companies_DATA'!J208=0,0,'Largest Non-Life companies_DATA'!J208/Eco!T28),IF($C$2="Constant Exchange rate",IF('Largest Non-Life companies_DATA'!J208=0,0,'Largest Non-Life companies_DATA'!J208/Eco!T64))))</f>
        <v>24.118429807052564</v>
      </c>
      <c r="L211" s="54">
        <f>IF($C$2="National Currency",IF('Largest Non-Life companies_DATA'!K208=0,0,'Largest Non-Life companies_DATA'!K208),IF($C$2="Current Exchange rate",IF('Largest Non-Life companies_DATA'!K208=0,0,'Largest Non-Life companies_DATA'!K208/Eco!U28),IF($C$2="Constant Exchange rate",IF('Largest Non-Life companies_DATA'!K208=0,0,'Largest Non-Life companies_DATA'!K208/Eco!U64))))</f>
        <v>46.573519627411848</v>
      </c>
      <c r="M211" s="54">
        <f>IF($C$2="National Currency",IF('Largest Non-Life companies_DATA'!L208=0,0,'Largest Non-Life companies_DATA'!L208),IF($C$2="Current Exchange rate",IF('Largest Non-Life companies_DATA'!L208=0,0,'Largest Non-Life companies_DATA'!L208/Eco!V28),IF($C$2="Constant Exchange rate",IF('Largest Non-Life companies_DATA'!L208=0,0,'Largest Non-Life companies_DATA'!L208/Eco!V64))))</f>
        <v>59.048569527611448</v>
      </c>
      <c r="N211" s="54">
        <f>IF($C$2="National Currency",IF('Largest Non-Life companies_DATA'!M208=0,0,'Largest Non-Life companies_DATA'!M208),IF($C$2="Current Exchange rate",IF('Largest Non-Life companies_DATA'!M208=0,0,'Largest Non-Life companies_DATA'!M208/Eco!W28),IF($C$2="Constant Exchange rate",IF('Largest Non-Life companies_DATA'!M208=0,0,'Largest Non-Life companies_DATA'!M208/Eco!W64))))</f>
        <v>49.900199600798409</v>
      </c>
      <c r="O211" s="127">
        <f>IF($C$2="National Currency",IF('Largest Non-Life companies_DATA'!N208=0,0,'Largest Non-Life companies_DATA'!N208),IF($C$2="Current Exchange rate",IF('Largest Non-Life companies_DATA'!N208=0,0,'Largest Non-Life companies_DATA'!N208/Eco!X28),IF($C$2="Constant Exchange rate",IF('Largest Non-Life companies_DATA'!N208=0,0,'Largest Non-Life companies_DATA'!N208/Eco!$X64))))</f>
        <v>49.900199600798409</v>
      </c>
      <c r="P211" s="151">
        <f>IF($C$2="National Currency",IF('Largest Non-Life companies_DATA'!O208=0,0,'Largest Non-Life companies_DATA'!O208),IF($C$2="Current Exchange rate",IF('Largest Non-Life companies_DATA'!O208=0,0,'Largest Non-Life companies_DATA'!O208/Eco!Y28),IF($C$2="Constant Exchange rate",IF('Largest Non-Life companies_DATA'!O208=0,0,'Largest Non-Life companies_DATA'!O208/Eco!$X64))))</f>
        <v>0</v>
      </c>
      <c r="Q211" s="22">
        <f t="shared" si="16"/>
        <v>1.0550149647435307E-3</v>
      </c>
      <c r="R211" s="22">
        <f t="shared" si="17"/>
        <v>0</v>
      </c>
      <c r="S211" s="22" t="str">
        <f t="shared" si="18"/>
        <v>-</v>
      </c>
    </row>
    <row r="212" spans="3:19" x14ac:dyDescent="0.25">
      <c r="C212" s="187"/>
      <c r="D212" s="188"/>
      <c r="E212" s="43" t="s">
        <v>17</v>
      </c>
      <c r="F212" s="133">
        <f>IF($C$2="National Currency",IF('Largest Non-Life companies_DATA'!E209=0,0,'Largest Non-Life companies_DATA'!E209),IF($C$2="Current Exchange rate",IF('Largest Non-Life companies_DATA'!E209=0,0,'Largest Non-Life companies_DATA'!E209/Eco!O29),IF($C$2="Constant Exchange rate",IF('Largest Non-Life companies_DATA'!E209=0,0,'Largest Non-Life companies_DATA'!E209/Eco!O65))))</f>
        <v>0</v>
      </c>
      <c r="G212" s="54">
        <f>IF($C$2="National Currency",IF('Largest Non-Life companies_DATA'!F209=0,0,'Largest Non-Life companies_DATA'!F209),IF($C$2="Current Exchange rate",IF('Largest Non-Life companies_DATA'!F209=0,0,'Largest Non-Life companies_DATA'!F209/Eco!P29),IF($C$2="Constant Exchange rate",IF('Largest Non-Life companies_DATA'!F209=0,0,'Largest Non-Life companies_DATA'!F209/Eco!P65))))</f>
        <v>0</v>
      </c>
      <c r="H212" s="54">
        <f>IF($C$2="National Currency",IF('Largest Non-Life companies_DATA'!G209=0,0,'Largest Non-Life companies_DATA'!G209),IF($C$2="Current Exchange rate",IF('Largest Non-Life companies_DATA'!G209=0,0,'Largest Non-Life companies_DATA'!G209/Eco!Q29),IF($C$2="Constant Exchange rate",IF('Largest Non-Life companies_DATA'!G209=0,0,'Largest Non-Life companies_DATA'!G209/Eco!Q65))))</f>
        <v>0</v>
      </c>
      <c r="I212" s="54">
        <f>IF($C$2="National Currency",IF('Largest Non-Life companies_DATA'!H209=0,0,'Largest Non-Life companies_DATA'!H209),IF($C$2="Current Exchange rate",IF('Largest Non-Life companies_DATA'!H209=0,0,'Largest Non-Life companies_DATA'!H209/Eco!R29),IF($C$2="Constant Exchange rate",IF('Largest Non-Life companies_DATA'!H209=0,0,'Largest Non-Life companies_DATA'!H209/Eco!R65))))</f>
        <v>0</v>
      </c>
      <c r="J212" s="54">
        <f>IF($C$2="National Currency",IF('Largest Non-Life companies_DATA'!I209=0,0,'Largest Non-Life companies_DATA'!I209),IF($C$2="Current Exchange rate",IF('Largest Non-Life companies_DATA'!I209=0,0,'Largest Non-Life companies_DATA'!I209/Eco!S29),IF($C$2="Constant Exchange rate",IF('Largest Non-Life companies_DATA'!I209=0,0,'Largest Non-Life companies_DATA'!I209/Eco!S65))))</f>
        <v>90</v>
      </c>
      <c r="K212" s="54">
        <f>IF($C$2="National Currency",IF('Largest Non-Life companies_DATA'!J209=0,0,'Largest Non-Life companies_DATA'!J209),IF($C$2="Current Exchange rate",IF('Largest Non-Life companies_DATA'!J209=0,0,'Largest Non-Life companies_DATA'!J209/Eco!T29),IF($C$2="Constant Exchange rate",IF('Largest Non-Life companies_DATA'!J209=0,0,'Largest Non-Life companies_DATA'!J209/Eco!T65))))</f>
        <v>93</v>
      </c>
      <c r="L212" s="54">
        <f>IF($C$2="National Currency",IF('Largest Non-Life companies_DATA'!K209=0,0,'Largest Non-Life companies_DATA'!K209),IF($C$2="Current Exchange rate",IF('Largest Non-Life companies_DATA'!K209=0,0,'Largest Non-Life companies_DATA'!K209/Eco!U29),IF($C$2="Constant Exchange rate",IF('Largest Non-Life companies_DATA'!K209=0,0,'Largest Non-Life companies_DATA'!K209/Eco!U65))))</f>
        <v>95</v>
      </c>
      <c r="M212" s="54">
        <f>IF($C$2="National Currency",IF('Largest Non-Life companies_DATA'!L209=0,0,'Largest Non-Life companies_DATA'!L209),IF($C$2="Current Exchange rate",IF('Largest Non-Life companies_DATA'!L209=0,0,'Largest Non-Life companies_DATA'!L209/Eco!V29),IF($C$2="Constant Exchange rate",IF('Largest Non-Life companies_DATA'!L209=0,0,'Largest Non-Life companies_DATA'!L209/Eco!V65))))</f>
        <v>99</v>
      </c>
      <c r="N212" s="54">
        <f>IF($C$2="National Currency",IF('Largest Non-Life companies_DATA'!M209=0,0,'Largest Non-Life companies_DATA'!M209),IF($C$2="Current Exchange rate",IF('Largest Non-Life companies_DATA'!M209=0,0,'Largest Non-Life companies_DATA'!M209/Eco!W29),IF($C$2="Constant Exchange rate",IF('Largest Non-Life companies_DATA'!M209=0,0,'Largest Non-Life companies_DATA'!M209/Eco!W65))))</f>
        <v>102</v>
      </c>
      <c r="O212" s="127">
        <f>IF($C$2="National Currency",IF('Largest Non-Life companies_DATA'!N209=0,0,'Largest Non-Life companies_DATA'!N209),IF($C$2="Current Exchange rate",IF('Largest Non-Life companies_DATA'!N209=0,0,'Largest Non-Life companies_DATA'!N209/Eco!X29),IF($C$2="Constant Exchange rate",IF('Largest Non-Life companies_DATA'!N209=0,0,'Largest Non-Life companies_DATA'!N209/Eco!$X65))))</f>
        <v>102</v>
      </c>
      <c r="P212" s="151">
        <f>IF($C$2="National Currency",IF('Largest Non-Life companies_DATA'!O209=0,0,'Largest Non-Life companies_DATA'!O209),IF($C$2="Current Exchange rate",IF('Largest Non-Life companies_DATA'!O209=0,0,'Largest Non-Life companies_DATA'!O209/Eco!Y29),IF($C$2="Constant Exchange rate",IF('Largest Non-Life companies_DATA'!O209=0,0,'Largest Non-Life companies_DATA'!O209/Eco!$X65))))</f>
        <v>0</v>
      </c>
      <c r="Q212" s="22">
        <f t="shared" si="16"/>
        <v>2.156534989132956E-3</v>
      </c>
      <c r="R212" s="22">
        <f t="shared" si="17"/>
        <v>0</v>
      </c>
      <c r="S212" s="22" t="str">
        <f t="shared" si="18"/>
        <v>-</v>
      </c>
    </row>
    <row r="213" spans="3:19" x14ac:dyDescent="0.25">
      <c r="C213" s="187"/>
      <c r="D213" s="188"/>
      <c r="E213" s="43" t="s">
        <v>18</v>
      </c>
      <c r="F213" s="133">
        <f>IF($C$2="National Currency",IF('Largest Non-Life companies_DATA'!E210=0,0,'Largest Non-Life companies_DATA'!E210),IF($C$2="Current Exchange rate",IF('Largest Non-Life companies_DATA'!E210=0,0,'Largest Non-Life companies_DATA'!E210/Eco!O30),IF($C$2="Constant Exchange rate",IF('Largest Non-Life companies_DATA'!E210=0,0,'Largest Non-Life companies_DATA'!E210/Eco!O66))))</f>
        <v>21.343198634035289</v>
      </c>
      <c r="G213" s="54">
        <f>IF($C$2="National Currency",IF('Largest Non-Life companies_DATA'!F210=0,0,'Largest Non-Life companies_DATA'!F210),IF($C$2="Current Exchange rate",IF('Largest Non-Life companies_DATA'!F210=0,0,'Largest Non-Life companies_DATA'!F210/Eco!P30),IF($C$2="Constant Exchange rate",IF('Largest Non-Life companies_DATA'!F210=0,0,'Largest Non-Life companies_DATA'!F210/Eco!P66))))</f>
        <v>19.237336368810471</v>
      </c>
      <c r="H213" s="54">
        <f>IF($C$2="National Currency",IF('Largest Non-Life companies_DATA'!G210=0,0,'Largest Non-Life companies_DATA'!G210),IF($C$2="Current Exchange rate",IF('Largest Non-Life companies_DATA'!G210=0,0,'Largest Non-Life companies_DATA'!G210/Eco!Q30),IF($C$2="Constant Exchange rate",IF('Largest Non-Life companies_DATA'!G210=0,0,'Largest Non-Life companies_DATA'!G210/Eco!Q66))))</f>
        <v>27.319294251565168</v>
      </c>
      <c r="I213" s="54">
        <f>IF($C$2="National Currency",IF('Largest Non-Life companies_DATA'!H210=0,0,'Largest Non-Life companies_DATA'!H210),IF($C$2="Current Exchange rate",IF('Largest Non-Life companies_DATA'!H210=0,0,'Largest Non-Life companies_DATA'!H210/Eco!R30),IF($C$2="Constant Exchange rate",IF('Largest Non-Life companies_DATA'!H210=0,0,'Largest Non-Life companies_DATA'!H210/Eco!R66))))</f>
        <v>52.931132612407517</v>
      </c>
      <c r="J213" s="54">
        <f>IF($C$2="National Currency",IF('Largest Non-Life companies_DATA'!I210=0,0,'Largest Non-Life companies_DATA'!I210),IF($C$2="Current Exchange rate",IF('Largest Non-Life companies_DATA'!I210=0,0,'Largest Non-Life companies_DATA'!I210/Eco!S30),IF($C$2="Constant Exchange rate",IF('Largest Non-Life companies_DATA'!I210=0,0,'Largest Non-Life companies_DATA'!I210/Eco!S66))))</f>
        <v>65.281730221969269</v>
      </c>
      <c r="K213" s="54">
        <f>IF($C$2="National Currency",IF('Largest Non-Life companies_DATA'!J210=0,0,'Largest Non-Life companies_DATA'!J210),IF($C$2="Current Exchange rate",IF('Largest Non-Life companies_DATA'!J210=0,0,'Largest Non-Life companies_DATA'!J210/Eco!T30),IF($C$2="Constant Exchange rate",IF('Largest Non-Life companies_DATA'!J210=0,0,'Largest Non-Life companies_DATA'!J210/Eco!T66))))</f>
        <v>59.447922595332955</v>
      </c>
      <c r="L213" s="54">
        <f>IF($C$2="National Currency",IF('Largest Non-Life companies_DATA'!K210=0,0,'Largest Non-Life companies_DATA'!K210),IF($C$2="Current Exchange rate",IF('Largest Non-Life companies_DATA'!K210=0,0,'Largest Non-Life companies_DATA'!K210/Eco!U30),IF($C$2="Constant Exchange rate",IF('Largest Non-Life companies_DATA'!K210=0,0,'Largest Non-Life companies_DATA'!K210/Eco!U66))))</f>
        <v>44.792259533295393</v>
      </c>
      <c r="M213" s="54">
        <f>IF($C$2="National Currency",IF('Largest Non-Life companies_DATA'!L210=0,0,'Largest Non-Life companies_DATA'!L210),IF($C$2="Current Exchange rate",IF('Largest Non-Life companies_DATA'!L210=0,0,'Largest Non-Life companies_DATA'!L210/Eco!V30),IF($C$2="Constant Exchange rate",IF('Largest Non-Life companies_DATA'!L210=0,0,'Largest Non-Life companies_DATA'!L210/Eco!V66))))</f>
        <v>0</v>
      </c>
      <c r="N213" s="54">
        <f>IF($C$2="National Currency",IF('Largest Non-Life companies_DATA'!M210=0,0,'Largest Non-Life companies_DATA'!M210),IF($C$2="Current Exchange rate",IF('Largest Non-Life companies_DATA'!M210=0,0,'Largest Non-Life companies_DATA'!M210/Eco!W30),IF($C$2="Constant Exchange rate",IF('Largest Non-Life companies_DATA'!M210=0,0,'Largest Non-Life companies_DATA'!M210/Eco!W66))))</f>
        <v>0</v>
      </c>
      <c r="O213" s="54">
        <f>IF($C$2="National Currency",IF('Largest Non-Life companies_DATA'!N210=0,0,'Largest Non-Life companies_DATA'!N210),IF($C$2="Current Exchange rate",IF('Largest Non-Life companies_DATA'!N210=0,0,'Largest Non-Life companies_DATA'!N210/Eco!X30),IF($C$2="Constant Exchange rate",IF('Largest Non-Life companies_DATA'!N210=0,0,'Largest Non-Life companies_DATA'!N210/Eco!$X66))))</f>
        <v>0</v>
      </c>
      <c r="P213" s="151">
        <f>IF($C$2="National Currency",IF('Largest Non-Life companies_DATA'!O210=0,0,'Largest Non-Life companies_DATA'!O210),IF($C$2="Current Exchange rate",IF('Largest Non-Life companies_DATA'!O210=0,0,'Largest Non-Life companies_DATA'!O210/Eco!Y30),IF($C$2="Constant Exchange rate",IF('Largest Non-Life companies_DATA'!O210=0,0,'Largest Non-Life companies_DATA'!O210/Eco!$X66))))</f>
        <v>0</v>
      </c>
      <c r="Q213" s="22">
        <f t="shared" si="16"/>
        <v>0</v>
      </c>
      <c r="R213" s="22" t="str">
        <f t="shared" si="17"/>
        <v>-</v>
      </c>
      <c r="S213" s="22" t="str">
        <f t="shared" si="18"/>
        <v>-</v>
      </c>
    </row>
    <row r="214" spans="3:19" x14ac:dyDescent="0.25">
      <c r="C214" s="187"/>
      <c r="D214" s="188"/>
      <c r="E214" s="43" t="s">
        <v>19</v>
      </c>
      <c r="F214" s="133">
        <f>IF($C$2="National Currency",IF('Largest Non-Life companies_DATA'!E211=0,0,'Largest Non-Life companies_DATA'!E211),IF($C$2="Current Exchange rate",IF('Largest Non-Life companies_DATA'!E211=0,0,'Largest Non-Life companies_DATA'!E211/Eco!O31),IF($C$2="Constant Exchange rate",IF('Largest Non-Life companies_DATA'!E211=0,0,'Largest Non-Life companies_DATA'!E211/Eco!O67))))</f>
        <v>0</v>
      </c>
      <c r="G214" s="54">
        <f>IF($C$2="National Currency",IF('Largest Non-Life companies_DATA'!F211=0,0,'Largest Non-Life companies_DATA'!F211),IF($C$2="Current Exchange rate",IF('Largest Non-Life companies_DATA'!F211=0,0,'Largest Non-Life companies_DATA'!F211/Eco!P31),IF($C$2="Constant Exchange rate",IF('Largest Non-Life companies_DATA'!F211=0,0,'Largest Non-Life companies_DATA'!F211/Eco!P67))))</f>
        <v>0</v>
      </c>
      <c r="H214" s="54">
        <f>IF($C$2="National Currency",IF('Largest Non-Life companies_DATA'!G211=0,0,'Largest Non-Life companies_DATA'!G211),IF($C$2="Current Exchange rate",IF('Largest Non-Life companies_DATA'!G211=0,0,'Largest Non-Life companies_DATA'!G211/Eco!Q31),IF($C$2="Constant Exchange rate",IF('Largest Non-Life companies_DATA'!G211=0,0,'Largest Non-Life companies_DATA'!G211/Eco!Q67))))</f>
        <v>0</v>
      </c>
      <c r="I214" s="54">
        <f>IF($C$2="National Currency",IF('Largest Non-Life companies_DATA'!H211=0,0,'Largest Non-Life companies_DATA'!H211),IF($C$2="Current Exchange rate",IF('Largest Non-Life companies_DATA'!H211=0,0,'Largest Non-Life companies_DATA'!H211/Eco!R31),IF($C$2="Constant Exchange rate",IF('Largest Non-Life companies_DATA'!H211=0,0,'Largest Non-Life companies_DATA'!H211/Eco!R67))))</f>
        <v>0</v>
      </c>
      <c r="J214" s="54">
        <f>IF($C$2="National Currency",IF('Largest Non-Life companies_DATA'!I211=0,0,'Largest Non-Life companies_DATA'!I211),IF($C$2="Current Exchange rate",IF('Largest Non-Life companies_DATA'!I211=0,0,'Largest Non-Life companies_DATA'!I211/Eco!S31),IF($C$2="Constant Exchange rate",IF('Largest Non-Life companies_DATA'!I211=0,0,'Largest Non-Life companies_DATA'!I211/Eco!S67))))</f>
        <v>0</v>
      </c>
      <c r="K214" s="54">
        <f>IF($C$2="National Currency",IF('Largest Non-Life companies_DATA'!J211=0,0,'Largest Non-Life companies_DATA'!J211),IF($C$2="Current Exchange rate",IF('Largest Non-Life companies_DATA'!J211=0,0,'Largest Non-Life companies_DATA'!J211/Eco!T31),IF($C$2="Constant Exchange rate",IF('Largest Non-Life companies_DATA'!J211=0,0,'Largest Non-Life companies_DATA'!J211/Eco!T67))))</f>
        <v>0</v>
      </c>
      <c r="L214" s="54">
        <f>IF($C$2="National Currency",IF('Largest Non-Life companies_DATA'!K211=0,0,'Largest Non-Life companies_DATA'!K211),IF($C$2="Current Exchange rate",IF('Largest Non-Life companies_DATA'!K211=0,0,'Largest Non-Life companies_DATA'!K211/Eco!U31),IF($C$2="Constant Exchange rate",IF('Largest Non-Life companies_DATA'!K211=0,0,'Largest Non-Life companies_DATA'!K211/Eco!U67))))</f>
        <v>0</v>
      </c>
      <c r="M214" s="54">
        <f>IF($C$2="National Currency",IF('Largest Non-Life companies_DATA'!L211=0,0,'Largest Non-Life companies_DATA'!L211),IF($C$2="Current Exchange rate",IF('Largest Non-Life companies_DATA'!L211=0,0,'Largest Non-Life companies_DATA'!L211/Eco!V31),IF($C$2="Constant Exchange rate",IF('Largest Non-Life companies_DATA'!L211=0,0,'Largest Non-Life companies_DATA'!L211/Eco!V67))))</f>
        <v>0</v>
      </c>
      <c r="N214" s="54">
        <f>IF($C$2="National Currency",IF('Largest Non-Life companies_DATA'!M211=0,0,'Largest Non-Life companies_DATA'!M211),IF($C$2="Current Exchange rate",IF('Largest Non-Life companies_DATA'!M211=0,0,'Largest Non-Life companies_DATA'!M211/Eco!W31),IF($C$2="Constant Exchange rate",IF('Largest Non-Life companies_DATA'!M211=0,0,'Largest Non-Life companies_DATA'!M211/Eco!W67))))</f>
        <v>0</v>
      </c>
      <c r="O214" s="54">
        <f>IF($C$2="National Currency",IF('Largest Non-Life companies_DATA'!N211=0,0,'Largest Non-Life companies_DATA'!N211),IF($C$2="Current Exchange rate",IF('Largest Non-Life companies_DATA'!N211=0,0,'Largest Non-Life companies_DATA'!N211/Eco!X31),IF($C$2="Constant Exchange rate",IF('Largest Non-Life companies_DATA'!N211=0,0,'Largest Non-Life companies_DATA'!N211/Eco!$X67))))</f>
        <v>0</v>
      </c>
      <c r="P214" s="151">
        <f>IF($C$2="National Currency",IF('Largest Non-Life companies_DATA'!O211=0,0,'Largest Non-Life companies_DATA'!O211),IF($C$2="Current Exchange rate",IF('Largest Non-Life companies_DATA'!O211=0,0,'Largest Non-Life companies_DATA'!O211/Eco!Y31),IF($C$2="Constant Exchange rate",IF('Largest Non-Life companies_DATA'!O211=0,0,'Largest Non-Life companies_DATA'!O211/Eco!$X67))))</f>
        <v>0</v>
      </c>
      <c r="Q214" s="22">
        <f t="shared" si="16"/>
        <v>0</v>
      </c>
      <c r="R214" s="22" t="str">
        <f t="shared" si="17"/>
        <v>-</v>
      </c>
      <c r="S214" s="22" t="str">
        <f t="shared" si="18"/>
        <v>-</v>
      </c>
    </row>
    <row r="215" spans="3:19" x14ac:dyDescent="0.25">
      <c r="C215" s="187"/>
      <c r="D215" s="188"/>
      <c r="E215" s="43" t="s">
        <v>20</v>
      </c>
      <c r="F215" s="133">
        <f>IF($C$2="National Currency",IF('Largest Non-Life companies_DATA'!E212=0,0,'Largest Non-Life companies_DATA'!E212),IF($C$2="Current Exchange rate",IF('Largest Non-Life companies_DATA'!E212=0,0,'Largest Non-Life companies_DATA'!E212/Eco!O32),IF($C$2="Constant Exchange rate",IF('Largest Non-Life companies_DATA'!E212=0,0,'Largest Non-Life companies_DATA'!E212/Eco!O68))))</f>
        <v>1871</v>
      </c>
      <c r="G215" s="54">
        <f>IF($C$2="National Currency",IF('Largest Non-Life companies_DATA'!F212=0,0,'Largest Non-Life companies_DATA'!F212),IF($C$2="Current Exchange rate",IF('Largest Non-Life companies_DATA'!F212=0,0,'Largest Non-Life companies_DATA'!F212/Eco!P32),IF($C$2="Constant Exchange rate",IF('Largest Non-Life companies_DATA'!F212=0,0,'Largest Non-Life companies_DATA'!F212/Eco!P68))))</f>
        <v>1879</v>
      </c>
      <c r="H215" s="54">
        <f>IF($C$2="National Currency",IF('Largest Non-Life companies_DATA'!G212=0,0,'Largest Non-Life companies_DATA'!G212),IF($C$2="Current Exchange rate",IF('Largest Non-Life companies_DATA'!G212=0,0,'Largest Non-Life companies_DATA'!G212/Eco!Q32),IF($C$2="Constant Exchange rate",IF('Largest Non-Life companies_DATA'!G212=0,0,'Largest Non-Life companies_DATA'!G212/Eco!Q68))))</f>
        <v>3922</v>
      </c>
      <c r="I215" s="54">
        <f>IF($C$2="National Currency",IF('Largest Non-Life companies_DATA'!H212=0,0,'Largest Non-Life companies_DATA'!H212),IF($C$2="Current Exchange rate",IF('Largest Non-Life companies_DATA'!H212=0,0,'Largest Non-Life companies_DATA'!H212/Eco!R32),IF($C$2="Constant Exchange rate",IF('Largest Non-Life companies_DATA'!H212=0,0,'Largest Non-Life companies_DATA'!H212/Eco!R68))))</f>
        <v>6282</v>
      </c>
      <c r="J215" s="127">
        <f>IF($C$2="National Currency",IF('Largest Non-Life companies_DATA'!I212=0,0,'Largest Non-Life companies_DATA'!I212),IF($C$2="Current Exchange rate",IF('Largest Non-Life companies_DATA'!I212=0,0,'Largest Non-Life companies_DATA'!I212/Eco!S32),IF($C$2="Constant Exchange rate",IF('Largest Non-Life companies_DATA'!I212=0,0,'Largest Non-Life companies_DATA'!I212/Eco!S68))))</f>
        <v>6891.5</v>
      </c>
      <c r="K215" s="54">
        <f>IF($C$2="National Currency",IF('Largest Non-Life companies_DATA'!J212=0,0,'Largest Non-Life companies_DATA'!J212),IF($C$2="Current Exchange rate",IF('Largest Non-Life companies_DATA'!J212=0,0,'Largest Non-Life companies_DATA'!J212/Eco!T32),IF($C$2="Constant Exchange rate",IF('Largest Non-Life companies_DATA'!J212=0,0,'Largest Non-Life companies_DATA'!J212/Eco!T68))))</f>
        <v>7501</v>
      </c>
      <c r="L215" s="54">
        <f>IF($C$2="National Currency",IF('Largest Non-Life companies_DATA'!K212=0,0,'Largest Non-Life companies_DATA'!K212),IF($C$2="Current Exchange rate",IF('Largest Non-Life companies_DATA'!K212=0,0,'Largest Non-Life companies_DATA'!K212/Eco!U32),IF($C$2="Constant Exchange rate",IF('Largest Non-Life companies_DATA'!K212=0,0,'Largest Non-Life companies_DATA'!K212/Eco!U68))))</f>
        <v>7533</v>
      </c>
      <c r="M215" s="127">
        <f>IF($C$2="National Currency",IF('Largest Non-Life companies_DATA'!L212=0,0,'Largest Non-Life companies_DATA'!L212),IF($C$2="Current Exchange rate",IF('Largest Non-Life companies_DATA'!L212=0,0,'Largest Non-Life companies_DATA'!L212/Eco!V32),IF($C$2="Constant Exchange rate",IF('Largest Non-Life companies_DATA'!L212=0,0,'Largest Non-Life companies_DATA'!L212/Eco!V68))))</f>
        <v>7803.666666666667</v>
      </c>
      <c r="N215" s="127">
        <f>IF($C$2="National Currency",IF('Largest Non-Life companies_DATA'!M212=0,0,'Largest Non-Life companies_DATA'!M212),IF($C$2="Current Exchange rate",IF('Largest Non-Life companies_DATA'!M212=0,0,'Largest Non-Life companies_DATA'!M212/Eco!W32),IF($C$2="Constant Exchange rate",IF('Largest Non-Life companies_DATA'!M212=0,0,'Largest Non-Life companies_DATA'!M212/Eco!W68))))</f>
        <v>8074.3333333333339</v>
      </c>
      <c r="O215" s="54">
        <f>IF($C$2="National Currency",IF('Largest Non-Life companies_DATA'!N212=0,0,'Largest Non-Life companies_DATA'!N212),IF($C$2="Current Exchange rate",IF('Largest Non-Life companies_DATA'!N212=0,0,'Largest Non-Life companies_DATA'!N212/Eco!X32),IF($C$2="Constant Exchange rate",IF('Largest Non-Life companies_DATA'!N212=0,0,'Largest Non-Life companies_DATA'!N212/Eco!$X68))))</f>
        <v>8345</v>
      </c>
      <c r="P215" s="151">
        <f>IF($C$2="National Currency",IF('Largest Non-Life companies_DATA'!O212=0,0,'Largest Non-Life companies_DATA'!O212),IF($C$2="Current Exchange rate",IF('Largest Non-Life companies_DATA'!O212=0,0,'Largest Non-Life companies_DATA'!O212/Eco!Y32),IF($C$2="Constant Exchange rate",IF('Largest Non-Life companies_DATA'!O212=0,0,'Largest Non-Life companies_DATA'!O212/Eco!$X68))))</f>
        <v>8321.9590000000007</v>
      </c>
      <c r="Q215" s="22">
        <f t="shared" si="16"/>
        <v>0.17643416161092665</v>
      </c>
      <c r="R215" s="22">
        <f t="shared" si="17"/>
        <v>3.3521859389836095E-2</v>
      </c>
      <c r="S215" s="22">
        <f t="shared" si="18"/>
        <v>3.46018172100481</v>
      </c>
    </row>
    <row r="216" spans="3:19" x14ac:dyDescent="0.25">
      <c r="C216" s="187"/>
      <c r="D216" s="188"/>
      <c r="E216" s="43" t="s">
        <v>21</v>
      </c>
      <c r="F216" s="133">
        <f>IF($C$2="National Currency",IF('Largest Non-Life companies_DATA'!E213=0,0,'Largest Non-Life companies_DATA'!E213),IF($C$2="Current Exchange rate",IF('Largest Non-Life companies_DATA'!E213=0,0,'Largest Non-Life companies_DATA'!E213/Eco!O33),IF($C$2="Constant Exchange rate",IF('Largest Non-Life companies_DATA'!E213=0,0,'Largest Non-Life companies_DATA'!E213/Eco!O69))))</f>
        <v>708.1397920813979</v>
      </c>
      <c r="G216" s="54">
        <f>IF($C$2="National Currency",IF('Largest Non-Life companies_DATA'!F213=0,0,'Largest Non-Life companies_DATA'!F213),IF($C$2="Current Exchange rate",IF('Largest Non-Life companies_DATA'!F213=0,0,'Largest Non-Life companies_DATA'!F213/Eco!P33),IF($C$2="Constant Exchange rate",IF('Largest Non-Life companies_DATA'!F213=0,0,'Largest Non-Life companies_DATA'!F213/Eco!P69))))</f>
        <v>707.69741207697416</v>
      </c>
      <c r="H216" s="54">
        <f>IF($C$2="National Currency",IF('Largest Non-Life companies_DATA'!G213=0,0,'Largest Non-Life companies_DATA'!G213),IF($C$2="Current Exchange rate",IF('Largest Non-Life companies_DATA'!G213=0,0,'Largest Non-Life companies_DATA'!G213/Eco!Q33),IF($C$2="Constant Exchange rate",IF('Largest Non-Life companies_DATA'!G213=0,0,'Largest Non-Life companies_DATA'!G213/Eco!Q69))))</f>
        <v>690.33399690333999</v>
      </c>
      <c r="I216" s="54">
        <f>IF($C$2="National Currency",IF('Largest Non-Life companies_DATA'!H213=0,0,'Largest Non-Life companies_DATA'!H213),IF($C$2="Current Exchange rate",IF('Largest Non-Life companies_DATA'!H213=0,0,'Largest Non-Life companies_DATA'!H213/Eco!R33),IF($C$2="Constant Exchange rate",IF('Largest Non-Life companies_DATA'!H213=0,0,'Largest Non-Life companies_DATA'!H213/Eco!R69))))</f>
        <v>714.55430214554303</v>
      </c>
      <c r="J216" s="54">
        <f>IF($C$2="National Currency",IF('Largest Non-Life companies_DATA'!I213=0,0,'Largest Non-Life companies_DATA'!I213),IF($C$2="Current Exchange rate",IF('Largest Non-Life companies_DATA'!I213=0,0,'Largest Non-Life companies_DATA'!I213/Eco!S33),IF($C$2="Constant Exchange rate",IF('Largest Non-Life companies_DATA'!I213=0,0,'Largest Non-Life companies_DATA'!I213/Eco!S69))))</f>
        <v>745.96328245963286</v>
      </c>
      <c r="K216" s="54">
        <f>IF($C$2="National Currency",IF('Largest Non-Life companies_DATA'!J213=0,0,'Largest Non-Life companies_DATA'!J213),IF($C$2="Current Exchange rate",IF('Largest Non-Life companies_DATA'!J213=0,0,'Largest Non-Life companies_DATA'!J213/Eco!T33),IF($C$2="Constant Exchange rate",IF('Largest Non-Life companies_DATA'!J213=0,0,'Largest Non-Life companies_DATA'!J213/Eco!T69))))</f>
        <v>789.758902897589</v>
      </c>
      <c r="L216" s="54">
        <f>IF($C$2="National Currency",IF('Largest Non-Life companies_DATA'!K213=0,0,'Largest Non-Life companies_DATA'!K213),IF($C$2="Current Exchange rate",IF('Largest Non-Life companies_DATA'!K213=0,0,'Largest Non-Life companies_DATA'!K213/Eco!U33),IF($C$2="Constant Exchange rate",IF('Largest Non-Life companies_DATA'!K213=0,0,'Largest Non-Life companies_DATA'!K213/Eco!U69))))</f>
        <v>796.394602963946</v>
      </c>
      <c r="M216" s="54">
        <f>IF($C$2="National Currency",IF('Largest Non-Life companies_DATA'!L213=0,0,'Largest Non-Life companies_DATA'!L213),IF($C$2="Current Exchange rate",IF('Largest Non-Life companies_DATA'!L213=0,0,'Largest Non-Life companies_DATA'!L213/Eco!V33),IF($C$2="Constant Exchange rate",IF('Largest Non-Life companies_DATA'!L213=0,0,'Largest Non-Life companies_DATA'!L213/Eco!V69))))</f>
        <v>841.29617341296171</v>
      </c>
      <c r="N216" s="54">
        <f>IF($C$2="National Currency",IF('Largest Non-Life companies_DATA'!M213=0,0,'Largest Non-Life companies_DATA'!M213),IF($C$2="Current Exchange rate",IF('Largest Non-Life companies_DATA'!M213=0,0,'Largest Non-Life companies_DATA'!M213/Eco!W33),IF($C$2="Constant Exchange rate",IF('Largest Non-Life companies_DATA'!M213=0,0,'Largest Non-Life companies_DATA'!M213/Eco!W69))))</f>
        <v>835.43463835434636</v>
      </c>
      <c r="O216" s="54">
        <f>IF($C$2="National Currency",IF('Largest Non-Life companies_DATA'!N213=0,0,'Largest Non-Life companies_DATA'!N213),IF($C$2="Current Exchange rate",IF('Largest Non-Life companies_DATA'!N213=0,0,'Largest Non-Life companies_DATA'!N213/Eco!X33),IF($C$2="Constant Exchange rate",IF('Largest Non-Life companies_DATA'!N213=0,0,'Largest Non-Life companies_DATA'!N213/Eco!$X69))))</f>
        <v>829.24131829241321</v>
      </c>
      <c r="P216" s="151">
        <f>IF($C$2="National Currency",IF('Largest Non-Life companies_DATA'!O213=0,0,'Largest Non-Life companies_DATA'!O213),IF($C$2="Current Exchange rate",IF('Largest Non-Life companies_DATA'!O213=0,0,'Largest Non-Life companies_DATA'!O213/Eco!Y33),IF($C$2="Constant Exchange rate",IF('Largest Non-Life companies_DATA'!O213=0,0,'Largest Non-Life companies_DATA'!O213/Eco!$X69))))</f>
        <v>841.22904224729041</v>
      </c>
      <c r="Q216" s="22">
        <f t="shared" si="16"/>
        <v>1.753223448365027E-2</v>
      </c>
      <c r="R216" s="22">
        <f t="shared" si="17"/>
        <v>-7.4132909716705386E-3</v>
      </c>
      <c r="S216" s="22">
        <f t="shared" si="18"/>
        <v>0.17101358738091532</v>
      </c>
    </row>
    <row r="217" spans="3:19" x14ac:dyDescent="0.25">
      <c r="C217" s="187"/>
      <c r="D217" s="188"/>
      <c r="E217" s="43" t="s">
        <v>22</v>
      </c>
      <c r="F217" s="133">
        <f>IF($C$2="National Currency",IF('Largest Non-Life companies_DATA'!E214=0,0,'Largest Non-Life companies_DATA'!E214),IF($C$2="Current Exchange rate",IF('Largest Non-Life companies_DATA'!E214=0,0,'Largest Non-Life companies_DATA'!E214/Eco!O34),IF($C$2="Constant Exchange rate",IF('Largest Non-Life companies_DATA'!E214=0,0,'Largest Non-Life companies_DATA'!E214/Eco!O70))))</f>
        <v>223.95394552092108</v>
      </c>
      <c r="G217" s="54">
        <f>IF($C$2="National Currency",IF('Largest Non-Life companies_DATA'!F214=0,0,'Largest Non-Life companies_DATA'!F214),IF($C$2="Current Exchange rate",IF('Largest Non-Life companies_DATA'!F214=0,0,'Largest Non-Life companies_DATA'!F214/Eco!P34),IF($C$2="Constant Exchange rate",IF('Largest Non-Life companies_DATA'!F214=0,0,'Largest Non-Life companies_DATA'!F214/Eco!P70))))</f>
        <v>244.78142843770476</v>
      </c>
      <c r="H217" s="54">
        <f>IF($C$2="National Currency",IF('Largest Non-Life companies_DATA'!G214=0,0,'Largest Non-Life companies_DATA'!G214),IF($C$2="Current Exchange rate",IF('Largest Non-Life companies_DATA'!G214=0,0,'Largest Non-Life companies_DATA'!G214/Eco!Q34),IF($C$2="Constant Exchange rate",IF('Largest Non-Life companies_DATA'!G214=0,0,'Largest Non-Life companies_DATA'!G214/Eco!Q70))))</f>
        <v>269.3531779462698</v>
      </c>
      <c r="I217" s="54">
        <f>IF($C$2="National Currency",IF('Largest Non-Life companies_DATA'!H214=0,0,'Largest Non-Life companies_DATA'!H214),IF($C$2="Current Exchange rate",IF('Largest Non-Life companies_DATA'!H214=0,0,'Largest Non-Life companies_DATA'!H214/Eco!R34),IF($C$2="Constant Exchange rate",IF('Largest Non-Life companies_DATA'!H214=0,0,'Largest Non-Life companies_DATA'!H214/Eco!R70))))</f>
        <v>347.51474304970515</v>
      </c>
      <c r="J217" s="54">
        <f>IF($C$2="National Currency",IF('Largest Non-Life companies_DATA'!I214=0,0,'Largest Non-Life companies_DATA'!I214),IF($C$2="Current Exchange rate",IF('Largest Non-Life companies_DATA'!I214=0,0,'Largest Non-Life companies_DATA'!I214/Eco!S34),IF($C$2="Constant Exchange rate",IF('Largest Non-Life companies_DATA'!I214=0,0,'Largest Non-Life companies_DATA'!I214/Eco!S70))))</f>
        <v>422.40007488533183</v>
      </c>
      <c r="K217" s="54">
        <f>IF($C$2="National Currency",IF('Largest Non-Life companies_DATA'!J214=0,0,'Largest Non-Life companies_DATA'!J214),IF($C$2="Current Exchange rate",IF('Largest Non-Life companies_DATA'!J214=0,0,'Largest Non-Life companies_DATA'!J214/Eco!T34),IF($C$2="Constant Exchange rate",IF('Largest Non-Life companies_DATA'!J214=0,0,'Largest Non-Life companies_DATA'!J214/Eco!T70))))</f>
        <v>444.6316577740335</v>
      </c>
      <c r="L217" s="54">
        <f>IF($C$2="National Currency",IF('Largest Non-Life companies_DATA'!K214=0,0,'Largest Non-Life companies_DATA'!K214),IF($C$2="Current Exchange rate",IF('Largest Non-Life companies_DATA'!K214=0,0,'Largest Non-Life companies_DATA'!K214/Eco!U34),IF($C$2="Constant Exchange rate",IF('Largest Non-Life companies_DATA'!K214=0,0,'Largest Non-Life companies_DATA'!K214/Eco!U70))))</f>
        <v>527.47355611719559</v>
      </c>
      <c r="M217" s="54">
        <f>IF($C$2="National Currency",IF('Largest Non-Life companies_DATA'!L214=0,0,'Largest Non-Life companies_DATA'!L214),IF($C$2="Current Exchange rate",IF('Largest Non-Life companies_DATA'!L214=0,0,'Largest Non-Life companies_DATA'!L214/Eco!V34),IF($C$2="Constant Exchange rate",IF('Largest Non-Life companies_DATA'!L214=0,0,'Largest Non-Life companies_DATA'!L214/Eco!V70))))</f>
        <v>596.50847140316387</v>
      </c>
      <c r="N217" s="54">
        <f>IF($C$2="National Currency",IF('Largest Non-Life companies_DATA'!M214=0,0,'Largest Non-Life companies_DATA'!M214),IF($C$2="Current Exchange rate",IF('Largest Non-Life companies_DATA'!M214=0,0,'Largest Non-Life companies_DATA'!M214/Eco!W34),IF($C$2="Constant Exchange rate",IF('Largest Non-Life companies_DATA'!M214=0,0,'Largest Non-Life companies_DATA'!M214/Eco!W70))))</f>
        <v>815.78208368435833</v>
      </c>
      <c r="O217" s="127">
        <f>IF($C$2="National Currency",IF('Largest Non-Life companies_DATA'!N214=0,0,'Largest Non-Life companies_DATA'!N214),IF($C$2="Current Exchange rate",IF('Largest Non-Life companies_DATA'!N214=0,0,'Largest Non-Life companies_DATA'!N214/Eco!X34),IF($C$2="Constant Exchange rate",IF('Largest Non-Life companies_DATA'!N214=0,0,'Largest Non-Life companies_DATA'!N214/Eco!$X70))))</f>
        <v>815.78208368435833</v>
      </c>
      <c r="P217" s="152">
        <f>IF($C$2="National Currency",IF('Largest Non-Life companies_DATA'!O214=0,0,'Largest Non-Life companies_DATA'!O214),IF($C$2="Current Exchange rate",IF('Largest Non-Life companies_DATA'!O214=0,0,'Largest Non-Life companies_DATA'!O214/Eco!Y34),IF($C$2="Constant Exchange rate",IF('Largest Non-Life companies_DATA'!O214=0,0,'Largest Non-Life companies_DATA'!O214/Eco!$X70))))</f>
        <v>0</v>
      </c>
      <c r="Q217" s="22">
        <f t="shared" si="16"/>
        <v>1.724767261738341E-2</v>
      </c>
      <c r="R217" s="22">
        <f t="shared" si="17"/>
        <v>0</v>
      </c>
      <c r="S217" s="22">
        <f t="shared" si="18"/>
        <v>2.6426332288401255</v>
      </c>
    </row>
    <row r="218" spans="3:19" x14ac:dyDescent="0.25">
      <c r="C218" s="187"/>
      <c r="D218" s="188"/>
      <c r="E218" s="43" t="s">
        <v>23</v>
      </c>
      <c r="F218" s="133">
        <f>IF($C$2="National Currency",IF('Largest Non-Life companies_DATA'!E215=0,0,'Largest Non-Life companies_DATA'!E215),IF($C$2="Current Exchange rate",IF('Largest Non-Life companies_DATA'!E215=0,0,'Largest Non-Life companies_DATA'!E215/Eco!O35),IF($C$2="Constant Exchange rate",IF('Largest Non-Life companies_DATA'!E215=0,0,'Largest Non-Life companies_DATA'!E215/Eco!O71))))</f>
        <v>346.56900000000002</v>
      </c>
      <c r="G218" s="54">
        <f>IF($C$2="National Currency",IF('Largest Non-Life companies_DATA'!F215=0,0,'Largest Non-Life companies_DATA'!F215),IF($C$2="Current Exchange rate",IF('Largest Non-Life companies_DATA'!F215=0,0,'Largest Non-Life companies_DATA'!F215/Eco!P35),IF($C$2="Constant Exchange rate",IF('Largest Non-Life companies_DATA'!F215=0,0,'Largest Non-Life companies_DATA'!F215/Eco!P71))))</f>
        <v>390.3879</v>
      </c>
      <c r="H218" s="54">
        <f>IF($C$2="National Currency",IF('Largest Non-Life companies_DATA'!G215=0,0,'Largest Non-Life companies_DATA'!G215),IF($C$2="Current Exchange rate",IF('Largest Non-Life companies_DATA'!G215=0,0,'Largest Non-Life companies_DATA'!G215/Eco!Q35),IF($C$2="Constant Exchange rate",IF('Largest Non-Life companies_DATA'!G215=0,0,'Largest Non-Life companies_DATA'!G215/Eco!Q71))))</f>
        <v>406.02145746999997</v>
      </c>
      <c r="I218" s="54">
        <f>IF($C$2="National Currency",IF('Largest Non-Life companies_DATA'!H215=0,0,'Largest Non-Life companies_DATA'!H215),IF($C$2="Current Exchange rate",IF('Largest Non-Life companies_DATA'!H215=0,0,'Largest Non-Life companies_DATA'!H215/Eco!R35),IF($C$2="Constant Exchange rate",IF('Largest Non-Life companies_DATA'!H215=0,0,'Largest Non-Life companies_DATA'!H215/Eco!R71))))</f>
        <v>409.2474181799999</v>
      </c>
      <c r="J218" s="54">
        <f>IF($C$2="National Currency",IF('Largest Non-Life companies_DATA'!I215=0,0,'Largest Non-Life companies_DATA'!I215),IF($C$2="Current Exchange rate",IF('Largest Non-Life companies_DATA'!I215=0,0,'Largest Non-Life companies_DATA'!I215/Eco!S35),IF($C$2="Constant Exchange rate",IF('Largest Non-Life companies_DATA'!I215=0,0,'Largest Non-Life companies_DATA'!I215/Eco!S71))))</f>
        <v>391.51493342999999</v>
      </c>
      <c r="K218" s="54">
        <f>IF($C$2="National Currency",IF('Largest Non-Life companies_DATA'!J215=0,0,'Largest Non-Life companies_DATA'!J215),IF($C$2="Current Exchange rate",IF('Largest Non-Life companies_DATA'!J215=0,0,'Largest Non-Life companies_DATA'!J215/Eco!T35),IF($C$2="Constant Exchange rate",IF('Largest Non-Life companies_DATA'!J215=0,0,'Largest Non-Life companies_DATA'!J215/Eco!T71))))</f>
        <v>364.944128688104</v>
      </c>
      <c r="L218" s="54">
        <f>IF($C$2="National Currency",IF('Largest Non-Life companies_DATA'!K215=0,0,'Largest Non-Life companies_DATA'!K215),IF($C$2="Current Exchange rate",IF('Largest Non-Life companies_DATA'!K215=0,0,'Largest Non-Life companies_DATA'!K215/Eco!U35),IF($C$2="Constant Exchange rate",IF('Largest Non-Life companies_DATA'!K215=0,0,'Largest Non-Life companies_DATA'!K215/Eco!U71))))</f>
        <v>369.84834856830992</v>
      </c>
      <c r="M218" s="54">
        <f>IF($C$2="National Currency",IF('Largest Non-Life companies_DATA'!L215=0,0,'Largest Non-Life companies_DATA'!L215),IF($C$2="Current Exchange rate",IF('Largest Non-Life companies_DATA'!L215=0,0,'Largest Non-Life companies_DATA'!L215/Eco!V35),IF($C$2="Constant Exchange rate",IF('Largest Non-Life companies_DATA'!L215=0,0,'Largest Non-Life companies_DATA'!L215/Eco!V71))))</f>
        <v>364.43651699000003</v>
      </c>
      <c r="N218" s="54">
        <f>IF($C$2="National Currency",IF('Largest Non-Life companies_DATA'!M215=0,0,'Largest Non-Life companies_DATA'!M215),IF($C$2="Current Exchange rate",IF('Largest Non-Life companies_DATA'!M215=0,0,'Largest Non-Life companies_DATA'!M215/Eco!W35),IF($C$2="Constant Exchange rate",IF('Largest Non-Life companies_DATA'!M215=0,0,'Largest Non-Life companies_DATA'!M215/Eco!W71))))</f>
        <v>328.24928748448002</v>
      </c>
      <c r="O218" s="54">
        <f>IF($C$2="National Currency",IF('Largest Non-Life companies_DATA'!N215=0,0,'Largest Non-Life companies_DATA'!N215),IF($C$2="Current Exchange rate",IF('Largest Non-Life companies_DATA'!N215=0,0,'Largest Non-Life companies_DATA'!N215/Eco!X35),IF($C$2="Constant Exchange rate",IF('Largest Non-Life companies_DATA'!N215=0,0,'Largest Non-Life companies_DATA'!N215/Eco!$X71))))</f>
        <v>313.72323487879004</v>
      </c>
      <c r="P218" s="151">
        <f>IF($C$2="National Currency",IF('Largest Non-Life companies_DATA'!O215=0,0,'Largest Non-Life companies_DATA'!O215),IF($C$2="Current Exchange rate",IF('Largest Non-Life companies_DATA'!O215=0,0,'Largest Non-Life companies_DATA'!O215/Eco!Y35),IF($C$2="Constant Exchange rate",IF('Largest Non-Life companies_DATA'!O215=0,0,'Largest Non-Life companies_DATA'!O215/Eco!$X71))))</f>
        <v>319.83731408</v>
      </c>
      <c r="Q218" s="22">
        <f t="shared" si="16"/>
        <v>6.6328934600008559E-3</v>
      </c>
      <c r="R218" s="22">
        <f t="shared" si="17"/>
        <v>-4.4253112373859427E-2</v>
      </c>
      <c r="S218" s="22">
        <f t="shared" si="18"/>
        <v>-9.4774100168249276E-2</v>
      </c>
    </row>
    <row r="219" spans="3:19" x14ac:dyDescent="0.25">
      <c r="C219" s="187"/>
      <c r="D219" s="188"/>
      <c r="E219" s="43" t="s">
        <v>31</v>
      </c>
      <c r="F219" s="133">
        <f>IF($C$2="National Currency",IF('Largest Non-Life companies_DATA'!E216=0,0,'Largest Non-Life companies_DATA'!E216),IF($C$2="Current Exchange rate",IF('Largest Non-Life companies_DATA'!E216=0,0,'Largest Non-Life companies_DATA'!E216/Eco!O36),IF($C$2="Constant Exchange rate",IF('Largest Non-Life companies_DATA'!E216=0,0,'Largest Non-Life companies_DATA'!E216/Eco!O72))))</f>
        <v>66.732283797960875</v>
      </c>
      <c r="G219" s="127">
        <f>IF($C$2="National Currency",IF('Largest Non-Life companies_DATA'!F216=0,0,'Largest Non-Life companies_DATA'!F216),IF($C$2="Current Exchange rate",IF('Largest Non-Life companies_DATA'!F216=0,0,'Largest Non-Life companies_DATA'!F216/Eco!P36),IF($C$2="Constant Exchange rate",IF('Largest Non-Life companies_DATA'!F216=0,0,'Largest Non-Life companies_DATA'!F216/Eco!P72))))</f>
        <v>85.908497224307197</v>
      </c>
      <c r="H219" s="127">
        <f>IF($C$2="National Currency",IF('Largest Non-Life companies_DATA'!G216=0,0,'Largest Non-Life companies_DATA'!G216),IF($C$2="Current Exchange rate",IF('Largest Non-Life companies_DATA'!G216=0,0,'Largest Non-Life companies_DATA'!G216/Eco!Q36),IF($C$2="Constant Exchange rate",IF('Largest Non-Life companies_DATA'!G216=0,0,'Largest Non-Life companies_DATA'!G216/Eco!Q72))))</f>
        <v>105.08471065065351</v>
      </c>
      <c r="I219" s="127">
        <f>IF($C$2="National Currency",IF('Largest Non-Life companies_DATA'!H216=0,0,'Largest Non-Life companies_DATA'!H216),IF($C$2="Current Exchange rate",IF('Largest Non-Life companies_DATA'!H216=0,0,'Largest Non-Life companies_DATA'!H216/Eco!R36),IF($C$2="Constant Exchange rate",IF('Largest Non-Life companies_DATA'!H216=0,0,'Largest Non-Life companies_DATA'!H216/Eco!R72))))</f>
        <v>124.26092407699983</v>
      </c>
      <c r="J219" s="54">
        <f>IF($C$2="National Currency",IF('Largest Non-Life companies_DATA'!I216=0,0,'Largest Non-Life companies_DATA'!I216),IF($C$2="Current Exchange rate",IF('Largest Non-Life companies_DATA'!I216=0,0,'Largest Non-Life companies_DATA'!I216/Eco!S36),IF($C$2="Constant Exchange rate",IF('Largest Non-Life companies_DATA'!I216=0,0,'Largest Non-Life companies_DATA'!I216/Eco!S72))))</f>
        <v>143.43713750334612</v>
      </c>
      <c r="K219" s="54">
        <f>IF($C$2="National Currency",IF('Largest Non-Life companies_DATA'!J216=0,0,'Largest Non-Life companies_DATA'!J216),IF($C$2="Current Exchange rate",IF('Largest Non-Life companies_DATA'!J216=0,0,'Largest Non-Life companies_DATA'!J216/Eco!T36),IF($C$2="Constant Exchange rate",IF('Largest Non-Life companies_DATA'!J216=0,0,'Largest Non-Life companies_DATA'!J216/Eco!T72))))</f>
        <v>267.24368698135095</v>
      </c>
      <c r="L219" s="54">
        <f>IF($C$2="National Currency",IF('Largest Non-Life companies_DATA'!K216=0,0,'Largest Non-Life companies_DATA'!K216),IF($C$2="Current Exchange rate",IF('Largest Non-Life companies_DATA'!K216=0,0,'Largest Non-Life companies_DATA'!K216/Eco!U36),IF($C$2="Constant Exchange rate",IF('Largest Non-Life companies_DATA'!K216=0,0,'Largest Non-Life companies_DATA'!K216/Eco!U72))))</f>
        <v>209.42268225216381</v>
      </c>
      <c r="M219" s="127">
        <f>IF($C$2="National Currency",IF('Largest Non-Life companies_DATA'!L216=0,0,'Largest Non-Life companies_DATA'!L216),IF($C$2="Current Exchange rate",IF('Largest Non-Life companies_DATA'!L216=0,0,'Largest Non-Life companies_DATA'!L216/Eco!V36),IF($C$2="Constant Exchange rate",IF('Largest Non-Life companies_DATA'!L216=0,0,'Largest Non-Life companies_DATA'!L216/Eco!V72))))</f>
        <v>194.67743374676542</v>
      </c>
      <c r="N219" s="54">
        <f>IF($C$2="National Currency",IF('Largest Non-Life companies_DATA'!M216=0,0,'Largest Non-Life companies_DATA'!M216),IF($C$2="Current Exchange rate",IF('Largest Non-Life companies_DATA'!M216=0,0,'Largest Non-Life companies_DATA'!M216/Eco!W36),IF($C$2="Constant Exchange rate",IF('Largest Non-Life companies_DATA'!M216=0,0,'Largest Non-Life companies_DATA'!M216/Eco!W72))))</f>
        <v>179.93218524136699</v>
      </c>
      <c r="O219" s="127">
        <f>IF($C$2="National Currency",IF('Largest Non-Life companies_DATA'!N216=0,0,'Largest Non-Life companies_DATA'!N216),IF($C$2="Current Exchange rate",IF('Largest Non-Life companies_DATA'!N216=0,0,'Largest Non-Life companies_DATA'!N216/Eco!X36),IF($C$2="Constant Exchange rate",IF('Largest Non-Life companies_DATA'!N216=0,0,'Largest Non-Life companies_DATA'!N216/Eco!$X72))))</f>
        <v>179.93218524136699</v>
      </c>
      <c r="P219" s="152">
        <f>IF($C$2="National Currency",IF('Largest Non-Life companies_DATA'!O216=0,0,'Largest Non-Life companies_DATA'!O216),IF($C$2="Current Exchange rate",IF('Largest Non-Life companies_DATA'!O216=0,0,'Largest Non-Life companies_DATA'!O216/Eco!Y36),IF($C$2="Constant Exchange rate",IF('Largest Non-Life companies_DATA'!O216=0,0,'Largest Non-Life companies_DATA'!O216/Eco!$X72))))</f>
        <v>0</v>
      </c>
      <c r="Q219" s="22">
        <f t="shared" si="16"/>
        <v>3.8042162072956902E-3</v>
      </c>
      <c r="R219" s="22">
        <f t="shared" si="17"/>
        <v>0</v>
      </c>
      <c r="S219" s="22">
        <f t="shared" si="18"/>
        <v>1.6963288981107096</v>
      </c>
    </row>
    <row r="220" spans="3:19" x14ac:dyDescent="0.25">
      <c r="C220" s="187"/>
      <c r="D220" s="188"/>
      <c r="E220" s="43" t="s">
        <v>24</v>
      </c>
      <c r="F220" s="133">
        <f>IF($C$2="National Currency",IF('Largest Non-Life companies_DATA'!E217=0,0,'Largest Non-Life companies_DATA'!E217),IF($C$2="Current Exchange rate",IF('Largest Non-Life companies_DATA'!E217=0,0,'Largest Non-Life companies_DATA'!E217/Eco!O37),IF($C$2="Constant Exchange rate",IF('Largest Non-Life companies_DATA'!E217=0,0,'Largest Non-Life companies_DATA'!E217/Eco!O73))))</f>
        <v>1028.3189609283509</v>
      </c>
      <c r="G220" s="54">
        <f>IF($C$2="National Currency",IF('Largest Non-Life companies_DATA'!F217=0,0,'Largest Non-Life companies_DATA'!F217),IF($C$2="Current Exchange rate",IF('Largest Non-Life companies_DATA'!F217=0,0,'Largest Non-Life companies_DATA'!F217/Eco!P37),IF($C$2="Constant Exchange rate",IF('Largest Non-Life companies_DATA'!F217=0,0,'Largest Non-Life companies_DATA'!F217/Eco!P73))))</f>
        <v>1191.7385286915787</v>
      </c>
      <c r="H220" s="54">
        <f>IF($C$2="National Currency",IF('Largest Non-Life companies_DATA'!G217=0,0,'Largest Non-Life companies_DATA'!G217),IF($C$2="Current Exchange rate",IF('Largest Non-Life companies_DATA'!G217=0,0,'Largest Non-Life companies_DATA'!G217/Eco!Q37),IF($C$2="Constant Exchange rate",IF('Largest Non-Life companies_DATA'!G217=0,0,'Largest Non-Life companies_DATA'!G217/Eco!Q73))))</f>
        <v>1216.437772809539</v>
      </c>
      <c r="I220" s="54">
        <f>IF($C$2="National Currency",IF('Largest Non-Life companies_DATA'!H217=0,0,'Largest Non-Life companies_DATA'!H217),IF($C$2="Current Exchange rate",IF('Largest Non-Life companies_DATA'!H217=0,0,'Largest Non-Life companies_DATA'!H217/Eco!R37),IF($C$2="Constant Exchange rate",IF('Largest Non-Life companies_DATA'!H217=0,0,'Largest Non-Life companies_DATA'!H217/Eco!R73))))</f>
        <v>1087.9378260406686</v>
      </c>
      <c r="J220" s="54">
        <f>IF($C$2="National Currency",IF('Largest Non-Life companies_DATA'!I217=0,0,'Largest Non-Life companies_DATA'!I217),IF($C$2="Current Exchange rate",IF('Largest Non-Life companies_DATA'!I217=0,0,'Largest Non-Life companies_DATA'!I217/Eco!S37),IF($C$2="Constant Exchange rate",IF('Largest Non-Life companies_DATA'!I217=0,0,'Largest Non-Life companies_DATA'!I217/Eco!S73))))</f>
        <v>1046.4175449803045</v>
      </c>
      <c r="K220" s="54">
        <f>IF($C$2="National Currency",IF('Largest Non-Life companies_DATA'!J217=0,0,'Largest Non-Life companies_DATA'!J217),IF($C$2="Current Exchange rate",IF('Largest Non-Life companies_DATA'!J217=0,0,'Largest Non-Life companies_DATA'!J217/Eco!T37),IF($C$2="Constant Exchange rate",IF('Largest Non-Life companies_DATA'!J217=0,0,'Largest Non-Life companies_DATA'!J217/Eco!T73))))</f>
        <v>1017.4598104971786</v>
      </c>
      <c r="L220" s="54">
        <f>IF($C$2="National Currency",IF('Largest Non-Life companies_DATA'!K217=0,0,'Largest Non-Life companies_DATA'!K217),IF($C$2="Current Exchange rate",IF('Largest Non-Life companies_DATA'!K217=0,0,'Largest Non-Life companies_DATA'!K217/Eco!U37),IF($C$2="Constant Exchange rate",IF('Largest Non-Life companies_DATA'!K217=0,0,'Largest Non-Life companies_DATA'!K217/Eco!U73))))</f>
        <v>1028.8512722239966</v>
      </c>
      <c r="M220" s="54">
        <f>IF($C$2="National Currency",IF('Largest Non-Life companies_DATA'!L217=0,0,'Largest Non-Life companies_DATA'!L217),IF($C$2="Current Exchange rate",IF('Largest Non-Life companies_DATA'!L217=0,0,'Largest Non-Life companies_DATA'!L217/Eco!V37),IF($C$2="Constant Exchange rate",IF('Largest Non-Life companies_DATA'!L217=0,0,'Largest Non-Life companies_DATA'!L217/Eco!V73))))</f>
        <v>1063.3450441818375</v>
      </c>
      <c r="N220" s="54">
        <f>IF($C$2="National Currency",IF('Largest Non-Life companies_DATA'!M217=0,0,'Largest Non-Life companies_DATA'!M217),IF($C$2="Current Exchange rate",IF('Largest Non-Life companies_DATA'!M217=0,0,'Largest Non-Life companies_DATA'!M217/Eco!W37),IF($C$2="Constant Exchange rate",IF('Largest Non-Life companies_DATA'!M217=0,0,'Largest Non-Life companies_DATA'!M217/Eco!W73))))</f>
        <v>1104.8653252422016</v>
      </c>
      <c r="O220" s="54">
        <f>IF($C$2="National Currency",IF('Largest Non-Life companies_DATA'!N217=0,0,'Largest Non-Life companies_DATA'!N217),IF($C$2="Current Exchange rate",IF('Largest Non-Life companies_DATA'!N217=0,0,'Largest Non-Life companies_DATA'!N217/Eco!X37),IF($C$2="Constant Exchange rate",IF('Largest Non-Life companies_DATA'!N217=0,0,'Largest Non-Life companies_DATA'!N217/Eco!$X73))))</f>
        <v>1147.2373043755988</v>
      </c>
      <c r="P220" s="151">
        <f>IF($C$2="National Currency",IF('Largest Non-Life companies_DATA'!O217=0,0,'Largest Non-Life companies_DATA'!O217),IF($C$2="Current Exchange rate",IF('Largest Non-Life companies_DATA'!O217=0,0,'Largest Non-Life companies_DATA'!O217/Eco!Y37),IF($C$2="Constant Exchange rate",IF('Largest Non-Life companies_DATA'!O217=0,0,'Largest Non-Life companies_DATA'!O217/Eco!$X73))))</f>
        <v>0</v>
      </c>
      <c r="Q220" s="22">
        <f t="shared" si="16"/>
        <v>2.425546458553484E-2</v>
      </c>
      <c r="R220" s="22">
        <f t="shared" si="17"/>
        <v>3.8350356523414897E-2</v>
      </c>
      <c r="S220" s="22">
        <f t="shared" si="18"/>
        <v>0.11564344135003624</v>
      </c>
    </row>
    <row r="221" spans="3:19" x14ac:dyDescent="0.25">
      <c r="C221" s="187"/>
      <c r="D221" s="188"/>
      <c r="E221" s="43" t="s">
        <v>25</v>
      </c>
      <c r="F221" s="133">
        <f>IF($C$2="National Currency",IF('Largest Non-Life companies_DATA'!E218=0,0,'Largest Non-Life companies_DATA'!E218),IF($C$2="Current Exchange rate",IF('Largest Non-Life companies_DATA'!E218=0,0,'Largest Non-Life companies_DATA'!E218/Eco!O38),IF($C$2="Constant Exchange rate",IF('Largest Non-Life companies_DATA'!E218=0,0,'Largest Non-Life companies_DATA'!E218/Eco!O74))))</f>
        <v>129.87397763311634</v>
      </c>
      <c r="G221" s="54">
        <f>IF($C$2="National Currency",IF('Largest Non-Life companies_DATA'!F218=0,0,'Largest Non-Life companies_DATA'!F218),IF($C$2="Current Exchange rate",IF('Largest Non-Life companies_DATA'!F218=0,0,'Largest Non-Life companies_DATA'!F218/Eco!P38),IF($C$2="Constant Exchange rate",IF('Largest Non-Life companies_DATA'!F218=0,0,'Largest Non-Life companies_DATA'!F218/Eco!P74))))</f>
        <v>188.87915206142549</v>
      </c>
      <c r="H221" s="54">
        <f>IF($C$2="National Currency",IF('Largest Non-Life companies_DATA'!G218=0,0,'Largest Non-Life companies_DATA'!G218),IF($C$2="Current Exchange rate",IF('Largest Non-Life companies_DATA'!G218=0,0,'Largest Non-Life companies_DATA'!G218/Eco!Q38),IF($C$2="Constant Exchange rate",IF('Largest Non-Life companies_DATA'!G218=0,0,'Largest Non-Life companies_DATA'!G218/Eco!Q74))))</f>
        <v>216.55817058921718</v>
      </c>
      <c r="I221" s="54">
        <f>IF($C$2="National Currency",IF('Largest Non-Life companies_DATA'!H218=0,0,'Largest Non-Life companies_DATA'!H218),IF($C$2="Current Exchange rate",IF('Largest Non-Life companies_DATA'!H218=0,0,'Largest Non-Life companies_DATA'!H218/Eco!R38),IF($C$2="Constant Exchange rate",IF('Largest Non-Life companies_DATA'!H218=0,0,'Largest Non-Life companies_DATA'!H218/Eco!R74))))</f>
        <v>227</v>
      </c>
      <c r="J221" s="54">
        <f>IF($C$2="National Currency",IF('Largest Non-Life companies_DATA'!I218=0,0,'Largest Non-Life companies_DATA'!I218),IF($C$2="Current Exchange rate",IF('Largest Non-Life companies_DATA'!I218=0,0,'Largest Non-Life companies_DATA'!I218/Eco!S38),IF($C$2="Constant Exchange rate",IF('Largest Non-Life companies_DATA'!I218=0,0,'Largest Non-Life companies_DATA'!I218/Eco!S74))))</f>
        <v>235</v>
      </c>
      <c r="K221" s="54">
        <f>IF($C$2="National Currency",IF('Largest Non-Life companies_DATA'!J218=0,0,'Largest Non-Life companies_DATA'!J218),IF($C$2="Current Exchange rate",IF('Largest Non-Life companies_DATA'!J218=0,0,'Largest Non-Life companies_DATA'!J218/Eco!T38),IF($C$2="Constant Exchange rate",IF('Largest Non-Life companies_DATA'!J218=0,0,'Largest Non-Life companies_DATA'!J218/Eco!T74))))</f>
        <v>246</v>
      </c>
      <c r="L221" s="54">
        <f>IF($C$2="National Currency",IF('Largest Non-Life companies_DATA'!K218=0,0,'Largest Non-Life companies_DATA'!K218),IF($C$2="Current Exchange rate",IF('Largest Non-Life companies_DATA'!K218=0,0,'Largest Non-Life companies_DATA'!K218/Eco!U38),IF($C$2="Constant Exchange rate",IF('Largest Non-Life companies_DATA'!K218=0,0,'Largest Non-Life companies_DATA'!K218/Eco!U74))))</f>
        <v>240</v>
      </c>
      <c r="M221" s="54">
        <f>IF($C$2="National Currency",IF('Largest Non-Life companies_DATA'!L218=0,0,'Largest Non-Life companies_DATA'!L218),IF($C$2="Current Exchange rate",IF('Largest Non-Life companies_DATA'!L218=0,0,'Largest Non-Life companies_DATA'!L218/Eco!V38),IF($C$2="Constant Exchange rate",IF('Largest Non-Life companies_DATA'!L218=0,0,'Largest Non-Life companies_DATA'!L218/Eco!V74))))</f>
        <v>249</v>
      </c>
      <c r="N221" s="54">
        <f>IF($C$2="National Currency",IF('Largest Non-Life companies_DATA'!M218=0,0,'Largest Non-Life companies_DATA'!M218),IF($C$2="Current Exchange rate",IF('Largest Non-Life companies_DATA'!M218=0,0,'Largest Non-Life companies_DATA'!M218/Eco!W38),IF($C$2="Constant Exchange rate",IF('Largest Non-Life companies_DATA'!M218=0,0,'Largest Non-Life companies_DATA'!M218/Eco!W74))))</f>
        <v>257</v>
      </c>
      <c r="O221" s="54">
        <f>IF($C$2="National Currency",IF('Largest Non-Life companies_DATA'!N218=0,0,'Largest Non-Life companies_DATA'!N218),IF($C$2="Current Exchange rate",IF('Largest Non-Life companies_DATA'!N218=0,0,'Largest Non-Life companies_DATA'!N218/Eco!X38),IF($C$2="Constant Exchange rate",IF('Largest Non-Life companies_DATA'!N218=0,0,'Largest Non-Life companies_DATA'!N218/Eco!$X74))))</f>
        <v>249.3</v>
      </c>
      <c r="P221" s="151">
        <f>IF($C$2="National Currency",IF('Largest Non-Life companies_DATA'!O218=0,0,'Largest Non-Life companies_DATA'!O218),IF($C$2="Current Exchange rate",IF('Largest Non-Life companies_DATA'!O218=0,0,'Largest Non-Life companies_DATA'!O218/Eco!Y38),IF($C$2="Constant Exchange rate",IF('Largest Non-Life companies_DATA'!O218=0,0,'Largest Non-Life companies_DATA'!O218/Eco!$X74))))</f>
        <v>0</v>
      </c>
      <c r="Q221" s="22">
        <f t="shared" si="16"/>
        <v>5.2708252234396659E-3</v>
      </c>
      <c r="R221" s="22">
        <f t="shared" si="17"/>
        <v>-2.9961089494163429E-2</v>
      </c>
      <c r="S221" s="22">
        <f t="shared" si="18"/>
        <v>0.91955312791183386</v>
      </c>
    </row>
    <row r="222" spans="3:19" x14ac:dyDescent="0.25">
      <c r="C222" s="187"/>
      <c r="D222" s="188"/>
      <c r="E222" s="43" t="s">
        <v>26</v>
      </c>
      <c r="F222" s="133">
        <f>IF($C$2="National Currency",IF('Largest Non-Life companies_DATA'!E219=0,0,'Largest Non-Life companies_DATA'!E219),IF($C$2="Current Exchange rate",IF('Largest Non-Life companies_DATA'!E219=0,0,'Largest Non-Life companies_DATA'!E219/Eco!O39),IF($C$2="Constant Exchange rate",IF('Largest Non-Life companies_DATA'!E219=0,0,'Largest Non-Life companies_DATA'!E219/Eco!O75))))</f>
        <v>78.005709354046331</v>
      </c>
      <c r="G222" s="54">
        <f>IF($C$2="National Currency",IF('Largest Non-Life companies_DATA'!F219=0,0,'Largest Non-Life companies_DATA'!F219),IF($C$2="Current Exchange rate",IF('Largest Non-Life companies_DATA'!F219=0,0,'Largest Non-Life companies_DATA'!F219/Eco!P39),IF($C$2="Constant Exchange rate",IF('Largest Non-Life companies_DATA'!F219=0,0,'Largest Non-Life companies_DATA'!F219/Eco!P75))))</f>
        <v>78.835557325897895</v>
      </c>
      <c r="H222" s="54">
        <f>IF($C$2="National Currency",IF('Largest Non-Life companies_DATA'!G219=0,0,'Largest Non-Life companies_DATA'!G219),IF($C$2="Current Exchange rate",IF('Largest Non-Life companies_DATA'!G219=0,0,'Largest Non-Life companies_DATA'!G219/Eco!Q39),IF($C$2="Constant Exchange rate",IF('Largest Non-Life companies_DATA'!G219=0,0,'Largest Non-Life companies_DATA'!G219/Eco!Q75))))</f>
        <v>77.275443138816968</v>
      </c>
      <c r="I222" s="54">
        <f>IF($C$2="National Currency",IF('Largest Non-Life companies_DATA'!H219=0,0,'Largest Non-Life companies_DATA'!H219),IF($C$2="Current Exchange rate",IF('Largest Non-Life companies_DATA'!H219=0,0,'Largest Non-Life companies_DATA'!H219/Eco!R39),IF($C$2="Constant Exchange rate",IF('Largest Non-Life companies_DATA'!H219=0,0,'Largest Non-Life companies_DATA'!H219/Eco!R75))))</f>
        <v>80.130120161986326</v>
      </c>
      <c r="J222" s="54">
        <f>IF($C$2="National Currency",IF('Largest Non-Life companies_DATA'!I219=0,0,'Largest Non-Life companies_DATA'!I219),IF($C$2="Current Exchange rate",IF('Largest Non-Life companies_DATA'!I219=0,0,'Largest Non-Life companies_DATA'!I219/Eco!S39),IF($C$2="Constant Exchange rate",IF('Largest Non-Life companies_DATA'!I219=0,0,'Largest Non-Life companies_DATA'!I219/Eco!S75))))</f>
        <v>119.86324105423886</v>
      </c>
      <c r="K222" s="54">
        <f>IF($C$2="National Currency",IF('Largest Non-Life companies_DATA'!J219=0,0,'Largest Non-Life companies_DATA'!J219),IF($C$2="Current Exchange rate",IF('Largest Non-Life companies_DATA'!J219=0,0,'Largest Non-Life companies_DATA'!J219/Eco!T39),IF($C$2="Constant Exchange rate",IF('Largest Non-Life companies_DATA'!J219=0,0,'Largest Non-Life companies_DATA'!J219/Eco!T75))))</f>
        <v>112</v>
      </c>
      <c r="L222" s="54">
        <f>IF($C$2="National Currency",IF('Largest Non-Life companies_DATA'!K219=0,0,'Largest Non-Life companies_DATA'!K219),IF($C$2="Current Exchange rate",IF('Largest Non-Life companies_DATA'!K219=0,0,'Largest Non-Life companies_DATA'!K219/Eco!U39),IF($C$2="Constant Exchange rate",IF('Largest Non-Life companies_DATA'!K219=0,0,'Largest Non-Life companies_DATA'!K219/Eco!U75))))</f>
        <v>107</v>
      </c>
      <c r="M222" s="54">
        <f>IF($C$2="National Currency",IF('Largest Non-Life companies_DATA'!L219=0,0,'Largest Non-Life companies_DATA'!L219),IF($C$2="Current Exchange rate",IF('Largest Non-Life companies_DATA'!L219=0,0,'Largest Non-Life companies_DATA'!L219/Eco!V39),IF($C$2="Constant Exchange rate",IF('Largest Non-Life companies_DATA'!L219=0,0,'Largest Non-Life companies_DATA'!L219/Eco!V75))))</f>
        <v>106.6</v>
      </c>
      <c r="N222" s="54">
        <f>IF($C$2="National Currency",IF('Largest Non-Life companies_DATA'!M219=0,0,'Largest Non-Life companies_DATA'!M219),IF($C$2="Current Exchange rate",IF('Largest Non-Life companies_DATA'!M219=0,0,'Largest Non-Life companies_DATA'!M219/Eco!W39),IF($C$2="Constant Exchange rate",IF('Largest Non-Life companies_DATA'!M219=0,0,'Largest Non-Life companies_DATA'!M219/Eco!W75))))</f>
        <v>102</v>
      </c>
      <c r="O222" s="127">
        <f>IF($C$2="National Currency",IF('Largest Non-Life companies_DATA'!N219=0,0,'Largest Non-Life companies_DATA'!N219),IF($C$2="Current Exchange rate",IF('Largest Non-Life companies_DATA'!N219=0,0,'Largest Non-Life companies_DATA'!N219/Eco!X39),IF($C$2="Constant Exchange rate",IF('Largest Non-Life companies_DATA'!N219=0,0,'Largest Non-Life companies_DATA'!N219/Eco!$X75))))</f>
        <v>102</v>
      </c>
      <c r="P222" s="152">
        <f>IF($C$2="National Currency",IF('Largest Non-Life companies_DATA'!O219=0,0,'Largest Non-Life companies_DATA'!O219),IF($C$2="Current Exchange rate",IF('Largest Non-Life companies_DATA'!O219=0,0,'Largest Non-Life companies_DATA'!O219/Eco!Y39),IF($C$2="Constant Exchange rate",IF('Largest Non-Life companies_DATA'!O219=0,0,'Largest Non-Life companies_DATA'!O219/Eco!$X75))))</f>
        <v>0</v>
      </c>
      <c r="Q222" s="22">
        <f t="shared" si="16"/>
        <v>2.156534989132956E-3</v>
      </c>
      <c r="R222" s="22">
        <f t="shared" si="17"/>
        <v>0</v>
      </c>
      <c r="S222" s="22">
        <f t="shared" si="18"/>
        <v>0.3075965957446809</v>
      </c>
    </row>
    <row r="223" spans="3:19" x14ac:dyDescent="0.25">
      <c r="C223" s="187"/>
      <c r="D223" s="188"/>
      <c r="E223" s="43" t="s">
        <v>27</v>
      </c>
      <c r="F223" s="133">
        <f>IF($C$2="National Currency",IF('Largest Non-Life companies_DATA'!E220=0,0,'Largest Non-Life companies_DATA'!E220),IF($C$2="Current Exchange rate",IF('Largest Non-Life companies_DATA'!E220=0,0,'Largest Non-Life companies_DATA'!E220/Eco!O40),IF($C$2="Constant Exchange rate",IF('Largest Non-Life companies_DATA'!E220=0,0,'Largest Non-Life companies_DATA'!E220/Eco!O76))))</f>
        <v>161.17125706214691</v>
      </c>
      <c r="G223" s="54">
        <f>IF($C$2="National Currency",IF('Largest Non-Life companies_DATA'!F220=0,0,'Largest Non-Life companies_DATA'!F220),IF($C$2="Current Exchange rate",IF('Largest Non-Life companies_DATA'!F220=0,0,'Largest Non-Life companies_DATA'!F220/Eco!P40),IF($C$2="Constant Exchange rate",IF('Largest Non-Life companies_DATA'!F220=0,0,'Largest Non-Life companies_DATA'!F220/Eco!P76))))</f>
        <v>224.69597457627123</v>
      </c>
      <c r="H223" s="54">
        <f>IF($C$2="National Currency",IF('Largest Non-Life companies_DATA'!G220=0,0,'Largest Non-Life companies_DATA'!G220),IF($C$2="Current Exchange rate",IF('Largest Non-Life companies_DATA'!G220=0,0,'Largest Non-Life companies_DATA'!G220/Eco!Q40),IF($C$2="Constant Exchange rate",IF('Largest Non-Life companies_DATA'!G220=0,0,'Largest Non-Life companies_DATA'!G220/Eco!Q76))))</f>
        <v>270.13947740112997</v>
      </c>
      <c r="I223" s="54">
        <f>IF($C$2="National Currency",IF('Largest Non-Life companies_DATA'!H220=0,0,'Largest Non-Life companies_DATA'!H220),IF($C$2="Current Exchange rate",IF('Largest Non-Life companies_DATA'!H220=0,0,'Largest Non-Life companies_DATA'!H220/Eco!R40),IF($C$2="Constant Exchange rate",IF('Largest Non-Life companies_DATA'!H220=0,0,'Largest Non-Life companies_DATA'!H220/Eco!R76))))</f>
        <v>303.95692090395482</v>
      </c>
      <c r="J223" s="54">
        <f>IF($C$2="National Currency",IF('Largest Non-Life companies_DATA'!I220=0,0,'Largest Non-Life companies_DATA'!I220),IF($C$2="Current Exchange rate",IF('Largest Non-Life companies_DATA'!I220=0,0,'Largest Non-Life companies_DATA'!I220/Eco!S40),IF($C$2="Constant Exchange rate",IF('Largest Non-Life companies_DATA'!I220=0,0,'Largest Non-Life companies_DATA'!I220/Eco!S76))))</f>
        <v>319.64124293785312</v>
      </c>
      <c r="K223" s="54">
        <f>IF($C$2="National Currency",IF('Largest Non-Life companies_DATA'!J220=0,0,'Largest Non-Life companies_DATA'!J220),IF($C$2="Current Exchange rate",IF('Largest Non-Life companies_DATA'!J220=0,0,'Largest Non-Life companies_DATA'!J220/Eco!T40),IF($C$2="Constant Exchange rate",IF('Largest Non-Life companies_DATA'!J220=0,0,'Largest Non-Life companies_DATA'!J220/Eco!T76))))</f>
        <v>328.63488700564972</v>
      </c>
      <c r="L223" s="54">
        <f>IF($C$2="National Currency",IF('Largest Non-Life companies_DATA'!K220=0,0,'Largest Non-Life companies_DATA'!K220),IF($C$2="Current Exchange rate",IF('Largest Non-Life companies_DATA'!K220=0,0,'Largest Non-Life companies_DATA'!K220/Eco!U40),IF($C$2="Constant Exchange rate",IF('Largest Non-Life companies_DATA'!K220=0,0,'Largest Non-Life companies_DATA'!K220/Eco!U76))))</f>
        <v>351.61864406779665</v>
      </c>
      <c r="M223" s="54">
        <f>IF($C$2="National Currency",IF('Largest Non-Life companies_DATA'!L220=0,0,'Largest Non-Life companies_DATA'!L220),IF($C$2="Current Exchange rate",IF('Largest Non-Life companies_DATA'!L220=0,0,'Largest Non-Life companies_DATA'!L220/Eco!V40),IF($C$2="Constant Exchange rate",IF('Largest Non-Life companies_DATA'!L220=0,0,'Largest Non-Life companies_DATA'!L220/Eco!V76))))</f>
        <v>401.33827683615817</v>
      </c>
      <c r="N223" s="54">
        <f>IF($C$2="National Currency",IF('Largest Non-Life companies_DATA'!M220=0,0,'Largest Non-Life companies_DATA'!M220),IF($C$2="Current Exchange rate",IF('Largest Non-Life companies_DATA'!M220=0,0,'Largest Non-Life companies_DATA'!M220/Eco!W40),IF($C$2="Constant Exchange rate",IF('Largest Non-Life companies_DATA'!M220=0,0,'Largest Non-Life companies_DATA'!M220/Eco!W76))))</f>
        <v>510.19668079096044</v>
      </c>
      <c r="O223" s="54">
        <f>IF($C$2="National Currency",IF('Largest Non-Life companies_DATA'!N220=0,0,'Largest Non-Life companies_DATA'!N220),IF($C$2="Current Exchange rate",IF('Largest Non-Life companies_DATA'!N220=0,0,'Largest Non-Life companies_DATA'!N220/Eco!X40),IF($C$2="Constant Exchange rate",IF('Largest Non-Life companies_DATA'!N220=0,0,'Largest Non-Life companies_DATA'!N220/Eco!$X76))))</f>
        <v>685.73446327683621</v>
      </c>
      <c r="P223" s="151">
        <f>IF($C$2="National Currency",IF('Largest Non-Life companies_DATA'!O220=0,0,'Largest Non-Life companies_DATA'!O220),IF($C$2="Current Exchange rate",IF('Largest Non-Life companies_DATA'!O220=0,0,'Largest Non-Life companies_DATA'!O220/Eco!Y40),IF($C$2="Constant Exchange rate",IF('Largest Non-Life companies_DATA'!O220=0,0,'Largest Non-Life companies_DATA'!O220/Eco!$X76))))</f>
        <v>0</v>
      </c>
      <c r="Q223" s="22">
        <f t="shared" si="16"/>
        <v>1.4498140816772602E-2</v>
      </c>
      <c r="R223" s="22">
        <f t="shared" si="17"/>
        <v>0.34405904447229774</v>
      </c>
      <c r="S223" s="22">
        <f t="shared" si="18"/>
        <v>3.2546945142484063</v>
      </c>
    </row>
    <row r="224" spans="3:19" x14ac:dyDescent="0.25">
      <c r="C224" s="187"/>
      <c r="D224" s="188"/>
      <c r="E224" s="43" t="s">
        <v>61</v>
      </c>
      <c r="F224" s="135">
        <f>IF($C$2="National Currency",IF('Largest Non-Life companies_DATA'!E221=0,0,'Largest Non-Life companies_DATA'!E221),IF($C$2="Current Exchange rate",IF('Largest Non-Life companies_DATA'!E221=0,0,'Largest Non-Life companies_DATA'!E221/Eco!O41),IF($C$2="Constant Exchange rate",IF('Largest Non-Life companies_DATA'!E221=0,0,'Largest Non-Life companies_DATA'!E221/Eco!O77))))</f>
        <v>4331.7499037103607</v>
      </c>
      <c r="G224" s="56">
        <f>IF($C$2="National Currency",IF('Largest Non-Life companies_DATA'!F221=0,0,'Largest Non-Life companies_DATA'!F221),IF($C$2="Current Exchange rate",IF('Largest Non-Life companies_DATA'!F221=0,0,'Largest Non-Life companies_DATA'!F221/Eco!P41),IF($C$2="Constant Exchange rate",IF('Largest Non-Life companies_DATA'!F221=0,0,'Largest Non-Life companies_DATA'!F221/Eco!P77))))</f>
        <v>4109.6418025420462</v>
      </c>
      <c r="H224" s="56">
        <f>IF($C$2="National Currency",IF('Largest Non-Life companies_DATA'!G221=0,0,'Largest Non-Life companies_DATA'!G221),IF($C$2="Current Exchange rate",IF('Largest Non-Life companies_DATA'!G221=0,0,'Largest Non-Life companies_DATA'!G221/Eco!Q41),IF($C$2="Constant Exchange rate",IF('Largest Non-Life companies_DATA'!G221=0,0,'Largest Non-Life companies_DATA'!G221/Eco!Q77))))</f>
        <v>3786.1086147130568</v>
      </c>
      <c r="I224" s="56">
        <f>IF($C$2="National Currency",IF('Largest Non-Life companies_DATA'!H221=0,0,'Largest Non-Life companies_DATA'!H221),IF($C$2="Current Exchange rate",IF('Largest Non-Life companies_DATA'!H221=0,0,'Largest Non-Life companies_DATA'!H221/Eco!R41),IF($C$2="Constant Exchange rate",IF('Largest Non-Life companies_DATA'!H221=0,0,'Largest Non-Life companies_DATA'!H221/Eco!R77))))</f>
        <v>4065.990499422262</v>
      </c>
      <c r="J224" s="56">
        <f>IF($C$2="National Currency",IF('Largest Non-Life companies_DATA'!I221=0,0,'Largest Non-Life companies_DATA'!I221),IF($C$2="Current Exchange rate",IF('Largest Non-Life companies_DATA'!I221=0,0,'Largest Non-Life companies_DATA'!I221/Eco!S41),IF($C$2="Constant Exchange rate",IF('Largest Non-Life companies_DATA'!I221=0,0,'Largest Non-Life companies_DATA'!I221/Eco!S77))))</f>
        <v>4041.8115290794708</v>
      </c>
      <c r="K224" s="56">
        <f>IF($C$2="National Currency",IF('Largest Non-Life companies_DATA'!J221=0,0,'Largest Non-Life companies_DATA'!J221),IF($C$2="Current Exchange rate",IF('Largest Non-Life companies_DATA'!J221=0,0,'Largest Non-Life companies_DATA'!J221/Eco!T41),IF($C$2="Constant Exchange rate",IF('Largest Non-Life companies_DATA'!J221=0,0,'Largest Non-Life companies_DATA'!J221/Eco!T77))))</f>
        <v>3422.7757093336754</v>
      </c>
      <c r="L224" s="56">
        <f>IF($C$2="National Currency",IF('Largest Non-Life companies_DATA'!K221=0,0,'Largest Non-Life companies_DATA'!K221),IF($C$2="Current Exchange rate",IF('Largest Non-Life companies_DATA'!K221=0,0,'Largest Non-Life companies_DATA'!K221/Eco!U41),IF($C$2="Constant Exchange rate",IF('Largest Non-Life companies_DATA'!K221=0,0,'Largest Non-Life companies_DATA'!K221/Eco!U77))))</f>
        <v>3896.5207343689817</v>
      </c>
      <c r="M224" s="56">
        <f>IF($C$2="National Currency",IF('Largest Non-Life companies_DATA'!L221=0,0,'Largest Non-Life companies_DATA'!L221),IF($C$2="Current Exchange rate",IF('Largest Non-Life companies_DATA'!L221=0,0,'Largest Non-Life companies_DATA'!L221/Eco!V41),IF($C$2="Constant Exchange rate",IF('Largest Non-Life companies_DATA'!L221=0,0,'Largest Non-Life companies_DATA'!L221/Eco!V77))))</f>
        <v>4024.9069200154063</v>
      </c>
      <c r="N224" s="56">
        <f>IF($C$2="National Currency",IF('Largest Non-Life companies_DATA'!M221=0,0,'Largest Non-Life companies_DATA'!M221),IF($C$2="Current Exchange rate",IF('Largest Non-Life companies_DATA'!M221=0,0,'Largest Non-Life companies_DATA'!M221/Eco!W41),IF($C$2="Constant Exchange rate",IF('Largest Non-Life companies_DATA'!M221=0,0,'Largest Non-Life companies_DATA'!M221/Eco!W77))))</f>
        <v>4081.3968416998327</v>
      </c>
      <c r="O224" s="176">
        <f>IF($C$2="National Currency",IF('Largest Non-Life companies_DATA'!N221=0,0,'Largest Non-Life companies_DATA'!N221),IF($C$2="Current Exchange rate",IF('Largest Non-Life companies_DATA'!N221=0,0,'Largest Non-Life companies_DATA'!N221/Eco!X41),IF($C$2="Constant Exchange rate",IF('Largest Non-Life companies_DATA'!N221=0,0,'Largest Non-Life companies_DATA'!N221/Eco!$X77))))</f>
        <v>4081.3968416998327</v>
      </c>
      <c r="P224" s="153">
        <f>IF($C$2="National Currency",IF('Largest Non-Life companies_DATA'!O221=0,0,'Largest Non-Life companies_DATA'!O221),IF($C$2="Current Exchange rate",IF('Largest Non-Life companies_DATA'!O221=0,0,'Largest Non-Life companies_DATA'!O221/Eco!Y41),IF($C$2="Constant Exchange rate",IF('Largest Non-Life companies_DATA'!O221=0,0,'Largest Non-Life companies_DATA'!O221/Eco!$X77))))</f>
        <v>0</v>
      </c>
      <c r="Q224" s="22">
        <f t="shared" si="16"/>
        <v>8.6290932290808128E-2</v>
      </c>
      <c r="R224" s="22">
        <f t="shared" si="17"/>
        <v>0</v>
      </c>
      <c r="S224" s="22">
        <f t="shared" si="18"/>
        <v>-5.779490219324257E-2</v>
      </c>
    </row>
    <row r="225" spans="3:19" ht="15.75" thickBot="1" x14ac:dyDescent="0.3">
      <c r="C225" s="189"/>
      <c r="D225" s="190"/>
      <c r="E225" s="29" t="s">
        <v>67</v>
      </c>
      <c r="F225" s="77">
        <f t="shared" ref="F225:O225" si="19">SUM(F193:F224)</f>
        <v>28308.776225048874</v>
      </c>
      <c r="G225" s="77">
        <f t="shared" si="19"/>
        <v>28639.822841066311</v>
      </c>
      <c r="H225" s="77">
        <f t="shared" si="19"/>
        <v>33502.45898235729</v>
      </c>
      <c r="I225" s="77">
        <f t="shared" si="19"/>
        <v>41603.132695429267</v>
      </c>
      <c r="J225" s="77">
        <f t="shared" si="19"/>
        <v>42561.021731696695</v>
      </c>
      <c r="K225" s="77">
        <f t="shared" si="19"/>
        <v>42677.67361455514</v>
      </c>
      <c r="L225" s="77">
        <f t="shared" si="19"/>
        <v>43682.294863526789</v>
      </c>
      <c r="M225" s="77">
        <f t="shared" si="19"/>
        <v>45210.713630380051</v>
      </c>
      <c r="N225" s="77">
        <f t="shared" si="19"/>
        <v>46870.877666834727</v>
      </c>
      <c r="O225" s="77">
        <f t="shared" si="19"/>
        <v>47298.096489966774</v>
      </c>
      <c r="P225" s="77" t="s">
        <v>128</v>
      </c>
      <c r="Q225" s="22">
        <f t="shared" si="16"/>
        <v>1</v>
      </c>
    </row>
    <row r="226" spans="3:19" ht="16.5" thickTop="1" thickBot="1" x14ac:dyDescent="0.3">
      <c r="C226" s="191"/>
      <c r="D226" s="192"/>
      <c r="E226" s="25" t="s">
        <v>68</v>
      </c>
      <c r="F226" s="77">
        <v>28287.43359375</v>
      </c>
      <c r="G226" s="77">
        <v>28620.58203125</v>
      </c>
      <c r="H226" s="77">
        <v>33475.13671875</v>
      </c>
      <c r="I226" s="77">
        <v>35978.20703125</v>
      </c>
      <c r="J226" s="77">
        <v>36772.73828125</v>
      </c>
      <c r="K226" s="77">
        <v>36808.109375</v>
      </c>
      <c r="L226" s="77">
        <v>37749.92578125</v>
      </c>
      <c r="M226" s="77">
        <v>38795.6640625</v>
      </c>
      <c r="N226" s="77">
        <v>40125.984375</v>
      </c>
      <c r="O226" s="77">
        <v>40439.19921875</v>
      </c>
      <c r="P226" s="77" t="s">
        <v>128</v>
      </c>
      <c r="Q226" s="22">
        <f t="shared" si="16"/>
        <v>0.8549857651740439</v>
      </c>
      <c r="R226" s="22">
        <f t="shared" si="17"/>
        <v>7.8057859172457889E-3</v>
      </c>
      <c r="S226" s="22">
        <f t="shared" si="18"/>
        <v>0.42958176409771176</v>
      </c>
    </row>
    <row r="227" spans="3:19" ht="15.75" thickTop="1" x14ac:dyDescent="0.25">
      <c r="E227" s="25" t="s">
        <v>70</v>
      </c>
      <c r="F227" s="92"/>
      <c r="G227" s="92">
        <f t="shared" ref="G227:O227" si="20">G226/F226-1</f>
        <v>1.1777259198713974E-2</v>
      </c>
      <c r="H227" s="92">
        <f t="shared" si="20"/>
        <v>0.16961760883127575</v>
      </c>
      <c r="I227" s="92">
        <f t="shared" si="20"/>
        <v>7.4774013128913852E-2</v>
      </c>
      <c r="J227" s="92">
        <f t="shared" si="20"/>
        <v>2.2083681082547768E-2</v>
      </c>
      <c r="K227" s="92">
        <f t="shared" si="20"/>
        <v>9.6188359646953714E-4</v>
      </c>
      <c r="L227" s="92">
        <f t="shared" si="20"/>
        <v>2.5587198642962106E-2</v>
      </c>
      <c r="M227" s="92">
        <f t="shared" si="20"/>
        <v>2.7701730787757173E-2</v>
      </c>
      <c r="N227" s="92">
        <f t="shared" si="20"/>
        <v>3.4290437981854049E-2</v>
      </c>
      <c r="O227" s="93">
        <f t="shared" si="20"/>
        <v>7.8057859172457889E-3</v>
      </c>
      <c r="P227" s="93"/>
    </row>
    <row r="228" spans="3:19" x14ac:dyDescent="0.25">
      <c r="E228" s="6"/>
    </row>
    <row r="229" spans="3:19" x14ac:dyDescent="0.25">
      <c r="E229" s="6"/>
    </row>
    <row r="230" spans="3:19" ht="18.75" x14ac:dyDescent="0.25">
      <c r="C230" s="185" t="s">
        <v>621</v>
      </c>
      <c r="D230" s="186"/>
      <c r="E230" s="207" t="s">
        <v>149</v>
      </c>
      <c r="F230" s="208"/>
      <c r="G230" s="208"/>
      <c r="H230" s="208"/>
      <c r="I230" s="208"/>
      <c r="J230" s="208"/>
      <c r="K230" s="208"/>
      <c r="L230" s="208"/>
      <c r="M230" s="208"/>
      <c r="N230" s="208"/>
      <c r="O230" s="208"/>
      <c r="P230" s="209"/>
    </row>
    <row r="231" spans="3:19" x14ac:dyDescent="0.25">
      <c r="C231" s="193" t="s">
        <v>143</v>
      </c>
      <c r="D231" s="194" t="s">
        <v>143</v>
      </c>
      <c r="E231" s="159">
        <v>7</v>
      </c>
      <c r="F231" s="164">
        <v>2004</v>
      </c>
      <c r="G231" s="164">
        <f t="shared" ref="G231:P231" si="21">F231+1</f>
        <v>2005</v>
      </c>
      <c r="H231" s="164">
        <f t="shared" si="21"/>
        <v>2006</v>
      </c>
      <c r="I231" s="164">
        <f t="shared" si="21"/>
        <v>2007</v>
      </c>
      <c r="J231" s="164">
        <f t="shared" si="21"/>
        <v>2008</v>
      </c>
      <c r="K231" s="164">
        <f t="shared" si="21"/>
        <v>2009</v>
      </c>
      <c r="L231" s="164">
        <f t="shared" si="21"/>
        <v>2010</v>
      </c>
      <c r="M231" s="164">
        <f t="shared" si="21"/>
        <v>2011</v>
      </c>
      <c r="N231" s="164">
        <f t="shared" si="21"/>
        <v>2012</v>
      </c>
      <c r="O231" s="164">
        <f t="shared" si="21"/>
        <v>2013</v>
      </c>
      <c r="P231" s="165">
        <f t="shared" si="21"/>
        <v>2014</v>
      </c>
      <c r="Q231" s="20" t="s">
        <v>71</v>
      </c>
      <c r="R231" s="21" t="s">
        <v>129</v>
      </c>
    </row>
    <row r="232" spans="3:19" x14ac:dyDescent="0.25">
      <c r="C232" s="187"/>
      <c r="D232" s="188"/>
      <c r="E232" s="154" t="s">
        <v>0</v>
      </c>
      <c r="F232" s="136">
        <v>0.22997000000000001</v>
      </c>
      <c r="G232" s="137">
        <v>0.21740000000000001</v>
      </c>
      <c r="H232" s="137">
        <v>0.22689999999999999</v>
      </c>
      <c r="I232" s="137">
        <v>0.22589999999999999</v>
      </c>
      <c r="J232" s="137">
        <v>0.2271</v>
      </c>
      <c r="K232" s="137">
        <v>0.23200000000000001</v>
      </c>
      <c r="L232" s="137">
        <v>0.23300000000000001</v>
      </c>
      <c r="M232" s="137">
        <v>0.23300000000000001</v>
      </c>
      <c r="N232" s="137">
        <v>0.2296</v>
      </c>
      <c r="O232" s="137">
        <v>0.23100000000000001</v>
      </c>
      <c r="P232" s="155">
        <v>0</v>
      </c>
      <c r="Q232" s="95" t="str">
        <f>IF(OR(O232=0,N232=0),"-",IF(O232=N232,"-",CONCATENATE(ROUNDDOWN((O232-N232)*100,1), " ", "p.p")))</f>
        <v>0.1 p.p</v>
      </c>
      <c r="R232" s="95" t="str">
        <f>IF(OR(O232=0,F232=0),"-",IF(O232=F232,"-",CONCATENATE(ROUNDDOWN((O232-F232)*100,1), " ", "p.p")))</f>
        <v>0.1 p.p</v>
      </c>
    </row>
    <row r="233" spans="3:19" x14ac:dyDescent="0.25">
      <c r="C233" s="187"/>
      <c r="D233" s="188"/>
      <c r="E233" s="154" t="s">
        <v>1</v>
      </c>
      <c r="F233" s="138">
        <v>0.16700000000000001</v>
      </c>
      <c r="G233" s="139">
        <v>0.16750000000000001</v>
      </c>
      <c r="H233" s="139">
        <v>0.23039999999999999</v>
      </c>
      <c r="I233" s="139">
        <v>0.22140000000000001</v>
      </c>
      <c r="J233" s="139">
        <v>0.21809999999999999</v>
      </c>
      <c r="K233" s="139">
        <v>0.21279999999999999</v>
      </c>
      <c r="L233" s="139">
        <v>0.2041</v>
      </c>
      <c r="M233" s="139">
        <v>0.20200000000000001</v>
      </c>
      <c r="N233" s="139">
        <v>0.19600000000000001</v>
      </c>
      <c r="O233" s="139">
        <v>0.187</v>
      </c>
      <c r="P233" s="156">
        <v>0.18846895904772418</v>
      </c>
      <c r="Q233" s="95" t="str">
        <f t="shared" ref="Q233:Q263" si="22">IF(OR(O233=0,N233=0),"-",IF(O233=N233,"-",CONCATENATE(ROUNDDOWN((O233-N233)*100,1), " ", "p.p")))</f>
        <v>-0.9 p.p</v>
      </c>
      <c r="R233" s="95" t="str">
        <f t="shared" ref="R233:R263" si="23">IF(OR(O233=0,F233=0),"-",IF(O233=F233,"-",CONCATENATE(ROUNDDOWN((O233-F233)*100,1), " ", "p.p")))</f>
        <v>2 p.p</v>
      </c>
    </row>
    <row r="234" spans="3:19" x14ac:dyDescent="0.25">
      <c r="C234" s="187"/>
      <c r="D234" s="188"/>
      <c r="E234" s="154" t="s">
        <v>30</v>
      </c>
      <c r="F234" s="139">
        <v>0.1764</v>
      </c>
      <c r="G234" s="139">
        <v>0.2026</v>
      </c>
      <c r="H234" s="139">
        <v>0</v>
      </c>
      <c r="I234" s="139">
        <v>0.159</v>
      </c>
      <c r="J234" s="139">
        <v>0.14499999999999999</v>
      </c>
      <c r="K234" s="139">
        <v>0.17796999999999999</v>
      </c>
      <c r="L234" s="139">
        <v>0.16300000000000001</v>
      </c>
      <c r="M234" s="139">
        <v>0.13600000000000001</v>
      </c>
      <c r="N234" s="139">
        <v>0.14400000000000002</v>
      </c>
      <c r="O234" s="139">
        <v>0</v>
      </c>
      <c r="P234" s="157">
        <v>0</v>
      </c>
      <c r="Q234" s="95" t="str">
        <f t="shared" si="22"/>
        <v>-</v>
      </c>
      <c r="R234" s="95" t="str">
        <f t="shared" si="23"/>
        <v>-</v>
      </c>
    </row>
    <row r="235" spans="3:19" x14ac:dyDescent="0.25">
      <c r="C235" s="187"/>
      <c r="D235" s="188"/>
      <c r="E235" s="154" t="s">
        <v>2</v>
      </c>
      <c r="F235" s="138">
        <v>0.15</v>
      </c>
      <c r="G235" s="139">
        <v>0.14800000000000002</v>
      </c>
      <c r="H235" s="139">
        <v>0.14899999999999999</v>
      </c>
      <c r="I235" s="139">
        <v>0.14899999999999999</v>
      </c>
      <c r="J235" s="139">
        <v>0.13400000000000001</v>
      </c>
      <c r="K235" s="139">
        <v>0.13300000000000001</v>
      </c>
      <c r="L235" s="139">
        <v>0.127</v>
      </c>
      <c r="M235" s="139">
        <v>0.126</v>
      </c>
      <c r="N235" s="139">
        <v>0.124</v>
      </c>
      <c r="O235" s="139">
        <v>0.12300000000000001</v>
      </c>
      <c r="P235" s="156">
        <v>0.12570000000000001</v>
      </c>
      <c r="Q235" s="95" t="str">
        <f t="shared" si="22"/>
        <v>0 p.p</v>
      </c>
      <c r="R235" s="95" t="str">
        <f t="shared" si="23"/>
        <v>-2.7 p.p</v>
      </c>
    </row>
    <row r="236" spans="3:19" x14ac:dyDescent="0.25">
      <c r="C236" s="187"/>
      <c r="D236" s="188"/>
      <c r="E236" s="154" t="s">
        <v>3</v>
      </c>
      <c r="F236" s="138">
        <v>0.16059999999999999</v>
      </c>
      <c r="G236" s="139">
        <v>0.159</v>
      </c>
      <c r="H236" s="139">
        <v>0.159</v>
      </c>
      <c r="I236" s="139">
        <v>0.15590000000000001</v>
      </c>
      <c r="J236" s="139">
        <v>0.156</v>
      </c>
      <c r="K236" s="139">
        <v>0.153</v>
      </c>
      <c r="L236" s="139">
        <v>0.1507</v>
      </c>
      <c r="M236" s="139">
        <v>0.14560000000000001</v>
      </c>
      <c r="N236" s="139">
        <v>0.17749999999999999</v>
      </c>
      <c r="O236" s="139">
        <v>0</v>
      </c>
      <c r="P236" s="157">
        <v>0</v>
      </c>
      <c r="Q236" s="95" t="str">
        <f t="shared" si="22"/>
        <v>-</v>
      </c>
      <c r="R236" s="95" t="str">
        <f t="shared" si="23"/>
        <v>-</v>
      </c>
    </row>
    <row r="237" spans="3:19" x14ac:dyDescent="0.25">
      <c r="C237" s="187"/>
      <c r="D237" s="188"/>
      <c r="E237" s="154" t="s">
        <v>4</v>
      </c>
      <c r="F237" s="138">
        <v>0.36680000000000001</v>
      </c>
      <c r="G237" s="139">
        <v>0.3674</v>
      </c>
      <c r="H237" s="139">
        <v>0.3533</v>
      </c>
      <c r="I237" s="139">
        <v>0.3332</v>
      </c>
      <c r="J237" s="139">
        <v>0.31740000000000002</v>
      </c>
      <c r="K237" s="139">
        <v>0.29099999999999998</v>
      </c>
      <c r="L237" s="139">
        <v>0.27</v>
      </c>
      <c r="M237" s="139">
        <v>0.26200000000000001</v>
      </c>
      <c r="N237" s="139">
        <v>0.26369999999999999</v>
      </c>
      <c r="O237" s="139">
        <v>0.35</v>
      </c>
      <c r="P237" s="156">
        <v>0.34899999999999998</v>
      </c>
      <c r="Q237" s="95" t="str">
        <f t="shared" si="22"/>
        <v>8.6 p.p</v>
      </c>
      <c r="R237" s="95" t="str">
        <f t="shared" si="23"/>
        <v>-1.6 p.p</v>
      </c>
    </row>
    <row r="238" spans="3:19" x14ac:dyDescent="0.25">
      <c r="C238" s="187"/>
      <c r="D238" s="188"/>
      <c r="E238" s="154" t="s">
        <v>5</v>
      </c>
      <c r="F238" s="138">
        <v>0</v>
      </c>
      <c r="G238" s="139">
        <v>0</v>
      </c>
      <c r="H238" s="139">
        <v>0</v>
      </c>
      <c r="I238" s="139">
        <v>0.17</v>
      </c>
      <c r="J238" s="139">
        <v>0.17</v>
      </c>
      <c r="K238" s="139">
        <v>0.16</v>
      </c>
      <c r="L238" s="139">
        <v>0.16</v>
      </c>
      <c r="M238" s="139">
        <v>0.16</v>
      </c>
      <c r="N238" s="139">
        <v>0.16</v>
      </c>
      <c r="O238" s="139">
        <v>0.15748218527315916</v>
      </c>
      <c r="P238" s="156">
        <v>0.1507</v>
      </c>
      <c r="Q238" s="95" t="str">
        <f t="shared" si="22"/>
        <v>-0.2 p.p</v>
      </c>
      <c r="R238" s="95" t="str">
        <f t="shared" si="23"/>
        <v>-</v>
      </c>
    </row>
    <row r="239" spans="3:19" x14ac:dyDescent="0.25">
      <c r="C239" s="187"/>
      <c r="D239" s="188"/>
      <c r="E239" s="154" t="s">
        <v>6</v>
      </c>
      <c r="F239" s="138">
        <v>0.214</v>
      </c>
      <c r="G239" s="139">
        <v>0.21199999999999999</v>
      </c>
      <c r="H239" s="139">
        <v>0.21</v>
      </c>
      <c r="I239" s="139">
        <v>0.21099999999999999</v>
      </c>
      <c r="J239" s="139">
        <v>0.20699999999999999</v>
      </c>
      <c r="K239" s="139">
        <v>0.208201519949506</v>
      </c>
      <c r="L239" s="139">
        <v>0.20801465844467038</v>
      </c>
      <c r="M239" s="139">
        <v>0.201654788160712</v>
      </c>
      <c r="N239" s="139">
        <v>0.19600000000000001</v>
      </c>
      <c r="O239" s="139">
        <v>0</v>
      </c>
      <c r="P239" s="156">
        <v>0.27172538927362144</v>
      </c>
      <c r="Q239" s="95" t="str">
        <f t="shared" si="22"/>
        <v>-</v>
      </c>
      <c r="R239" s="95" t="str">
        <f t="shared" si="23"/>
        <v>-</v>
      </c>
    </row>
    <row r="240" spans="3:19" x14ac:dyDescent="0.25">
      <c r="C240" s="187"/>
      <c r="D240" s="188"/>
      <c r="E240" s="154" t="s">
        <v>7</v>
      </c>
      <c r="F240" s="138">
        <v>0.41199999999999998</v>
      </c>
      <c r="G240" s="139">
        <v>0.38900000000000001</v>
      </c>
      <c r="H240" s="139">
        <v>0.36099999999999999</v>
      </c>
      <c r="I240" s="139">
        <v>0.31203112929095705</v>
      </c>
      <c r="J240" s="139">
        <v>0.28399999999999997</v>
      </c>
      <c r="K240" s="139">
        <v>0.32900000000000001</v>
      </c>
      <c r="L240" s="139">
        <v>0.39500000000000002</v>
      </c>
      <c r="M240" s="139">
        <v>0.28899999999999998</v>
      </c>
      <c r="N240" s="139">
        <v>0.27300000000000002</v>
      </c>
      <c r="O240" s="139">
        <v>0.26</v>
      </c>
      <c r="P240" s="157">
        <v>0</v>
      </c>
      <c r="Q240" s="95" t="str">
        <f t="shared" si="22"/>
        <v>-1.3 p.p</v>
      </c>
      <c r="R240" s="95" t="str">
        <f t="shared" si="23"/>
        <v>-15.2 p.p</v>
      </c>
    </row>
    <row r="241" spans="3:18" x14ac:dyDescent="0.25">
      <c r="C241" s="187"/>
      <c r="D241" s="188"/>
      <c r="E241" s="154" t="s">
        <v>8</v>
      </c>
      <c r="F241" s="138">
        <v>0.17319999999999999</v>
      </c>
      <c r="G241" s="139">
        <v>0.1852</v>
      </c>
      <c r="H241" s="139">
        <v>0.18260000000000001</v>
      </c>
      <c r="I241" s="139">
        <v>0.20699999999999999</v>
      </c>
      <c r="J241" s="139">
        <v>0.17840880400050535</v>
      </c>
      <c r="K241" s="139">
        <v>0.1648</v>
      </c>
      <c r="L241" s="139">
        <v>0.16239999999999999</v>
      </c>
      <c r="M241" s="139">
        <v>0.17899999999999999</v>
      </c>
      <c r="N241" s="139">
        <v>0.15981862868563956</v>
      </c>
      <c r="O241" s="139">
        <v>0.15309773268361085</v>
      </c>
      <c r="P241" s="156">
        <v>0.151</v>
      </c>
      <c r="Q241" s="95" t="str">
        <f t="shared" si="22"/>
        <v>-0.6 p.p</v>
      </c>
      <c r="R241" s="95" t="str">
        <f t="shared" si="23"/>
        <v>-2 p.p</v>
      </c>
    </row>
    <row r="242" spans="3:18" x14ac:dyDescent="0.25">
      <c r="C242" s="187"/>
      <c r="D242" s="188"/>
      <c r="E242" s="154" t="s">
        <v>9</v>
      </c>
      <c r="F242" s="138">
        <v>0.30099999999999999</v>
      </c>
      <c r="G242" s="139">
        <v>0.28599999999999998</v>
      </c>
      <c r="H242" s="139">
        <v>0.27600000000000002</v>
      </c>
      <c r="I242" s="139">
        <v>0.27300000000000002</v>
      </c>
      <c r="J242" s="139">
        <v>0.27900000000000003</v>
      </c>
      <c r="K242" s="139">
        <v>0.28100000000000003</v>
      </c>
      <c r="L242" s="139">
        <v>0.28299999999999997</v>
      </c>
      <c r="M242" s="139">
        <v>0.28599999999999998</v>
      </c>
      <c r="N242" s="139">
        <v>0.29399999999999998</v>
      </c>
      <c r="O242" s="139">
        <v>0.30652420050855111</v>
      </c>
      <c r="P242" s="156">
        <v>0.317</v>
      </c>
      <c r="Q242" s="95" t="str">
        <f t="shared" si="22"/>
        <v>1.2 p.p</v>
      </c>
      <c r="R242" s="95" t="str">
        <f t="shared" si="23"/>
        <v>0.5 p.p</v>
      </c>
    </row>
    <row r="243" spans="3:18" x14ac:dyDescent="0.25">
      <c r="C243" s="187"/>
      <c r="D243" s="188"/>
      <c r="E243" s="154" t="s">
        <v>10</v>
      </c>
      <c r="F243" s="138">
        <v>0.14299999999999999</v>
      </c>
      <c r="G243" s="139">
        <v>0.14299999999999999</v>
      </c>
      <c r="H243" s="139">
        <v>0.13900000000000001</v>
      </c>
      <c r="I243" s="139">
        <v>0.13800000000000001</v>
      </c>
      <c r="J243" s="139">
        <v>0.13900000000000001</v>
      </c>
      <c r="K243" s="139">
        <v>0.14099999999999999</v>
      </c>
      <c r="L243" s="139">
        <v>0.14199999999999999</v>
      </c>
      <c r="M243" s="139">
        <v>0.14199999999999999</v>
      </c>
      <c r="N243" s="139">
        <v>0.13800000000000001</v>
      </c>
      <c r="O243" s="139">
        <v>0.14399999999999999</v>
      </c>
      <c r="P243" s="156">
        <v>0</v>
      </c>
      <c r="Q243" s="95" t="str">
        <f t="shared" si="22"/>
        <v>0.5 p.p</v>
      </c>
      <c r="R243" s="95" t="str">
        <f t="shared" si="23"/>
        <v>0.1 p.p</v>
      </c>
    </row>
    <row r="244" spans="3:18" x14ac:dyDescent="0.25">
      <c r="C244" s="187"/>
      <c r="D244" s="188"/>
      <c r="E244" s="154" t="s">
        <v>12</v>
      </c>
      <c r="F244" s="138">
        <v>0.153</v>
      </c>
      <c r="G244" s="139">
        <v>0.1532</v>
      </c>
      <c r="H244" s="139">
        <v>0.14599999999999999</v>
      </c>
      <c r="I244" s="139">
        <v>0.14699999999999999</v>
      </c>
      <c r="J244" s="139">
        <v>0.13800000000000001</v>
      </c>
      <c r="K244" s="139">
        <v>0.16300000000000001</v>
      </c>
      <c r="L244" s="139">
        <v>0.184</v>
      </c>
      <c r="M244" s="139">
        <v>0.153</v>
      </c>
      <c r="N244" s="139">
        <v>0.12</v>
      </c>
      <c r="O244" s="139">
        <v>0.10642229673482377</v>
      </c>
      <c r="P244" s="156">
        <v>0</v>
      </c>
      <c r="Q244" s="95" t="str">
        <f t="shared" si="22"/>
        <v>-1.3 p.p</v>
      </c>
      <c r="R244" s="95" t="str">
        <f t="shared" si="23"/>
        <v>-4.6 p.p</v>
      </c>
    </row>
    <row r="245" spans="3:18" x14ac:dyDescent="0.25">
      <c r="C245" s="187"/>
      <c r="D245" s="188"/>
      <c r="E245" s="154" t="s">
        <v>28</v>
      </c>
      <c r="F245" s="138">
        <v>0.49299999999999999</v>
      </c>
      <c r="G245" s="139">
        <v>0.46799999999999997</v>
      </c>
      <c r="H245" s="139">
        <v>0.441</v>
      </c>
      <c r="I245" s="139">
        <v>0.41799999999999998</v>
      </c>
      <c r="J245" s="139">
        <v>0.40799999999999997</v>
      </c>
      <c r="K245" s="139">
        <v>0.38700000000000001</v>
      </c>
      <c r="L245" s="139">
        <v>0.376</v>
      </c>
      <c r="M245" s="139">
        <v>0.36499999999999999</v>
      </c>
      <c r="N245" s="139">
        <v>0.35600000000000004</v>
      </c>
      <c r="O245" s="139">
        <v>0.34700000000000003</v>
      </c>
      <c r="P245" s="156">
        <v>0</v>
      </c>
      <c r="Q245" s="95" t="str">
        <f t="shared" si="22"/>
        <v>-0.9 p.p</v>
      </c>
      <c r="R245" s="95" t="str">
        <f t="shared" si="23"/>
        <v>-14.6 p.p</v>
      </c>
    </row>
    <row r="246" spans="3:18" x14ac:dyDescent="0.25">
      <c r="C246" s="187"/>
      <c r="D246" s="188"/>
      <c r="E246" s="154" t="s">
        <v>13</v>
      </c>
      <c r="F246" s="138">
        <v>0.38263754597248911</v>
      </c>
      <c r="G246" s="139">
        <v>0.3911</v>
      </c>
      <c r="H246" s="139">
        <v>0.37612045510993647</v>
      </c>
      <c r="I246" s="139">
        <v>0.3508</v>
      </c>
      <c r="J246" s="139">
        <v>0.33069442380626618</v>
      </c>
      <c r="K246" s="139">
        <v>0.31283270099999999</v>
      </c>
      <c r="L246" s="139">
        <v>0.292032134</v>
      </c>
      <c r="M246" s="139">
        <v>0.25140000000000001</v>
      </c>
      <c r="N246" s="139">
        <v>0.24299999999999999</v>
      </c>
      <c r="O246" s="139">
        <v>0.21203705577558771</v>
      </c>
      <c r="P246" s="156">
        <v>0</v>
      </c>
      <c r="Q246" s="95" t="str">
        <f t="shared" si="22"/>
        <v>-3 p.p</v>
      </c>
      <c r="R246" s="95" t="str">
        <f t="shared" si="23"/>
        <v>-17 p.p</v>
      </c>
    </row>
    <row r="247" spans="3:18" x14ac:dyDescent="0.25">
      <c r="C247" s="187"/>
      <c r="D247" s="188"/>
      <c r="E247" s="154" t="s">
        <v>14</v>
      </c>
      <c r="F247" s="138">
        <v>0.21240000000000001</v>
      </c>
      <c r="G247" s="139">
        <v>0.19700000000000001</v>
      </c>
      <c r="H247" s="139">
        <v>0.20680000000000001</v>
      </c>
      <c r="I247" s="139">
        <v>0.19850000000000001</v>
      </c>
      <c r="J247" s="139">
        <v>0.192</v>
      </c>
      <c r="K247" s="139">
        <v>0.161</v>
      </c>
      <c r="L247" s="139">
        <v>0.15970000000000001</v>
      </c>
      <c r="M247" s="139">
        <v>0.155</v>
      </c>
      <c r="N247" s="139">
        <v>0.159</v>
      </c>
      <c r="O247" s="139">
        <v>0</v>
      </c>
      <c r="P247" s="156">
        <v>0</v>
      </c>
      <c r="Q247" s="95" t="str">
        <f t="shared" si="22"/>
        <v>-</v>
      </c>
      <c r="R247" s="95" t="str">
        <f t="shared" si="23"/>
        <v>-</v>
      </c>
    </row>
    <row r="248" spans="3:18" x14ac:dyDescent="0.25">
      <c r="C248" s="187"/>
      <c r="D248" s="188"/>
      <c r="E248" s="154" t="s">
        <v>15</v>
      </c>
      <c r="F248" s="138">
        <v>0.35470000000000002</v>
      </c>
      <c r="G248" s="139">
        <v>0.34539999999999998</v>
      </c>
      <c r="H248" s="139">
        <v>0.32100000000000001</v>
      </c>
      <c r="I248" s="139">
        <v>0.33150000000000002</v>
      </c>
      <c r="J248" s="139">
        <v>0.33700000000000002</v>
      </c>
      <c r="K248" s="139">
        <v>0.34799999999999998</v>
      </c>
      <c r="L248" s="139">
        <v>0.34699999999999998</v>
      </c>
      <c r="M248" s="139">
        <v>0.36199999999999999</v>
      </c>
      <c r="N248" s="139">
        <v>0.33300000000000002</v>
      </c>
      <c r="O248" s="139">
        <v>0.32200000000000001</v>
      </c>
      <c r="P248" s="156">
        <v>0</v>
      </c>
      <c r="Q248" s="95" t="str">
        <f t="shared" si="22"/>
        <v>-1.1 p.p</v>
      </c>
      <c r="R248" s="95" t="str">
        <f t="shared" si="23"/>
        <v>-3.2 p.p</v>
      </c>
    </row>
    <row r="249" spans="3:18" x14ac:dyDescent="0.25">
      <c r="C249" s="187"/>
      <c r="D249" s="188"/>
      <c r="E249" s="154" t="s">
        <v>16</v>
      </c>
      <c r="F249" s="138">
        <v>0.19739999999999999</v>
      </c>
      <c r="G249" s="139">
        <v>0.19650000000000001</v>
      </c>
      <c r="H249" s="139">
        <v>0.22209999999999999</v>
      </c>
      <c r="I249" s="139">
        <v>0.2072</v>
      </c>
      <c r="J249" s="139">
        <v>0.20810000000000001</v>
      </c>
      <c r="K249" s="139">
        <v>0.20780000000000001</v>
      </c>
      <c r="L249" s="139">
        <v>0.2145</v>
      </c>
      <c r="M249" s="139">
        <v>0.21199999999999999</v>
      </c>
      <c r="N249" s="139">
        <v>0.26700000000000002</v>
      </c>
      <c r="O249" s="139">
        <v>0.28999999999999998</v>
      </c>
      <c r="P249" s="156">
        <v>0.27100000000000002</v>
      </c>
      <c r="Q249" s="95" t="str">
        <f t="shared" si="22"/>
        <v>2.3 p.p</v>
      </c>
      <c r="R249" s="95" t="str">
        <f t="shared" si="23"/>
        <v>9.2 p.p</v>
      </c>
    </row>
    <row r="250" spans="3:18" x14ac:dyDescent="0.25">
      <c r="C250" s="187"/>
      <c r="D250" s="188"/>
      <c r="E250" s="154" t="s">
        <v>29</v>
      </c>
      <c r="F250" s="138">
        <v>0</v>
      </c>
      <c r="G250" s="139">
        <v>0</v>
      </c>
      <c r="H250" s="139">
        <v>0</v>
      </c>
      <c r="I250" s="139">
        <v>0</v>
      </c>
      <c r="J250" s="139">
        <v>0</v>
      </c>
      <c r="K250" s="139">
        <v>0.504</v>
      </c>
      <c r="L250" s="139">
        <v>0.47899999999999998</v>
      </c>
      <c r="M250" s="139">
        <v>0.37</v>
      </c>
      <c r="N250" s="139">
        <v>0.215</v>
      </c>
      <c r="O250" s="139">
        <v>0</v>
      </c>
      <c r="P250" s="156">
        <v>0</v>
      </c>
      <c r="Q250" s="95" t="str">
        <f t="shared" si="22"/>
        <v>-</v>
      </c>
      <c r="R250" s="95" t="str">
        <f t="shared" si="23"/>
        <v>-</v>
      </c>
    </row>
    <row r="251" spans="3:18" x14ac:dyDescent="0.25">
      <c r="C251" s="187"/>
      <c r="D251" s="188"/>
      <c r="E251" s="154" t="s">
        <v>17</v>
      </c>
      <c r="F251" s="138">
        <v>0</v>
      </c>
      <c r="G251" s="139">
        <v>0</v>
      </c>
      <c r="H251" s="139">
        <v>0</v>
      </c>
      <c r="I251" s="139">
        <v>0</v>
      </c>
      <c r="J251" s="139">
        <v>0.35730000000000001</v>
      </c>
      <c r="K251" s="139">
        <v>0.3513</v>
      </c>
      <c r="L251" s="139">
        <v>0.33629999999999999</v>
      </c>
      <c r="M251" s="139">
        <v>0.37069999999999997</v>
      </c>
      <c r="N251" s="139">
        <v>0.39119999999999999</v>
      </c>
      <c r="O251" s="139">
        <v>0</v>
      </c>
      <c r="P251" s="156">
        <v>0</v>
      </c>
      <c r="Q251" s="95" t="str">
        <f t="shared" si="22"/>
        <v>-</v>
      </c>
      <c r="R251" s="95" t="str">
        <f t="shared" si="23"/>
        <v>-</v>
      </c>
    </row>
    <row r="252" spans="3:18" x14ac:dyDescent="0.25">
      <c r="C252" s="187"/>
      <c r="D252" s="188"/>
      <c r="E252" s="154" t="s">
        <v>18</v>
      </c>
      <c r="F252" s="138">
        <v>0.23</v>
      </c>
      <c r="G252" s="139">
        <v>0.24199999999999999</v>
      </c>
      <c r="H252" s="139">
        <v>0.24600000000000002</v>
      </c>
      <c r="I252" s="139">
        <v>0.24100000000000002</v>
      </c>
      <c r="J252" s="139">
        <v>0.24100000000000002</v>
      </c>
      <c r="K252" s="139">
        <v>0.223</v>
      </c>
      <c r="L252" s="139">
        <v>0.27800000000000002</v>
      </c>
      <c r="M252" s="139">
        <v>0</v>
      </c>
      <c r="N252" s="139">
        <v>0</v>
      </c>
      <c r="O252" s="139">
        <v>0</v>
      </c>
      <c r="P252" s="156">
        <v>0</v>
      </c>
      <c r="Q252" s="95" t="str">
        <f t="shared" si="22"/>
        <v>-</v>
      </c>
      <c r="R252" s="95" t="str">
        <f t="shared" si="23"/>
        <v>-</v>
      </c>
    </row>
    <row r="253" spans="3:18" x14ac:dyDescent="0.25">
      <c r="C253" s="187"/>
      <c r="D253" s="188"/>
      <c r="E253" s="154" t="s">
        <v>19</v>
      </c>
      <c r="F253" s="138">
        <v>0</v>
      </c>
      <c r="G253" s="139">
        <v>0</v>
      </c>
      <c r="H253" s="139">
        <v>0</v>
      </c>
      <c r="I253" s="139">
        <v>0</v>
      </c>
      <c r="J253" s="139">
        <v>0</v>
      </c>
      <c r="K253" s="139">
        <v>0</v>
      </c>
      <c r="L253" s="139">
        <v>0</v>
      </c>
      <c r="M253" s="139">
        <v>0</v>
      </c>
      <c r="N253" s="139">
        <v>0</v>
      </c>
      <c r="O253" s="139">
        <v>0</v>
      </c>
      <c r="P253" s="156">
        <v>0</v>
      </c>
      <c r="Q253" s="95" t="str">
        <f t="shared" si="22"/>
        <v>-</v>
      </c>
      <c r="R253" s="95" t="str">
        <f t="shared" si="23"/>
        <v>-</v>
      </c>
    </row>
    <row r="254" spans="3:18" x14ac:dyDescent="0.25">
      <c r="C254" s="187"/>
      <c r="D254" s="188"/>
      <c r="E254" s="154" t="s">
        <v>20</v>
      </c>
      <c r="F254" s="138">
        <v>0.20950309743805126</v>
      </c>
      <c r="G254" s="139">
        <v>0.21536806516059626</v>
      </c>
      <c r="H254" s="139">
        <v>0.2</v>
      </c>
      <c r="I254" s="139">
        <v>0.25453441295546558</v>
      </c>
      <c r="J254" s="139">
        <v>0.26900000000000002</v>
      </c>
      <c r="K254" s="139">
        <v>0.26400000000000001</v>
      </c>
      <c r="L254" s="139">
        <v>0.26700000000000002</v>
      </c>
      <c r="M254" s="139">
        <v>0</v>
      </c>
      <c r="N254" s="139">
        <v>0</v>
      </c>
      <c r="O254" s="139">
        <v>0.28999999999999998</v>
      </c>
      <c r="P254" s="156">
        <v>0.29204602223315473</v>
      </c>
      <c r="Q254" s="95" t="str">
        <f t="shared" si="22"/>
        <v>-</v>
      </c>
      <c r="R254" s="95" t="str">
        <f t="shared" si="23"/>
        <v>8 p.p</v>
      </c>
    </row>
    <row r="255" spans="3:18" x14ac:dyDescent="0.25">
      <c r="C255" s="187"/>
      <c r="D255" s="188"/>
      <c r="E255" s="154" t="s">
        <v>21</v>
      </c>
      <c r="F255" s="138">
        <v>0.31421148505390151</v>
      </c>
      <c r="G255" s="139">
        <v>0.32505069545597348</v>
      </c>
      <c r="H255" s="139">
        <v>0.31547519392823259</v>
      </c>
      <c r="I255" s="139">
        <v>0.31099528418962524</v>
      </c>
      <c r="J255" s="139">
        <v>0.30065906475572757</v>
      </c>
      <c r="K255" s="139">
        <v>0.28722948630740935</v>
      </c>
      <c r="L255" s="139">
        <v>0.27561480227582641</v>
      </c>
      <c r="M255" s="139">
        <v>0.26783398184176394</v>
      </c>
      <c r="N255" s="139">
        <v>0.25780436513607874</v>
      </c>
      <c r="O255" s="139">
        <v>0.26511362012290984</v>
      </c>
      <c r="P255" s="156">
        <v>0.25207889461331606</v>
      </c>
      <c r="Q255" s="95" t="str">
        <f t="shared" si="22"/>
        <v>0.7 p.p</v>
      </c>
      <c r="R255" s="95" t="str">
        <f t="shared" si="23"/>
        <v>-4.9 p.p</v>
      </c>
    </row>
    <row r="256" spans="3:18" x14ac:dyDescent="0.25">
      <c r="C256" s="187"/>
      <c r="D256" s="188"/>
      <c r="E256" s="154" t="s">
        <v>22</v>
      </c>
      <c r="F256" s="138">
        <v>0.57940000000000003</v>
      </c>
      <c r="G256" s="139">
        <v>0.48780000000000001</v>
      </c>
      <c r="H256" s="139">
        <v>0.46600000000000003</v>
      </c>
      <c r="I256" s="139">
        <v>0.43640000000000001</v>
      </c>
      <c r="J256" s="139">
        <v>0.40400000000000003</v>
      </c>
      <c r="K256" s="139">
        <v>0.37</v>
      </c>
      <c r="L256" s="139">
        <v>0.34200000000000003</v>
      </c>
      <c r="M256" s="139">
        <v>0.32595549583020433</v>
      </c>
      <c r="N256" s="139">
        <v>0.23200000000000001</v>
      </c>
      <c r="O256" s="139">
        <v>0</v>
      </c>
      <c r="P256" s="157">
        <v>0</v>
      </c>
      <c r="Q256" s="95" t="str">
        <f t="shared" si="22"/>
        <v>-</v>
      </c>
      <c r="R256" s="95" t="str">
        <f t="shared" si="23"/>
        <v>-</v>
      </c>
    </row>
    <row r="257" spans="3:18" x14ac:dyDescent="0.25">
      <c r="C257" s="187"/>
      <c r="D257" s="188"/>
      <c r="E257" s="154" t="s">
        <v>23</v>
      </c>
      <c r="F257" s="138">
        <v>0.36799999999999999</v>
      </c>
      <c r="G257" s="139">
        <v>0.34200000000000003</v>
      </c>
      <c r="H257" s="139">
        <v>0.32622865819294633</v>
      </c>
      <c r="I257" s="139">
        <v>0.31206686172810311</v>
      </c>
      <c r="J257" s="139">
        <v>0.29614503659654062</v>
      </c>
      <c r="K257" s="139">
        <v>0.28063737478539097</v>
      </c>
      <c r="L257" s="139">
        <v>0.2712521269016146</v>
      </c>
      <c r="M257" s="139">
        <v>0.26355701782863966</v>
      </c>
      <c r="N257" s="139">
        <v>0.26405414309740299</v>
      </c>
      <c r="O257" s="139">
        <v>0.26069147010730487</v>
      </c>
      <c r="P257" s="156">
        <v>0.2555038772961194</v>
      </c>
      <c r="Q257" s="95" t="str">
        <f t="shared" si="22"/>
        <v>-0.3 p.p</v>
      </c>
      <c r="R257" s="95" t="str">
        <f t="shared" si="23"/>
        <v>-10.7 p.p</v>
      </c>
    </row>
    <row r="258" spans="3:18" x14ac:dyDescent="0.25">
      <c r="C258" s="187"/>
      <c r="D258" s="188"/>
      <c r="E258" s="154" t="s">
        <v>31</v>
      </c>
      <c r="F258" s="138">
        <v>0.25408170477374542</v>
      </c>
      <c r="G258" s="139">
        <v>0</v>
      </c>
      <c r="H258" s="139">
        <v>0</v>
      </c>
      <c r="I258" s="139">
        <v>0</v>
      </c>
      <c r="J258" s="139">
        <v>0.33189999999999997</v>
      </c>
      <c r="K258" s="139">
        <v>0.33629999999999999</v>
      </c>
      <c r="L258" s="139">
        <v>0.28370000000000001</v>
      </c>
      <c r="M258" s="139">
        <v>0</v>
      </c>
      <c r="N258" s="139">
        <v>0.192</v>
      </c>
      <c r="O258" s="139">
        <v>0</v>
      </c>
      <c r="P258" s="157">
        <v>0</v>
      </c>
      <c r="Q258" s="95" t="str">
        <f t="shared" si="22"/>
        <v>-</v>
      </c>
      <c r="R258" s="95" t="str">
        <f t="shared" si="23"/>
        <v>-</v>
      </c>
    </row>
    <row r="259" spans="3:18" x14ac:dyDescent="0.25">
      <c r="C259" s="187"/>
      <c r="D259" s="188"/>
      <c r="E259" s="154" t="s">
        <v>24</v>
      </c>
      <c r="F259" s="138">
        <v>0.27100000000000002</v>
      </c>
      <c r="G259" s="139">
        <v>0.252</v>
      </c>
      <c r="H259" s="139">
        <v>0.25</v>
      </c>
      <c r="I259" s="139">
        <v>0.254</v>
      </c>
      <c r="J259" s="139">
        <v>0.30499999999999999</v>
      </c>
      <c r="K259" s="139">
        <v>0.30499999999999999</v>
      </c>
      <c r="L259" s="139">
        <v>0.28799999999999998</v>
      </c>
      <c r="M259" s="139">
        <v>0.28899999999999998</v>
      </c>
      <c r="N259" s="139">
        <v>0.29499999999999998</v>
      </c>
      <c r="O259" s="139">
        <v>0.3</v>
      </c>
      <c r="P259" s="156">
        <v>0</v>
      </c>
      <c r="Q259" s="95" t="str">
        <f t="shared" si="22"/>
        <v>0.5 p.p</v>
      </c>
      <c r="R259" s="95" t="str">
        <f t="shared" si="23"/>
        <v>2.9 p.p</v>
      </c>
    </row>
    <row r="260" spans="3:18" x14ac:dyDescent="0.25">
      <c r="C260" s="187"/>
      <c r="D260" s="188"/>
      <c r="E260" s="154" t="s">
        <v>25</v>
      </c>
      <c r="F260" s="138">
        <v>0.40379999999999999</v>
      </c>
      <c r="G260" s="139">
        <v>0.40429999999999999</v>
      </c>
      <c r="H260" s="139">
        <v>0.38490000000000002</v>
      </c>
      <c r="I260" s="139">
        <v>0.3755</v>
      </c>
      <c r="J260" s="139">
        <v>0.37830000000000003</v>
      </c>
      <c r="K260" s="139">
        <v>0.36969999999999997</v>
      </c>
      <c r="L260" s="139">
        <v>0.35830000000000001</v>
      </c>
      <c r="M260" s="139">
        <v>0.34210000000000002</v>
      </c>
      <c r="N260" s="139">
        <v>0.315</v>
      </c>
      <c r="O260" s="139">
        <v>0.29799999999999999</v>
      </c>
      <c r="P260" s="156">
        <v>0</v>
      </c>
      <c r="Q260" s="95" t="str">
        <f t="shared" si="22"/>
        <v>-1.7 p.p</v>
      </c>
      <c r="R260" s="95" t="str">
        <f t="shared" si="23"/>
        <v>-10.5 p.p</v>
      </c>
    </row>
    <row r="261" spans="3:18" x14ac:dyDescent="0.25">
      <c r="C261" s="187"/>
      <c r="D261" s="188"/>
      <c r="E261" s="154" t="s">
        <v>26</v>
      </c>
      <c r="F261" s="138">
        <v>0.4965</v>
      </c>
      <c r="G261" s="139">
        <v>0.41549999999999998</v>
      </c>
      <c r="H261" s="139">
        <v>0.39290000000000003</v>
      </c>
      <c r="I261" s="139">
        <v>0.37409999999999999</v>
      </c>
      <c r="J261" s="139">
        <v>0.36870000000000003</v>
      </c>
      <c r="K261" s="139">
        <v>0.37680000000000002</v>
      </c>
      <c r="L261" s="139">
        <v>0.37590000000000001</v>
      </c>
      <c r="M261" s="139">
        <v>0.3624</v>
      </c>
      <c r="N261" s="139">
        <v>0.35730000000000001</v>
      </c>
      <c r="O261" s="139">
        <v>0</v>
      </c>
      <c r="P261" s="157">
        <v>0</v>
      </c>
      <c r="Q261" s="95" t="str">
        <f t="shared" si="22"/>
        <v>-</v>
      </c>
      <c r="R261" s="95" t="str">
        <f t="shared" si="23"/>
        <v>-</v>
      </c>
    </row>
    <row r="262" spans="3:18" x14ac:dyDescent="0.25">
      <c r="C262" s="187"/>
      <c r="D262" s="188"/>
      <c r="E262" s="154" t="s">
        <v>27</v>
      </c>
      <c r="F262" s="138">
        <v>0.12520000000000001</v>
      </c>
      <c r="G262" s="139">
        <v>0.12559999999999999</v>
      </c>
      <c r="H262" s="139">
        <v>0.12770000000000001</v>
      </c>
      <c r="I262" s="139">
        <v>0.12889999999999999</v>
      </c>
      <c r="J262" s="139">
        <v>0.121</v>
      </c>
      <c r="K262" s="139">
        <v>0.1203</v>
      </c>
      <c r="L262" s="139">
        <v>0.12709999999999999</v>
      </c>
      <c r="M262" s="139">
        <v>0.13800000000000001</v>
      </c>
      <c r="N262" s="139">
        <v>0.1394</v>
      </c>
      <c r="O262" s="139">
        <v>0.1520884356521916</v>
      </c>
      <c r="P262" s="156">
        <v>0</v>
      </c>
      <c r="Q262" s="95" t="str">
        <f t="shared" si="22"/>
        <v>1.2 p.p</v>
      </c>
      <c r="R262" s="95" t="str">
        <f t="shared" si="23"/>
        <v>2.6 p.p</v>
      </c>
    </row>
    <row r="263" spans="3:18" x14ac:dyDescent="0.25">
      <c r="C263" s="187"/>
      <c r="D263" s="188"/>
      <c r="E263" s="154" t="s">
        <v>61</v>
      </c>
      <c r="F263" s="142">
        <v>0.15920000000000001</v>
      </c>
      <c r="G263" s="143">
        <v>0.1633</v>
      </c>
      <c r="H263" s="143">
        <v>0.16300000000000001</v>
      </c>
      <c r="I263" s="143">
        <v>0.1595</v>
      </c>
      <c r="J263" s="143">
        <v>0.14235294390553327</v>
      </c>
      <c r="K263" s="143">
        <v>0.13880000000000001</v>
      </c>
      <c r="L263" s="143">
        <v>0.111</v>
      </c>
      <c r="M263" s="143">
        <v>0.113</v>
      </c>
      <c r="N263" s="143">
        <v>0.12</v>
      </c>
      <c r="O263" s="143">
        <v>0</v>
      </c>
      <c r="P263" s="158">
        <v>0</v>
      </c>
      <c r="Q263" s="95" t="str">
        <f t="shared" si="22"/>
        <v>-</v>
      </c>
      <c r="R263" s="95" t="str">
        <f t="shared" si="23"/>
        <v>-</v>
      </c>
    </row>
    <row r="264" spans="3:18" x14ac:dyDescent="0.25">
      <c r="F264" s="57"/>
      <c r="G264" s="57"/>
      <c r="H264" s="57"/>
      <c r="I264" s="57"/>
      <c r="J264" s="57"/>
      <c r="K264" s="57"/>
      <c r="L264" s="57"/>
      <c r="M264" s="57"/>
      <c r="N264" s="57"/>
      <c r="O264" s="57"/>
      <c r="P264" s="57"/>
    </row>
    <row r="265" spans="3:18" x14ac:dyDescent="0.25">
      <c r="E265" s="6"/>
    </row>
    <row r="266" spans="3:18" ht="18.75" x14ac:dyDescent="0.25">
      <c r="C266" s="185" t="s">
        <v>622</v>
      </c>
      <c r="D266" s="186"/>
      <c r="E266" s="207" t="s">
        <v>148</v>
      </c>
      <c r="F266" s="208"/>
      <c r="G266" s="208"/>
      <c r="H266" s="208"/>
      <c r="I266" s="208"/>
      <c r="J266" s="208"/>
      <c r="K266" s="208"/>
      <c r="L266" s="208"/>
      <c r="M266" s="208"/>
      <c r="N266" s="208"/>
      <c r="O266" s="208"/>
      <c r="P266" s="209"/>
    </row>
    <row r="267" spans="3:18" x14ac:dyDescent="0.25">
      <c r="C267" s="193" t="s">
        <v>143</v>
      </c>
      <c r="D267" s="194" t="s">
        <v>143</v>
      </c>
      <c r="E267" s="159">
        <v>8</v>
      </c>
      <c r="F267" s="164">
        <v>2004</v>
      </c>
      <c r="G267" s="164">
        <f t="shared" ref="G267:P267" si="24">F267+1</f>
        <v>2005</v>
      </c>
      <c r="H267" s="164">
        <f t="shared" si="24"/>
        <v>2006</v>
      </c>
      <c r="I267" s="164">
        <f t="shared" si="24"/>
        <v>2007</v>
      </c>
      <c r="J267" s="164">
        <f t="shared" si="24"/>
        <v>2008</v>
      </c>
      <c r="K267" s="164">
        <f t="shared" si="24"/>
        <v>2009</v>
      </c>
      <c r="L267" s="164">
        <f t="shared" si="24"/>
        <v>2010</v>
      </c>
      <c r="M267" s="164">
        <f t="shared" si="24"/>
        <v>2011</v>
      </c>
      <c r="N267" s="164">
        <f t="shared" si="24"/>
        <v>2012</v>
      </c>
      <c r="O267" s="164">
        <f t="shared" si="24"/>
        <v>2013</v>
      </c>
      <c r="P267" s="165">
        <f t="shared" si="24"/>
        <v>2014</v>
      </c>
      <c r="Q267" s="20" t="s">
        <v>71</v>
      </c>
      <c r="R267" s="21" t="s">
        <v>129</v>
      </c>
    </row>
    <row r="268" spans="3:18" x14ac:dyDescent="0.25">
      <c r="C268" s="187"/>
      <c r="D268" s="188"/>
      <c r="E268" s="154" t="s">
        <v>0</v>
      </c>
      <c r="F268" s="136">
        <v>0.20164000000000001</v>
      </c>
      <c r="G268" s="137">
        <v>0.20549999999999999</v>
      </c>
      <c r="H268" s="137">
        <v>0.20810000000000001</v>
      </c>
      <c r="I268" s="137">
        <v>0.21179999999999999</v>
      </c>
      <c r="J268" s="137">
        <v>0.21560000000000001</v>
      </c>
      <c r="K268" s="137">
        <v>0.20799999999999999</v>
      </c>
      <c r="L268" s="137">
        <v>0.20599999999999999</v>
      </c>
      <c r="M268" s="137">
        <v>0.22</v>
      </c>
      <c r="N268" s="137">
        <v>0.20899999999999999</v>
      </c>
      <c r="O268" s="137">
        <v>0.21</v>
      </c>
      <c r="P268" s="155">
        <v>0</v>
      </c>
      <c r="Q268" s="95" t="str">
        <f>IF(OR(O268=0,N268=0),"-",IF(O268=N268,"-",CONCATENATE(ROUNDDOWN((O268-N268)*100,1), " ", "p.p")))</f>
        <v>0.1 p.p</v>
      </c>
      <c r="R268" s="95" t="str">
        <f>IF(OR(O268=0,F268=0),"-",IF(O268=F268,"-",CONCATENATE(ROUNDDOWN((O268-F268)*100,1), " ", "p.p")))</f>
        <v>0.8 p.p</v>
      </c>
    </row>
    <row r="269" spans="3:18" x14ac:dyDescent="0.25">
      <c r="C269" s="187"/>
      <c r="D269" s="188"/>
      <c r="E269" s="154" t="s">
        <v>1</v>
      </c>
      <c r="F269" s="138">
        <v>0.15040000000000001</v>
      </c>
      <c r="G269" s="139">
        <v>0.1573</v>
      </c>
      <c r="H269" s="139">
        <v>0.16009999999999999</v>
      </c>
      <c r="I269" s="139">
        <v>0.16350000000000001</v>
      </c>
      <c r="J269" s="139">
        <v>0.1716</v>
      </c>
      <c r="K269" s="139">
        <v>0.14929999999999999</v>
      </c>
      <c r="L269" s="139">
        <v>0.153</v>
      </c>
      <c r="M269" s="139">
        <v>0.155</v>
      </c>
      <c r="N269" s="139">
        <v>0.16</v>
      </c>
      <c r="O269" s="139">
        <v>0.16300000000000001</v>
      </c>
      <c r="P269" s="156">
        <v>0.16267825264177324</v>
      </c>
      <c r="Q269" s="95" t="str">
        <f t="shared" ref="Q269:Q299" si="25">IF(OR(O269=0,N269=0),"-",IF(O269=N269,"-",CONCATENATE(ROUNDDOWN((O269-N269)*100,1), " ", "p.p")))</f>
        <v>0.3 p.p</v>
      </c>
      <c r="R269" s="95" t="str">
        <f t="shared" ref="R269:R299" si="26">IF(OR(O269=0,F269=0),"-",IF(O269=F269,"-",CONCATENATE(ROUNDDOWN((O269-F269)*100,1), " ", "p.p")))</f>
        <v>1.2 p.p</v>
      </c>
    </row>
    <row r="270" spans="3:18" x14ac:dyDescent="0.25">
      <c r="C270" s="187"/>
      <c r="D270" s="188"/>
      <c r="E270" s="154" t="s">
        <v>30</v>
      </c>
      <c r="F270" s="139">
        <v>0.15840000000000001</v>
      </c>
      <c r="G270" s="139">
        <v>0.15210000000000001</v>
      </c>
      <c r="H270" s="139">
        <v>0</v>
      </c>
      <c r="I270" s="139">
        <v>0.14699999999999999</v>
      </c>
      <c r="J270" s="139">
        <v>0.14499999999999999</v>
      </c>
      <c r="K270" s="139">
        <v>0.14323086802310403</v>
      </c>
      <c r="L270" s="139">
        <v>0.13500000000000001</v>
      </c>
      <c r="M270" s="139">
        <v>0.129</v>
      </c>
      <c r="N270" s="139">
        <v>0.129</v>
      </c>
      <c r="O270" s="139">
        <v>0</v>
      </c>
      <c r="P270" s="157">
        <v>0</v>
      </c>
      <c r="Q270" s="95" t="str">
        <f t="shared" si="25"/>
        <v>-</v>
      </c>
      <c r="R270" s="95" t="str">
        <f t="shared" si="26"/>
        <v>-</v>
      </c>
    </row>
    <row r="271" spans="3:18" x14ac:dyDescent="0.25">
      <c r="C271" s="187"/>
      <c r="D271" s="188"/>
      <c r="E271" s="154" t="s">
        <v>2</v>
      </c>
      <c r="F271" s="138">
        <v>0.14899999999999999</v>
      </c>
      <c r="G271" s="139">
        <v>0.14800000000000002</v>
      </c>
      <c r="H271" s="139">
        <v>0.14300000000000002</v>
      </c>
      <c r="I271" s="139">
        <v>0.13100000000000001</v>
      </c>
      <c r="J271" s="139">
        <v>0.11599999999999999</v>
      </c>
      <c r="K271" s="139">
        <v>0.11199999999999999</v>
      </c>
      <c r="L271" s="139">
        <v>0.107</v>
      </c>
      <c r="M271" s="139">
        <v>0.10300000000000001</v>
      </c>
      <c r="N271" s="139">
        <v>0.1</v>
      </c>
      <c r="O271" s="139">
        <v>9.9000000000000005E-2</v>
      </c>
      <c r="P271" s="156">
        <v>9.74E-2</v>
      </c>
      <c r="Q271" s="95" t="str">
        <f t="shared" si="25"/>
        <v>-0.1 p.p</v>
      </c>
      <c r="R271" s="95" t="str">
        <f t="shared" si="26"/>
        <v>-5 p.p</v>
      </c>
    </row>
    <row r="272" spans="3:18" x14ac:dyDescent="0.25">
      <c r="C272" s="187"/>
      <c r="D272" s="188"/>
      <c r="E272" s="154" t="s">
        <v>3</v>
      </c>
      <c r="F272" s="138">
        <v>0.12540000000000001</v>
      </c>
      <c r="G272" s="139">
        <v>0.129</v>
      </c>
      <c r="H272" s="139">
        <v>0.125</v>
      </c>
      <c r="I272" s="139">
        <v>0.12529999999999999</v>
      </c>
      <c r="J272" s="139">
        <v>0.123</v>
      </c>
      <c r="K272" s="139">
        <v>0.12</v>
      </c>
      <c r="L272" s="139">
        <v>0.1231</v>
      </c>
      <c r="M272" s="139">
        <v>0.1178</v>
      </c>
      <c r="N272" s="139">
        <v>0.1195</v>
      </c>
      <c r="O272" s="139">
        <v>0</v>
      </c>
      <c r="P272" s="157">
        <v>0</v>
      </c>
      <c r="Q272" s="95" t="str">
        <f t="shared" si="25"/>
        <v>-</v>
      </c>
      <c r="R272" s="95" t="str">
        <f t="shared" si="26"/>
        <v>-</v>
      </c>
    </row>
    <row r="273" spans="3:18" x14ac:dyDescent="0.25">
      <c r="C273" s="187"/>
      <c r="D273" s="188"/>
      <c r="E273" s="154" t="s">
        <v>4</v>
      </c>
      <c r="F273" s="138">
        <v>0.27360000000000001</v>
      </c>
      <c r="G273" s="139">
        <v>0.28370000000000001</v>
      </c>
      <c r="H273" s="139">
        <v>0.28249999999999997</v>
      </c>
      <c r="I273" s="139">
        <v>0.28189999999999998</v>
      </c>
      <c r="J273" s="139">
        <v>0.28110000000000002</v>
      </c>
      <c r="K273" s="139">
        <v>0.27800000000000002</v>
      </c>
      <c r="L273" s="139">
        <v>0.26800000000000002</v>
      </c>
      <c r="M273" s="139">
        <v>0.25800000000000001</v>
      </c>
      <c r="N273" s="139">
        <v>0.25580000000000003</v>
      </c>
      <c r="O273" s="139">
        <v>0.34</v>
      </c>
      <c r="P273" s="156">
        <v>0.34</v>
      </c>
      <c r="Q273" s="95" t="str">
        <f t="shared" si="25"/>
        <v>8.4 p.p</v>
      </c>
      <c r="R273" s="95" t="str">
        <f t="shared" si="26"/>
        <v>6.6 p.p</v>
      </c>
    </row>
    <row r="274" spans="3:18" x14ac:dyDescent="0.25">
      <c r="C274" s="187"/>
      <c r="D274" s="188"/>
      <c r="E274" s="154" t="s">
        <v>5</v>
      </c>
      <c r="F274" s="138">
        <v>0</v>
      </c>
      <c r="G274" s="139">
        <v>0</v>
      </c>
      <c r="H274" s="139">
        <v>0</v>
      </c>
      <c r="I274" s="139">
        <v>0.08</v>
      </c>
      <c r="J274" s="139">
        <v>0.09</v>
      </c>
      <c r="K274" s="139">
        <v>0.09</v>
      </c>
      <c r="L274" s="139">
        <v>0.09</v>
      </c>
      <c r="M274" s="139">
        <v>0.09</v>
      </c>
      <c r="N274" s="139">
        <v>0.09</v>
      </c>
      <c r="O274" s="139">
        <v>8.4950118764845609E-2</v>
      </c>
      <c r="P274" s="156">
        <v>8.3499999999999991E-2</v>
      </c>
      <c r="Q274" s="95" t="str">
        <f t="shared" si="25"/>
        <v>-0.5 p.p</v>
      </c>
      <c r="R274" s="95" t="str">
        <f t="shared" si="26"/>
        <v>-</v>
      </c>
    </row>
    <row r="275" spans="3:18" x14ac:dyDescent="0.25">
      <c r="C275" s="187"/>
      <c r="D275" s="188"/>
      <c r="E275" s="154" t="s">
        <v>6</v>
      </c>
      <c r="F275" s="138">
        <v>0.193</v>
      </c>
      <c r="G275" s="139">
        <v>0.19600000000000001</v>
      </c>
      <c r="H275" s="139">
        <v>0.19500000000000001</v>
      </c>
      <c r="I275" s="139">
        <v>0.191</v>
      </c>
      <c r="J275" s="139">
        <v>0.183</v>
      </c>
      <c r="K275" s="139">
        <v>0.18584829220156701</v>
      </c>
      <c r="L275" s="139">
        <v>0.18020374146572846</v>
      </c>
      <c r="M275" s="139">
        <v>0.17529769474148801</v>
      </c>
      <c r="N275" s="139">
        <v>0.17399999999999999</v>
      </c>
      <c r="O275" s="139">
        <v>0</v>
      </c>
      <c r="P275" s="156">
        <v>0.24287618742202899</v>
      </c>
      <c r="Q275" s="95" t="str">
        <f t="shared" si="25"/>
        <v>-</v>
      </c>
      <c r="R275" s="95" t="str">
        <f t="shared" si="26"/>
        <v>-</v>
      </c>
    </row>
    <row r="276" spans="3:18" x14ac:dyDescent="0.25">
      <c r="C276" s="187"/>
      <c r="D276" s="188"/>
      <c r="E276" s="154" t="s">
        <v>7</v>
      </c>
      <c r="F276" s="138">
        <v>0.25900000000000001</v>
      </c>
      <c r="G276" s="139">
        <v>0.26300000000000001</v>
      </c>
      <c r="H276" s="139">
        <v>0.26200000000000001</v>
      </c>
      <c r="I276" s="139">
        <v>0.23470659635772489</v>
      </c>
      <c r="J276" s="139">
        <v>0.217</v>
      </c>
      <c r="K276" s="139">
        <v>0.16800000000000001</v>
      </c>
      <c r="L276" s="139">
        <v>0.156</v>
      </c>
      <c r="M276" s="139">
        <v>0.17799999999999999</v>
      </c>
      <c r="N276" s="139">
        <v>0.18</v>
      </c>
      <c r="O276" s="139">
        <v>0.16400000000000001</v>
      </c>
      <c r="P276" s="157">
        <v>0</v>
      </c>
      <c r="Q276" s="95" t="str">
        <f t="shared" si="25"/>
        <v>-1.6 p.p</v>
      </c>
      <c r="R276" s="95" t="str">
        <f t="shared" si="26"/>
        <v>-9.5 p.p</v>
      </c>
    </row>
    <row r="277" spans="3:18" x14ac:dyDescent="0.25">
      <c r="C277" s="187"/>
      <c r="D277" s="188"/>
      <c r="E277" s="154" t="s">
        <v>8</v>
      </c>
      <c r="F277" s="138">
        <v>6.6699999999999995E-2</v>
      </c>
      <c r="G277" s="139">
        <v>6.6600000000000006E-2</v>
      </c>
      <c r="H277" s="139">
        <v>8.9200000000000002E-2</v>
      </c>
      <c r="I277" s="139">
        <v>6.88E-2</v>
      </c>
      <c r="J277" s="139">
        <v>8.4333565184075004E-2</v>
      </c>
      <c r="K277" s="139">
        <v>7.9899999999999999E-2</v>
      </c>
      <c r="L277" s="139">
        <v>7.5499999999999998E-2</v>
      </c>
      <c r="M277" s="139">
        <v>0.113</v>
      </c>
      <c r="N277" s="139">
        <v>0.11431980781772816</v>
      </c>
      <c r="O277" s="139">
        <v>0.12148582895886598</v>
      </c>
      <c r="P277" s="156">
        <v>0.12820000000000001</v>
      </c>
      <c r="Q277" s="95" t="str">
        <f t="shared" si="25"/>
        <v>0.7 p.p</v>
      </c>
      <c r="R277" s="95" t="str">
        <f t="shared" si="26"/>
        <v>5.4 p.p</v>
      </c>
    </row>
    <row r="278" spans="3:18" x14ac:dyDescent="0.25">
      <c r="C278" s="187"/>
      <c r="D278" s="188"/>
      <c r="E278" s="154" t="s">
        <v>9</v>
      </c>
      <c r="F278" s="138">
        <v>0.26100000000000001</v>
      </c>
      <c r="G278" s="139">
        <v>0.26400000000000001</v>
      </c>
      <c r="H278" s="139">
        <v>0.26300000000000001</v>
      </c>
      <c r="I278" s="139">
        <v>0.26500000000000001</v>
      </c>
      <c r="J278" s="139">
        <v>0.25600000000000001</v>
      </c>
      <c r="K278" s="139">
        <v>0.25</v>
      </c>
      <c r="L278" s="139">
        <v>0.248</v>
      </c>
      <c r="M278" s="139">
        <v>0.23899999999999999</v>
      </c>
      <c r="N278" s="139">
        <v>0.26700000000000002</v>
      </c>
      <c r="O278" s="139">
        <v>0.25563500399290673</v>
      </c>
      <c r="P278" s="156">
        <v>0.249</v>
      </c>
      <c r="Q278" s="95" t="str">
        <f t="shared" si="25"/>
        <v>-1.1 p.p</v>
      </c>
      <c r="R278" s="95" t="str">
        <f t="shared" si="26"/>
        <v>-0.5 p.p</v>
      </c>
    </row>
    <row r="279" spans="3:18" x14ac:dyDescent="0.25">
      <c r="C279" s="187"/>
      <c r="D279" s="188"/>
      <c r="E279" s="154" t="s">
        <v>10</v>
      </c>
      <c r="F279" s="138">
        <v>0.129</v>
      </c>
      <c r="G279" s="139">
        <v>0.13100000000000001</v>
      </c>
      <c r="H279" s="139">
        <v>0.13100000000000001</v>
      </c>
      <c r="I279" s="139">
        <v>0.13200000000000001</v>
      </c>
      <c r="J279" s="139">
        <v>0.13700000000000001</v>
      </c>
      <c r="K279" s="139">
        <v>0.13700000000000001</v>
      </c>
      <c r="L279" s="139">
        <v>0.13500000000000001</v>
      </c>
      <c r="M279" s="139">
        <v>0.13500000000000001</v>
      </c>
      <c r="N279" s="139">
        <v>0.13400000000000001</v>
      </c>
      <c r="O279" s="139">
        <v>0.13300000000000001</v>
      </c>
      <c r="P279" s="156">
        <v>0</v>
      </c>
      <c r="Q279" s="95" t="str">
        <f t="shared" si="25"/>
        <v>-0.1 p.p</v>
      </c>
      <c r="R279" s="95" t="str">
        <f t="shared" si="26"/>
        <v>0.4 p.p</v>
      </c>
    </row>
    <row r="280" spans="3:18" x14ac:dyDescent="0.25">
      <c r="C280" s="187"/>
      <c r="D280" s="188"/>
      <c r="E280" s="154" t="s">
        <v>12</v>
      </c>
      <c r="F280" s="138">
        <v>7.6899999999999996E-2</v>
      </c>
      <c r="G280" s="139">
        <v>6.7900000000000002E-2</v>
      </c>
      <c r="H280" s="139">
        <v>5.7200000000000001E-2</v>
      </c>
      <c r="I280" s="139">
        <v>5.91E-2</v>
      </c>
      <c r="J280" s="139">
        <v>6.0999999999999999E-2</v>
      </c>
      <c r="K280" s="139">
        <v>7.0000000000000007E-2</v>
      </c>
      <c r="L280" s="139">
        <v>7.0000000000000007E-2</v>
      </c>
      <c r="M280" s="139">
        <v>8.1000000000000003E-2</v>
      </c>
      <c r="N280" s="139">
        <v>8.8999999999999996E-2</v>
      </c>
      <c r="O280" s="139">
        <v>9.1092687857494525E-2</v>
      </c>
      <c r="P280" s="156">
        <v>0</v>
      </c>
      <c r="Q280" s="95" t="str">
        <f t="shared" si="25"/>
        <v>0.2 p.p</v>
      </c>
      <c r="R280" s="95" t="str">
        <f t="shared" si="26"/>
        <v>1.4 p.p</v>
      </c>
    </row>
    <row r="281" spans="3:18" x14ac:dyDescent="0.25">
      <c r="C281" s="187"/>
      <c r="D281" s="188"/>
      <c r="E281" s="154" t="s">
        <v>28</v>
      </c>
      <c r="F281" s="138">
        <v>0.14400000000000002</v>
      </c>
      <c r="G281" s="139">
        <v>0.154</v>
      </c>
      <c r="H281" s="139">
        <v>0.153</v>
      </c>
      <c r="I281" s="139">
        <v>0.152</v>
      </c>
      <c r="J281" s="139">
        <v>0.152</v>
      </c>
      <c r="K281" s="139">
        <v>0.151</v>
      </c>
      <c r="L281" s="139">
        <v>0.14800000000000002</v>
      </c>
      <c r="M281" s="139">
        <v>0.14899999999999999</v>
      </c>
      <c r="N281" s="139">
        <v>0.14899999999999999</v>
      </c>
      <c r="O281" s="139">
        <v>0.14800000000000002</v>
      </c>
      <c r="P281" s="156">
        <v>0</v>
      </c>
      <c r="Q281" s="95" t="str">
        <f t="shared" si="25"/>
        <v>0 p.p</v>
      </c>
      <c r="R281" s="95" t="str">
        <f t="shared" si="26"/>
        <v>0.4 p.p</v>
      </c>
    </row>
    <row r="282" spans="3:18" x14ac:dyDescent="0.25">
      <c r="C282" s="187"/>
      <c r="D282" s="188"/>
      <c r="E282" s="154" t="s">
        <v>13</v>
      </c>
      <c r="F282" s="138">
        <v>0.20370434412582195</v>
      </c>
      <c r="G282" s="139">
        <v>0.19500000000000001</v>
      </c>
      <c r="H282" s="139">
        <v>0.19750000000000001</v>
      </c>
      <c r="I282" s="139">
        <v>0.19639999999999999</v>
      </c>
      <c r="J282" s="139">
        <v>0.2004085754529526</v>
      </c>
      <c r="K282" s="139">
        <v>0.200658906</v>
      </c>
      <c r="L282" s="139">
        <v>0.20717297200000001</v>
      </c>
      <c r="M282" s="139">
        <v>0.20749999999999999</v>
      </c>
      <c r="N282" s="139">
        <v>0.19500000000000001</v>
      </c>
      <c r="O282" s="139">
        <v>0.18849070446516319</v>
      </c>
      <c r="P282" s="156">
        <v>0</v>
      </c>
      <c r="Q282" s="95" t="str">
        <f t="shared" si="25"/>
        <v>-0.6 p.p</v>
      </c>
      <c r="R282" s="95" t="str">
        <f t="shared" si="26"/>
        <v>-1.5 p.p</v>
      </c>
    </row>
    <row r="283" spans="3:18" x14ac:dyDescent="0.25">
      <c r="C283" s="187"/>
      <c r="D283" s="188"/>
      <c r="E283" s="154" t="s">
        <v>14</v>
      </c>
      <c r="F283" s="138">
        <v>0.1326</v>
      </c>
      <c r="G283" s="139">
        <v>0.125</v>
      </c>
      <c r="H283" s="139">
        <v>0.1203</v>
      </c>
      <c r="I283" s="139">
        <v>0.12189999999999999</v>
      </c>
      <c r="J283" s="139">
        <v>0.11600000000000001</v>
      </c>
      <c r="K283" s="139">
        <v>0.114</v>
      </c>
      <c r="L283" s="139">
        <v>0.123</v>
      </c>
      <c r="M283" s="139">
        <v>0.14699999999999999</v>
      </c>
      <c r="N283" s="139">
        <v>0.154</v>
      </c>
      <c r="O283" s="139">
        <v>0</v>
      </c>
      <c r="P283" s="156">
        <v>0</v>
      </c>
      <c r="Q283" s="95" t="str">
        <f t="shared" si="25"/>
        <v>-</v>
      </c>
      <c r="R283" s="95" t="str">
        <f t="shared" si="26"/>
        <v>-</v>
      </c>
    </row>
    <row r="284" spans="3:18" x14ac:dyDescent="0.25">
      <c r="C284" s="187"/>
      <c r="D284" s="188"/>
      <c r="E284" s="154" t="s">
        <v>15</v>
      </c>
      <c r="F284" s="138">
        <v>0.30120000000000002</v>
      </c>
      <c r="G284" s="139">
        <v>0.30280000000000001</v>
      </c>
      <c r="H284" s="139">
        <v>0.32</v>
      </c>
      <c r="I284" s="139">
        <v>0.29699999999999999</v>
      </c>
      <c r="J284" s="139">
        <v>0.27600000000000002</v>
      </c>
      <c r="K284" s="139">
        <v>0.26900000000000002</v>
      </c>
      <c r="L284" s="139">
        <v>0.26100000000000001</v>
      </c>
      <c r="M284" s="139">
        <v>0.252</v>
      </c>
      <c r="N284" s="139">
        <v>0.25800000000000001</v>
      </c>
      <c r="O284" s="139">
        <v>0.26200000000000001</v>
      </c>
      <c r="P284" s="156">
        <v>0</v>
      </c>
      <c r="Q284" s="95" t="str">
        <f t="shared" si="25"/>
        <v>0.4 p.p</v>
      </c>
      <c r="R284" s="95" t="str">
        <f t="shared" si="26"/>
        <v>-3.9 p.p</v>
      </c>
    </row>
    <row r="285" spans="3:18" x14ac:dyDescent="0.25">
      <c r="C285" s="187"/>
      <c r="D285" s="188"/>
      <c r="E285" s="154" t="s">
        <v>16</v>
      </c>
      <c r="F285" s="138">
        <v>0.16389999999999999</v>
      </c>
      <c r="G285" s="139">
        <v>0.156</v>
      </c>
      <c r="H285" s="139">
        <v>0.1988</v>
      </c>
      <c r="I285" s="139">
        <v>0.19400000000000001</v>
      </c>
      <c r="J285" s="139">
        <v>0.1913</v>
      </c>
      <c r="K285" s="139">
        <v>0.19209999999999999</v>
      </c>
      <c r="L285" s="139">
        <v>0.19800000000000001</v>
      </c>
      <c r="M285" s="139">
        <v>0.192</v>
      </c>
      <c r="N285" s="139">
        <v>0.191</v>
      </c>
      <c r="O285" s="139">
        <v>0.20899999999999999</v>
      </c>
      <c r="P285" s="156">
        <v>0.19500000000000001</v>
      </c>
      <c r="Q285" s="95" t="str">
        <f t="shared" si="25"/>
        <v>1.8 p.p</v>
      </c>
      <c r="R285" s="95" t="str">
        <f t="shared" si="26"/>
        <v>4.5 p.p</v>
      </c>
    </row>
    <row r="286" spans="3:18" x14ac:dyDescent="0.25">
      <c r="C286" s="187"/>
      <c r="D286" s="188"/>
      <c r="E286" s="154" t="s">
        <v>29</v>
      </c>
      <c r="F286" s="138">
        <v>0</v>
      </c>
      <c r="G286" s="139">
        <v>0</v>
      </c>
      <c r="H286" s="139">
        <v>0</v>
      </c>
      <c r="I286" s="139">
        <v>0</v>
      </c>
      <c r="J286" s="139">
        <v>0</v>
      </c>
      <c r="K286" s="139">
        <v>0.186</v>
      </c>
      <c r="L286" s="139">
        <v>0.187</v>
      </c>
      <c r="M286" s="139">
        <v>0.20200000000000001</v>
      </c>
      <c r="N286" s="139">
        <v>7.8E-2</v>
      </c>
      <c r="O286" s="139">
        <v>0</v>
      </c>
      <c r="P286" s="156">
        <v>0</v>
      </c>
      <c r="Q286" s="95" t="str">
        <f t="shared" si="25"/>
        <v>-</v>
      </c>
      <c r="R286" s="95" t="str">
        <f t="shared" si="26"/>
        <v>-</v>
      </c>
    </row>
    <row r="287" spans="3:18" x14ac:dyDescent="0.25">
      <c r="C287" s="187"/>
      <c r="D287" s="188"/>
      <c r="E287" s="154" t="s">
        <v>17</v>
      </c>
      <c r="F287" s="138">
        <v>0</v>
      </c>
      <c r="G287" s="139">
        <v>0</v>
      </c>
      <c r="H287" s="139">
        <v>0</v>
      </c>
      <c r="I287" s="139">
        <v>0</v>
      </c>
      <c r="J287" s="139">
        <v>0.25509999999999999</v>
      </c>
      <c r="K287" s="139">
        <v>0.24729999999999999</v>
      </c>
      <c r="L287" s="139">
        <v>0.2429</v>
      </c>
      <c r="M287" s="139">
        <v>0.26419999999999999</v>
      </c>
      <c r="N287" s="139">
        <v>0.2636</v>
      </c>
      <c r="O287" s="139">
        <v>0</v>
      </c>
      <c r="P287" s="156">
        <v>0</v>
      </c>
      <c r="Q287" s="95" t="str">
        <f t="shared" si="25"/>
        <v>-</v>
      </c>
      <c r="R287" s="95" t="str">
        <f t="shared" si="26"/>
        <v>-</v>
      </c>
    </row>
    <row r="288" spans="3:18" x14ac:dyDescent="0.25">
      <c r="C288" s="187"/>
      <c r="D288" s="188"/>
      <c r="E288" s="154" t="s">
        <v>18</v>
      </c>
      <c r="F288" s="138">
        <v>0.183</v>
      </c>
      <c r="G288" s="139">
        <v>0.19800000000000001</v>
      </c>
      <c r="H288" s="139">
        <v>0.218</v>
      </c>
      <c r="I288" s="139">
        <v>0.20100000000000001</v>
      </c>
      <c r="J288" s="139">
        <v>0.20100000000000001</v>
      </c>
      <c r="K288" s="139">
        <v>0.21</v>
      </c>
      <c r="L288" s="139">
        <v>0.2</v>
      </c>
      <c r="M288" s="139">
        <v>0</v>
      </c>
      <c r="N288" s="139">
        <v>0</v>
      </c>
      <c r="O288" s="139">
        <v>0</v>
      </c>
      <c r="P288" s="156">
        <v>0</v>
      </c>
      <c r="Q288" s="95" t="str">
        <f t="shared" si="25"/>
        <v>-</v>
      </c>
      <c r="R288" s="95" t="str">
        <f t="shared" si="26"/>
        <v>-</v>
      </c>
    </row>
    <row r="289" spans="3:18" x14ac:dyDescent="0.25">
      <c r="C289" s="187"/>
      <c r="D289" s="188"/>
      <c r="E289" s="154" t="s">
        <v>19</v>
      </c>
      <c r="F289" s="138">
        <v>0</v>
      </c>
      <c r="G289" s="139">
        <v>0</v>
      </c>
      <c r="H289" s="139">
        <v>0</v>
      </c>
      <c r="I289" s="139">
        <v>0</v>
      </c>
      <c r="J289" s="139">
        <v>0</v>
      </c>
      <c r="K289" s="139">
        <v>0</v>
      </c>
      <c r="L289" s="139">
        <v>0</v>
      </c>
      <c r="M289" s="139">
        <v>0</v>
      </c>
      <c r="N289" s="139">
        <v>0</v>
      </c>
      <c r="O289" s="139">
        <v>0</v>
      </c>
      <c r="P289" s="156">
        <v>0</v>
      </c>
      <c r="Q289" s="95" t="str">
        <f t="shared" si="25"/>
        <v>-</v>
      </c>
      <c r="R289" s="95" t="str">
        <f t="shared" si="26"/>
        <v>-</v>
      </c>
    </row>
    <row r="290" spans="3:18" x14ac:dyDescent="0.25">
      <c r="C290" s="187"/>
      <c r="D290" s="188"/>
      <c r="E290" s="154" t="s">
        <v>20</v>
      </c>
      <c r="F290" s="138">
        <v>0.11235636287274256</v>
      </c>
      <c r="G290" s="139">
        <v>0.10730367296757337</v>
      </c>
      <c r="H290" s="139">
        <v>0.18</v>
      </c>
      <c r="I290" s="139">
        <v>0.16214574898785425</v>
      </c>
      <c r="J290" s="139">
        <v>0.16600000000000001</v>
      </c>
      <c r="K290" s="139">
        <v>0.17</v>
      </c>
      <c r="L290" s="139">
        <v>0.19600000000000001</v>
      </c>
      <c r="M290" s="139">
        <v>0</v>
      </c>
      <c r="N290" s="139">
        <v>0</v>
      </c>
      <c r="O290" s="139">
        <v>0.18</v>
      </c>
      <c r="P290" s="156">
        <v>0.18675346968316459</v>
      </c>
      <c r="Q290" s="95" t="str">
        <f t="shared" si="25"/>
        <v>-</v>
      </c>
      <c r="R290" s="95" t="str">
        <f t="shared" si="26"/>
        <v>6.7 p.p</v>
      </c>
    </row>
    <row r="291" spans="3:18" x14ac:dyDescent="0.25">
      <c r="C291" s="187"/>
      <c r="D291" s="188"/>
      <c r="E291" s="154" t="s">
        <v>21</v>
      </c>
      <c r="F291" s="138">
        <v>0.31009048287395108</v>
      </c>
      <c r="G291" s="139">
        <v>0.31111301516579554</v>
      </c>
      <c r="H291" s="139">
        <v>0.31539148389977117</v>
      </c>
      <c r="I291" s="139">
        <v>0.29756487686495131</v>
      </c>
      <c r="J291" s="139">
        <v>0.28865467099068942</v>
      </c>
      <c r="K291" s="139">
        <v>0.28103191998589172</v>
      </c>
      <c r="L291" s="139">
        <v>0.26388301123806834</v>
      </c>
      <c r="M291" s="139">
        <v>0.24751405101599655</v>
      </c>
      <c r="N291" s="139">
        <v>0.24647297821515343</v>
      </c>
      <c r="O291" s="139">
        <v>0.25711019008146346</v>
      </c>
      <c r="P291" s="156">
        <v>0.23339096080847868</v>
      </c>
      <c r="Q291" s="95" t="str">
        <f t="shared" si="25"/>
        <v>1 p.p</v>
      </c>
      <c r="R291" s="95" t="str">
        <f t="shared" si="26"/>
        <v>-5.2 p.p</v>
      </c>
    </row>
    <row r="292" spans="3:18" x14ac:dyDescent="0.25">
      <c r="C292" s="187"/>
      <c r="D292" s="188"/>
      <c r="E292" s="154" t="s">
        <v>22</v>
      </c>
      <c r="F292" s="138">
        <v>0.12280000000000001</v>
      </c>
      <c r="G292" s="139">
        <v>0.1142</v>
      </c>
      <c r="H292" s="139">
        <v>0.106</v>
      </c>
      <c r="I292" s="139">
        <v>0.10100000000000001</v>
      </c>
      <c r="J292" s="139">
        <v>9.9000000000000005E-2</v>
      </c>
      <c r="K292" s="139">
        <v>0.126</v>
      </c>
      <c r="L292" s="139">
        <v>0.128</v>
      </c>
      <c r="M292" s="139">
        <v>0.13252440614995456</v>
      </c>
      <c r="N292" s="139">
        <v>0.13300000000000001</v>
      </c>
      <c r="O292" s="139">
        <v>0</v>
      </c>
      <c r="P292" s="157">
        <v>0</v>
      </c>
      <c r="Q292" s="95" t="str">
        <f t="shared" si="25"/>
        <v>-</v>
      </c>
      <c r="R292" s="95" t="str">
        <f t="shared" si="26"/>
        <v>-</v>
      </c>
    </row>
    <row r="293" spans="3:18" x14ac:dyDescent="0.25">
      <c r="C293" s="187"/>
      <c r="D293" s="188"/>
      <c r="E293" s="154" t="s">
        <v>23</v>
      </c>
      <c r="F293" s="138">
        <v>0.10100000000000001</v>
      </c>
      <c r="G293" s="139">
        <v>9.9000000000000005E-2</v>
      </c>
      <c r="H293" s="139">
        <v>9.8394362042865696E-2</v>
      </c>
      <c r="I293" s="139">
        <v>0.10041124757246032</v>
      </c>
      <c r="J293" s="139">
        <v>9.5920253798276345E-2</v>
      </c>
      <c r="K293" s="139">
        <v>9.6492768251495512E-2</v>
      </c>
      <c r="L293" s="139">
        <v>0.10282387306726062</v>
      </c>
      <c r="M293" s="139">
        <v>0.10555664887145655</v>
      </c>
      <c r="N293" s="139">
        <v>0.10781562305751521</v>
      </c>
      <c r="O293" s="139">
        <v>0.10720528233827799</v>
      </c>
      <c r="P293" s="156">
        <v>8.8622076643267891E-2</v>
      </c>
      <c r="Q293" s="95" t="str">
        <f t="shared" si="25"/>
        <v>0 p.p</v>
      </c>
      <c r="R293" s="95" t="str">
        <f t="shared" si="26"/>
        <v>0.6 p.p</v>
      </c>
    </row>
    <row r="294" spans="3:18" x14ac:dyDescent="0.25">
      <c r="C294" s="187"/>
      <c r="D294" s="188"/>
      <c r="E294" s="154" t="s">
        <v>31</v>
      </c>
      <c r="F294" s="138">
        <v>0.15828520656419068</v>
      </c>
      <c r="G294" s="139">
        <v>0</v>
      </c>
      <c r="H294" s="139">
        <v>0</v>
      </c>
      <c r="I294" s="139">
        <v>0</v>
      </c>
      <c r="J294" s="139">
        <v>0.18090000000000001</v>
      </c>
      <c r="K294" s="139">
        <v>0.1925</v>
      </c>
      <c r="L294" s="139">
        <v>0.161</v>
      </c>
      <c r="M294" s="139">
        <v>0</v>
      </c>
      <c r="N294" s="139">
        <v>0.1716</v>
      </c>
      <c r="O294" s="139">
        <v>0</v>
      </c>
      <c r="P294" s="157">
        <v>0</v>
      </c>
      <c r="Q294" s="95" t="str">
        <f t="shared" si="25"/>
        <v>-</v>
      </c>
      <c r="R294" s="95" t="str">
        <f t="shared" si="26"/>
        <v>-</v>
      </c>
    </row>
    <row r="295" spans="3:18" x14ac:dyDescent="0.25">
      <c r="C295" s="187"/>
      <c r="D295" s="188"/>
      <c r="E295" s="154" t="s">
        <v>24</v>
      </c>
      <c r="F295" s="138">
        <v>0.189</v>
      </c>
      <c r="G295" s="139">
        <v>0.17</v>
      </c>
      <c r="H295" s="139">
        <v>0.17299999999999999</v>
      </c>
      <c r="I295" s="139">
        <v>0.17319999999999999</v>
      </c>
      <c r="J295" s="139">
        <v>0.19600000000000001</v>
      </c>
      <c r="K295" s="139">
        <v>0.193</v>
      </c>
      <c r="L295" s="139">
        <v>0.189</v>
      </c>
      <c r="M295" s="139">
        <v>0.187</v>
      </c>
      <c r="N295" s="139">
        <v>0.185</v>
      </c>
      <c r="O295" s="139">
        <v>0.18</v>
      </c>
      <c r="P295" s="156">
        <v>0</v>
      </c>
      <c r="Q295" s="95" t="str">
        <f t="shared" si="25"/>
        <v>-0.5 p.p</v>
      </c>
      <c r="R295" s="95" t="str">
        <f t="shared" si="26"/>
        <v>-0.9 p.p</v>
      </c>
    </row>
    <row r="296" spans="3:18" x14ac:dyDescent="0.25">
      <c r="C296" s="187"/>
      <c r="D296" s="188"/>
      <c r="E296" s="154" t="s">
        <v>25</v>
      </c>
      <c r="F296" s="138">
        <v>0.2276</v>
      </c>
      <c r="G296" s="139">
        <v>0.2122</v>
      </c>
      <c r="H296" s="139">
        <v>0.1847</v>
      </c>
      <c r="I296" s="139">
        <v>0.182</v>
      </c>
      <c r="J296" s="139">
        <v>0.17469999999999999</v>
      </c>
      <c r="K296" s="139">
        <v>0.17219999999999999</v>
      </c>
      <c r="L296" s="139">
        <v>0.1721</v>
      </c>
      <c r="M296" s="139">
        <v>0.17380000000000001</v>
      </c>
      <c r="N296" s="139">
        <v>0.188</v>
      </c>
      <c r="O296" s="139">
        <v>0.18739999999999998</v>
      </c>
      <c r="P296" s="156">
        <v>0</v>
      </c>
      <c r="Q296" s="95" t="str">
        <f t="shared" si="25"/>
        <v>0 p.p</v>
      </c>
      <c r="R296" s="95" t="str">
        <f t="shared" si="26"/>
        <v>-4 p.p</v>
      </c>
    </row>
    <row r="297" spans="3:18" x14ac:dyDescent="0.25">
      <c r="C297" s="187"/>
      <c r="D297" s="188"/>
      <c r="E297" s="154" t="s">
        <v>26</v>
      </c>
      <c r="F297" s="138">
        <v>0.23169999999999999</v>
      </c>
      <c r="G297" s="139">
        <v>0.25700000000000001</v>
      </c>
      <c r="H297" s="139">
        <v>0.25359999999999999</v>
      </c>
      <c r="I297" s="139">
        <v>0.27539999999999998</v>
      </c>
      <c r="J297" s="139">
        <v>0.27760000000000001</v>
      </c>
      <c r="K297" s="139">
        <v>0.2853</v>
      </c>
      <c r="L297" s="139">
        <v>0.26379999999999998</v>
      </c>
      <c r="M297" s="139">
        <v>0.26240000000000002</v>
      </c>
      <c r="N297" s="139">
        <v>0.26350000000000001</v>
      </c>
      <c r="O297" s="139">
        <v>0</v>
      </c>
      <c r="P297" s="157">
        <v>0</v>
      </c>
      <c r="Q297" s="95" t="str">
        <f t="shared" si="25"/>
        <v>-</v>
      </c>
      <c r="R297" s="95" t="str">
        <f t="shared" si="26"/>
        <v>-</v>
      </c>
    </row>
    <row r="298" spans="3:18" x14ac:dyDescent="0.25">
      <c r="C298" s="187"/>
      <c r="D298" s="188"/>
      <c r="E298" s="154" t="s">
        <v>27</v>
      </c>
      <c r="F298" s="138">
        <v>0.1198</v>
      </c>
      <c r="G298" s="139">
        <v>0.11557590525594014</v>
      </c>
      <c r="H298" s="139">
        <v>0.1137</v>
      </c>
      <c r="I298" s="139">
        <v>0.1221</v>
      </c>
      <c r="J298" s="139">
        <v>0.1139</v>
      </c>
      <c r="K298" s="139">
        <v>0.1172</v>
      </c>
      <c r="L298" s="139">
        <v>0.11890000000000001</v>
      </c>
      <c r="M298" s="139">
        <v>0.13300000000000001</v>
      </c>
      <c r="N298" s="139">
        <v>0.13059999999999999</v>
      </c>
      <c r="O298" s="139">
        <v>0.13199169196115948</v>
      </c>
      <c r="P298" s="156">
        <v>0</v>
      </c>
      <c r="Q298" s="95" t="str">
        <f t="shared" si="25"/>
        <v>0.1 p.p</v>
      </c>
      <c r="R298" s="95" t="str">
        <f t="shared" si="26"/>
        <v>1.2 p.p</v>
      </c>
    </row>
    <row r="299" spans="3:18" x14ac:dyDescent="0.25">
      <c r="C299" s="187"/>
      <c r="D299" s="188"/>
      <c r="E299" s="154" t="s">
        <v>61</v>
      </c>
      <c r="F299" s="142">
        <v>0.14149999999999999</v>
      </c>
      <c r="G299" s="143">
        <v>0.13589999999999999</v>
      </c>
      <c r="H299" s="143">
        <v>0.13700000000000001</v>
      </c>
      <c r="I299" s="143">
        <v>0.12189999999999999</v>
      </c>
      <c r="J299" s="143">
        <v>0.11419514200087513</v>
      </c>
      <c r="K299" s="143">
        <v>0.11609999999999999</v>
      </c>
      <c r="L299" s="143">
        <v>0.109</v>
      </c>
      <c r="M299" s="143">
        <v>8.4000000000000005E-2</v>
      </c>
      <c r="N299" s="143">
        <v>8.2000000000000003E-2</v>
      </c>
      <c r="O299" s="143">
        <v>0</v>
      </c>
      <c r="P299" s="158">
        <v>0</v>
      </c>
      <c r="Q299" s="95" t="str">
        <f t="shared" si="25"/>
        <v>-</v>
      </c>
      <c r="R299" s="95" t="str">
        <f t="shared" si="26"/>
        <v>-</v>
      </c>
    </row>
    <row r="301" spans="3:18" x14ac:dyDescent="0.25">
      <c r="E301" s="6"/>
    </row>
    <row r="302" spans="3:18" ht="18.75" x14ac:dyDescent="0.25">
      <c r="C302" s="185" t="s">
        <v>623</v>
      </c>
      <c r="D302" s="186"/>
      <c r="E302" s="207" t="s">
        <v>147</v>
      </c>
      <c r="F302" s="208"/>
      <c r="G302" s="208"/>
      <c r="H302" s="208"/>
      <c r="I302" s="208"/>
      <c r="J302" s="208"/>
      <c r="K302" s="208"/>
      <c r="L302" s="208"/>
      <c r="M302" s="208"/>
      <c r="N302" s="208"/>
      <c r="O302" s="208"/>
      <c r="P302" s="209"/>
    </row>
    <row r="303" spans="3:18" x14ac:dyDescent="0.25">
      <c r="C303" s="193" t="s">
        <v>143</v>
      </c>
      <c r="D303" s="194" t="s">
        <v>143</v>
      </c>
      <c r="E303" s="159">
        <v>9</v>
      </c>
      <c r="F303" s="164">
        <v>2004</v>
      </c>
      <c r="G303" s="164">
        <f t="shared" ref="G303:P303" si="27">F303+1</f>
        <v>2005</v>
      </c>
      <c r="H303" s="164">
        <f t="shared" si="27"/>
        <v>2006</v>
      </c>
      <c r="I303" s="164">
        <f t="shared" si="27"/>
        <v>2007</v>
      </c>
      <c r="J303" s="164">
        <f t="shared" si="27"/>
        <v>2008</v>
      </c>
      <c r="K303" s="164">
        <f t="shared" si="27"/>
        <v>2009</v>
      </c>
      <c r="L303" s="164">
        <f t="shared" si="27"/>
        <v>2010</v>
      </c>
      <c r="M303" s="164">
        <f t="shared" si="27"/>
        <v>2011</v>
      </c>
      <c r="N303" s="164">
        <f t="shared" si="27"/>
        <v>2012</v>
      </c>
      <c r="O303" s="164">
        <f t="shared" si="27"/>
        <v>2013</v>
      </c>
      <c r="P303" s="165">
        <f t="shared" si="27"/>
        <v>2014</v>
      </c>
      <c r="Q303" s="20" t="s">
        <v>71</v>
      </c>
      <c r="R303" s="21" t="s">
        <v>129</v>
      </c>
    </row>
    <row r="304" spans="3:18" x14ac:dyDescent="0.25">
      <c r="C304" s="187"/>
      <c r="D304" s="188"/>
      <c r="E304" s="154" t="s">
        <v>0</v>
      </c>
      <c r="F304" s="136">
        <v>0.1779</v>
      </c>
      <c r="G304" s="137">
        <v>0.17199999999999999</v>
      </c>
      <c r="H304" s="137">
        <v>0.17219999999999999</v>
      </c>
      <c r="I304" s="137">
        <v>0.17269999999999999</v>
      </c>
      <c r="J304" s="137">
        <v>0.17130000000000001</v>
      </c>
      <c r="K304" s="137">
        <v>0.17</v>
      </c>
      <c r="L304" s="137">
        <v>0.16800000000000001</v>
      </c>
      <c r="M304" s="137">
        <v>0.16500000000000001</v>
      </c>
      <c r="N304" s="137">
        <v>0.16300000000000001</v>
      </c>
      <c r="O304" s="137">
        <v>0.161</v>
      </c>
      <c r="P304" s="155">
        <v>0</v>
      </c>
      <c r="Q304" s="95" t="str">
        <f>IF(OR(O304=0,N304=0),"-",IF(O304=N304,"-",CONCATENATE(ROUNDDOWN((O304-N304)*100,1), " ", "p.p")))</f>
        <v>-0.2 p.p</v>
      </c>
      <c r="R304" s="95" t="str">
        <f>IF(OR(O304=0,F304=0),"-",IF(O304=F304,"-",CONCATENATE(ROUNDDOWN((O304-F304)*100,1), " ", "p.p")))</f>
        <v>-1.6 p.p</v>
      </c>
    </row>
    <row r="305" spans="3:18" x14ac:dyDescent="0.25">
      <c r="C305" s="187"/>
      <c r="D305" s="188"/>
      <c r="E305" s="154" t="s">
        <v>1</v>
      </c>
      <c r="F305" s="138">
        <v>0.12970000000000001</v>
      </c>
      <c r="G305" s="139">
        <v>0.1353</v>
      </c>
      <c r="H305" s="139">
        <v>0.1321</v>
      </c>
      <c r="I305" s="139">
        <v>0.13550000000000001</v>
      </c>
      <c r="J305" s="139">
        <v>0.1326</v>
      </c>
      <c r="K305" s="139">
        <v>0.13239999999999999</v>
      </c>
      <c r="L305" s="139">
        <v>0.13339999999999999</v>
      </c>
      <c r="M305" s="139">
        <v>0.11600000000000001</v>
      </c>
      <c r="N305" s="139">
        <v>0.113</v>
      </c>
      <c r="O305" s="139">
        <v>0.113</v>
      </c>
      <c r="P305" s="156">
        <v>0.11293008041753186</v>
      </c>
      <c r="Q305" s="95" t="str">
        <f t="shared" ref="Q305:Q335" si="28">IF(OR(O305=0,N305=0),"-",IF(O305=N305,"-",CONCATENATE(ROUNDDOWN((O305-N305)*100,1), " ", "p.p")))</f>
        <v>-</v>
      </c>
      <c r="R305" s="95" t="str">
        <f t="shared" ref="R305:R335" si="29">IF(OR(O305=0,F305=0),"-",IF(O305=F305,"-",CONCATENATE(ROUNDDOWN((O305-F305)*100,1), " ", "p.p")))</f>
        <v>-1.6 p.p</v>
      </c>
    </row>
    <row r="306" spans="3:18" x14ac:dyDescent="0.25">
      <c r="C306" s="187"/>
      <c r="D306" s="188"/>
      <c r="E306" s="154" t="s">
        <v>30</v>
      </c>
      <c r="F306" s="139">
        <v>0.14929999999999999</v>
      </c>
      <c r="G306" s="139">
        <v>0.1444</v>
      </c>
      <c r="H306" s="139">
        <v>0</v>
      </c>
      <c r="I306" s="139">
        <v>0.14000000000000001</v>
      </c>
      <c r="J306" s="139">
        <v>0.13200000000000001</v>
      </c>
      <c r="K306" s="139">
        <v>0.13840791295844046</v>
      </c>
      <c r="L306" s="139">
        <v>0.125</v>
      </c>
      <c r="M306" s="139">
        <v>0.123</v>
      </c>
      <c r="N306" s="139">
        <v>0.128</v>
      </c>
      <c r="O306" s="139">
        <v>0</v>
      </c>
      <c r="P306" s="157">
        <v>0</v>
      </c>
      <c r="Q306" s="95" t="str">
        <f t="shared" si="28"/>
        <v>-</v>
      </c>
      <c r="R306" s="95" t="str">
        <f t="shared" si="29"/>
        <v>-</v>
      </c>
    </row>
    <row r="307" spans="3:18" x14ac:dyDescent="0.25">
      <c r="C307" s="187"/>
      <c r="D307" s="188"/>
      <c r="E307" s="154" t="s">
        <v>2</v>
      </c>
      <c r="F307" s="138">
        <v>8.900000000000001E-2</v>
      </c>
      <c r="G307" s="139">
        <v>9.0999999999999998E-2</v>
      </c>
      <c r="H307" s="139">
        <v>9.1999999999999998E-2</v>
      </c>
      <c r="I307" s="139">
        <v>9.3000000000000013E-2</v>
      </c>
      <c r="J307" s="139">
        <v>8.5999999999999993E-2</v>
      </c>
      <c r="K307" s="139">
        <v>8.5999999999999993E-2</v>
      </c>
      <c r="L307" s="139">
        <v>8.5999999999999993E-2</v>
      </c>
      <c r="M307" s="139">
        <v>8.900000000000001E-2</v>
      </c>
      <c r="N307" s="139">
        <v>9.0999999999999998E-2</v>
      </c>
      <c r="O307" s="139">
        <v>9.4E-2</v>
      </c>
      <c r="P307" s="156">
        <v>9.7200000000000009E-2</v>
      </c>
      <c r="Q307" s="95" t="str">
        <f t="shared" si="28"/>
        <v>0.3 p.p</v>
      </c>
      <c r="R307" s="95" t="str">
        <f t="shared" si="29"/>
        <v>0.4 p.p</v>
      </c>
    </row>
    <row r="308" spans="3:18" x14ac:dyDescent="0.25">
      <c r="C308" s="187"/>
      <c r="D308" s="188"/>
      <c r="E308" s="154" t="s">
        <v>3</v>
      </c>
      <c r="F308" s="138">
        <v>8.1799999999999998E-2</v>
      </c>
      <c r="G308" s="139">
        <v>7.8E-2</v>
      </c>
      <c r="H308" s="139">
        <v>8.2000000000000003E-2</v>
      </c>
      <c r="I308" s="139">
        <v>8.2100000000000006E-2</v>
      </c>
      <c r="J308" s="139">
        <v>8.1000000000000003E-2</v>
      </c>
      <c r="K308" s="139">
        <v>7.9000000000000001E-2</v>
      </c>
      <c r="L308" s="139">
        <v>7.6999999999999999E-2</v>
      </c>
      <c r="M308" s="139">
        <v>7.4200000000000002E-2</v>
      </c>
      <c r="N308" s="139">
        <v>7.3099999999999998E-2</v>
      </c>
      <c r="O308" s="139">
        <v>0</v>
      </c>
      <c r="P308" s="157">
        <v>0</v>
      </c>
      <c r="Q308" s="95" t="str">
        <f t="shared" si="28"/>
        <v>-</v>
      </c>
      <c r="R308" s="95" t="str">
        <f t="shared" si="29"/>
        <v>-</v>
      </c>
    </row>
    <row r="309" spans="3:18" x14ac:dyDescent="0.25">
      <c r="C309" s="187"/>
      <c r="D309" s="188"/>
      <c r="E309" s="154" t="s">
        <v>4</v>
      </c>
      <c r="F309" s="138">
        <v>0.10589999999999999</v>
      </c>
      <c r="G309" s="139">
        <v>0.1014</v>
      </c>
      <c r="H309" s="139">
        <v>9.6600000000000005E-2</v>
      </c>
      <c r="I309" s="139">
        <v>8.8800000000000004E-2</v>
      </c>
      <c r="J309" s="139">
        <v>8.6699999999999999E-2</v>
      </c>
      <c r="K309" s="139">
        <v>8.6999999999999994E-2</v>
      </c>
      <c r="L309" s="139">
        <v>8.4000000000000005E-2</v>
      </c>
      <c r="M309" s="139">
        <v>8.7999999999999995E-2</v>
      </c>
      <c r="N309" s="139">
        <v>8.8999999999999996E-2</v>
      </c>
      <c r="O309" s="139">
        <v>0.1</v>
      </c>
      <c r="P309" s="156">
        <v>0.10099999999999999</v>
      </c>
      <c r="Q309" s="95" t="str">
        <f t="shared" si="28"/>
        <v>1.1 p.p</v>
      </c>
      <c r="R309" s="95" t="str">
        <f t="shared" si="29"/>
        <v>-0.5 p.p</v>
      </c>
    </row>
    <row r="310" spans="3:18" x14ac:dyDescent="0.25">
      <c r="C310" s="187"/>
      <c r="D310" s="188"/>
      <c r="E310" s="154" t="s">
        <v>5</v>
      </c>
      <c r="F310" s="138">
        <v>0</v>
      </c>
      <c r="G310" s="139">
        <v>0</v>
      </c>
      <c r="H310" s="139">
        <v>0</v>
      </c>
      <c r="I310" s="139">
        <v>0.06</v>
      </c>
      <c r="J310" s="139">
        <v>0.06</v>
      </c>
      <c r="K310" s="139">
        <v>0.06</v>
      </c>
      <c r="L310" s="139">
        <v>0.06</v>
      </c>
      <c r="M310" s="139">
        <v>0.06</v>
      </c>
      <c r="N310" s="139">
        <v>0.06</v>
      </c>
      <c r="O310" s="139">
        <v>6.3724465558194776E-2</v>
      </c>
      <c r="P310" s="156">
        <v>6.4000000000000001E-2</v>
      </c>
      <c r="Q310" s="95" t="str">
        <f t="shared" si="28"/>
        <v>0.3 p.p</v>
      </c>
      <c r="R310" s="95" t="str">
        <f t="shared" si="29"/>
        <v>-</v>
      </c>
    </row>
    <row r="311" spans="3:18" x14ac:dyDescent="0.25">
      <c r="C311" s="187"/>
      <c r="D311" s="188"/>
      <c r="E311" s="154" t="s">
        <v>6</v>
      </c>
      <c r="F311" s="138">
        <v>0.13200000000000001</v>
      </c>
      <c r="G311" s="139">
        <v>0.13</v>
      </c>
      <c r="H311" s="139">
        <v>0.13300000000000001</v>
      </c>
      <c r="I311" s="139">
        <v>0.13900000000000001</v>
      </c>
      <c r="J311" s="139">
        <v>0.13900000000000001</v>
      </c>
      <c r="K311" s="139">
        <v>0.13914831617863099</v>
      </c>
      <c r="L311" s="139">
        <v>0.13211945245289536</v>
      </c>
      <c r="M311" s="139">
        <v>0.12512591183954699</v>
      </c>
      <c r="N311" s="139">
        <v>0.126</v>
      </c>
      <c r="O311" s="139">
        <v>0</v>
      </c>
      <c r="P311" s="156">
        <v>9.8260707119388932E-2</v>
      </c>
      <c r="Q311" s="95" t="str">
        <f t="shared" si="28"/>
        <v>-</v>
      </c>
      <c r="R311" s="95" t="str">
        <f t="shared" si="29"/>
        <v>-</v>
      </c>
    </row>
    <row r="312" spans="3:18" x14ac:dyDescent="0.25">
      <c r="C312" s="187"/>
      <c r="D312" s="188"/>
      <c r="E312" s="154" t="s">
        <v>7</v>
      </c>
      <c r="F312" s="138">
        <v>0.14099999999999999</v>
      </c>
      <c r="G312" s="139">
        <v>0.16700000000000001</v>
      </c>
      <c r="H312" s="139">
        <v>0.186</v>
      </c>
      <c r="I312" s="139">
        <v>0.13889235572263492</v>
      </c>
      <c r="J312" s="139">
        <v>0.14399999999999999</v>
      </c>
      <c r="K312" s="139">
        <v>0.155</v>
      </c>
      <c r="L312" s="139">
        <v>0.14799999999999999</v>
      </c>
      <c r="M312" s="139">
        <v>0.14899999999999999</v>
      </c>
      <c r="N312" s="139">
        <v>0.14199999999999999</v>
      </c>
      <c r="O312" s="139">
        <v>0.14299999999999999</v>
      </c>
      <c r="P312" s="157">
        <v>0</v>
      </c>
      <c r="Q312" s="95" t="str">
        <f t="shared" si="28"/>
        <v>0.1 p.p</v>
      </c>
      <c r="R312" s="95" t="str">
        <f t="shared" si="29"/>
        <v>0.2 p.p</v>
      </c>
    </row>
    <row r="313" spans="3:18" x14ac:dyDescent="0.25">
      <c r="C313" s="187"/>
      <c r="D313" s="188"/>
      <c r="E313" s="154" t="s">
        <v>8</v>
      </c>
      <c r="F313" s="138">
        <v>5.5199999999999999E-2</v>
      </c>
      <c r="G313" s="139">
        <v>5.1999999999999998E-2</v>
      </c>
      <c r="H313" s="139">
        <v>6.9199999999999998E-2</v>
      </c>
      <c r="I313" s="139">
        <v>6.7500000000000004E-2</v>
      </c>
      <c r="J313" s="139">
        <v>6.6510992739070157E-2</v>
      </c>
      <c r="K313" s="139">
        <v>6.5500000000000003E-2</v>
      </c>
      <c r="L313" s="139">
        <v>6.3799999999999996E-2</v>
      </c>
      <c r="M313" s="139">
        <v>7.5999999999999998E-2</v>
      </c>
      <c r="N313" s="139">
        <v>6.8311775000062025E-2</v>
      </c>
      <c r="O313" s="139">
        <v>6.6761271811680262E-2</v>
      </c>
      <c r="P313" s="156">
        <v>6.6199999999999995E-2</v>
      </c>
      <c r="Q313" s="95" t="str">
        <f t="shared" si="28"/>
        <v>-0.1 p.p</v>
      </c>
      <c r="R313" s="95" t="str">
        <f t="shared" si="29"/>
        <v>1.1 p.p</v>
      </c>
    </row>
    <row r="314" spans="3:18" x14ac:dyDescent="0.25">
      <c r="C314" s="187"/>
      <c r="D314" s="188"/>
      <c r="E314" s="154" t="s">
        <v>9</v>
      </c>
      <c r="F314" s="138">
        <v>0.17499999999999999</v>
      </c>
      <c r="G314" s="139">
        <v>0.182</v>
      </c>
      <c r="H314" s="139">
        <v>0.186</v>
      </c>
      <c r="I314" s="139">
        <v>0.188</v>
      </c>
      <c r="J314" s="139">
        <v>0.186</v>
      </c>
      <c r="K314" s="139">
        <v>0.189</v>
      </c>
      <c r="L314" s="139">
        <v>0.189</v>
      </c>
      <c r="M314" s="139">
        <v>0.18</v>
      </c>
      <c r="N314" s="139">
        <v>0.26</v>
      </c>
      <c r="O314" s="139">
        <v>0.25532540305966689</v>
      </c>
      <c r="P314" s="156">
        <v>0.247</v>
      </c>
      <c r="Q314" s="95" t="str">
        <f t="shared" si="28"/>
        <v>-0.4 p.p</v>
      </c>
      <c r="R314" s="95" t="str">
        <f t="shared" si="29"/>
        <v>8 p.p</v>
      </c>
    </row>
    <row r="315" spans="3:18" x14ac:dyDescent="0.25">
      <c r="C315" s="187"/>
      <c r="D315" s="188"/>
      <c r="E315" s="154" t="s">
        <v>10</v>
      </c>
      <c r="F315" s="138">
        <v>0.105</v>
      </c>
      <c r="G315" s="139">
        <v>9.9000000000000005E-2</v>
      </c>
      <c r="H315" s="139">
        <v>0.13</v>
      </c>
      <c r="I315" s="139">
        <v>0.129</v>
      </c>
      <c r="J315" s="139">
        <v>0.129</v>
      </c>
      <c r="K315" s="139">
        <v>0.13100000000000001</v>
      </c>
      <c r="L315" s="139">
        <v>0.129</v>
      </c>
      <c r="M315" s="139">
        <v>0.128</v>
      </c>
      <c r="N315" s="139">
        <v>0.13100000000000001</v>
      </c>
      <c r="O315" s="139">
        <v>0.13100000000000001</v>
      </c>
      <c r="P315" s="156">
        <v>0</v>
      </c>
      <c r="Q315" s="95" t="str">
        <f t="shared" si="28"/>
        <v>-</v>
      </c>
      <c r="R315" s="95" t="str">
        <f t="shared" si="29"/>
        <v>2.6 p.p</v>
      </c>
    </row>
    <row r="316" spans="3:18" x14ac:dyDescent="0.25">
      <c r="C316" s="187"/>
      <c r="D316" s="188"/>
      <c r="E316" s="154" t="s">
        <v>12</v>
      </c>
      <c r="F316" s="138">
        <v>6.0499999999999998E-2</v>
      </c>
      <c r="G316" s="139">
        <v>5.4699999999999999E-2</v>
      </c>
      <c r="H316" s="139">
        <v>5.4899999999999997E-2</v>
      </c>
      <c r="I316" s="139">
        <v>5.5E-2</v>
      </c>
      <c r="J316" s="139">
        <v>5.5E-2</v>
      </c>
      <c r="K316" s="139">
        <v>5.7000000000000002E-2</v>
      </c>
      <c r="L316" s="139">
        <v>6.3E-2</v>
      </c>
      <c r="M316" s="139">
        <v>6.0999999999999999E-2</v>
      </c>
      <c r="N316" s="139">
        <v>6.2E-2</v>
      </c>
      <c r="O316" s="139">
        <v>6.5340606844752444E-2</v>
      </c>
      <c r="P316" s="156">
        <v>0</v>
      </c>
      <c r="Q316" s="95" t="str">
        <f t="shared" si="28"/>
        <v>0.3 p.p</v>
      </c>
      <c r="R316" s="95" t="str">
        <f t="shared" si="29"/>
        <v>0.4 p.p</v>
      </c>
    </row>
    <row r="317" spans="3:18" x14ac:dyDescent="0.25">
      <c r="C317" s="187"/>
      <c r="D317" s="188"/>
      <c r="E317" s="154" t="s">
        <v>28</v>
      </c>
      <c r="F317" s="138">
        <v>9.1999999999999998E-2</v>
      </c>
      <c r="G317" s="139">
        <v>0.1</v>
      </c>
      <c r="H317" s="139">
        <v>0.10199999999999999</v>
      </c>
      <c r="I317" s="139">
        <v>9.6999999999999989E-2</v>
      </c>
      <c r="J317" s="139">
        <v>9.8000000000000004E-2</v>
      </c>
      <c r="K317" s="139">
        <v>9.6000000000000002E-2</v>
      </c>
      <c r="L317" s="139">
        <v>9.4E-2</v>
      </c>
      <c r="M317" s="139">
        <v>9.6999999999999989E-2</v>
      </c>
      <c r="N317" s="139">
        <v>0.10300000000000001</v>
      </c>
      <c r="O317" s="139">
        <v>0.10800000000000001</v>
      </c>
      <c r="P317" s="156">
        <v>0</v>
      </c>
      <c r="Q317" s="95" t="str">
        <f t="shared" si="28"/>
        <v>0.5 p.p</v>
      </c>
      <c r="R317" s="95" t="str">
        <f t="shared" si="29"/>
        <v>1.6 p.p</v>
      </c>
    </row>
    <row r="318" spans="3:18" x14ac:dyDescent="0.25">
      <c r="C318" s="187"/>
      <c r="D318" s="188"/>
      <c r="E318" s="154" t="s">
        <v>13</v>
      </c>
      <c r="F318" s="138">
        <v>8.1420202340867928E-2</v>
      </c>
      <c r="G318" s="139">
        <v>8.4099999999999994E-2</v>
      </c>
      <c r="H318" s="139">
        <v>8.48E-2</v>
      </c>
      <c r="I318" s="139">
        <v>8.8700000000000001E-2</v>
      </c>
      <c r="J318" s="139">
        <v>9.4259194592575091E-2</v>
      </c>
      <c r="K318" s="139">
        <v>0.10802344699999999</v>
      </c>
      <c r="L318" s="139">
        <v>0.11134728000000001</v>
      </c>
      <c r="M318" s="139">
        <v>0.1143</v>
      </c>
      <c r="N318" s="139">
        <v>0.11600000000000001</v>
      </c>
      <c r="O318" s="139">
        <v>0.11781501146827178</v>
      </c>
      <c r="P318" s="156">
        <v>0</v>
      </c>
      <c r="Q318" s="95" t="str">
        <f t="shared" si="28"/>
        <v>0.1 p.p</v>
      </c>
      <c r="R318" s="95" t="str">
        <f t="shared" si="29"/>
        <v>3.6 p.p</v>
      </c>
    </row>
    <row r="319" spans="3:18" x14ac:dyDescent="0.25">
      <c r="C319" s="187"/>
      <c r="D319" s="188"/>
      <c r="E319" s="154" t="s">
        <v>14</v>
      </c>
      <c r="F319" s="138">
        <v>0.124</v>
      </c>
      <c r="G319" s="139">
        <v>0.11</v>
      </c>
      <c r="H319" s="139">
        <v>0.11600000000000001</v>
      </c>
      <c r="I319" s="139">
        <v>0.113</v>
      </c>
      <c r="J319" s="139">
        <v>0.115</v>
      </c>
      <c r="K319" s="139">
        <v>0.112</v>
      </c>
      <c r="L319" s="139">
        <v>0.11799999999999999</v>
      </c>
      <c r="M319" s="139">
        <v>0.122</v>
      </c>
      <c r="N319" s="139">
        <v>0.126</v>
      </c>
      <c r="O319" s="139">
        <v>0</v>
      </c>
      <c r="P319" s="156">
        <v>0</v>
      </c>
      <c r="Q319" s="95" t="str">
        <f t="shared" si="28"/>
        <v>-</v>
      </c>
      <c r="R319" s="95" t="str">
        <f t="shared" si="29"/>
        <v>-</v>
      </c>
    </row>
    <row r="320" spans="3:18" x14ac:dyDescent="0.25">
      <c r="C320" s="187"/>
      <c r="D320" s="188"/>
      <c r="E320" s="154" t="s">
        <v>15</v>
      </c>
      <c r="F320" s="138">
        <v>0.246</v>
      </c>
      <c r="G320" s="139">
        <v>0.23330000000000001</v>
      </c>
      <c r="H320" s="139">
        <v>0.2404</v>
      </c>
      <c r="I320" s="139">
        <v>0.25309999999999999</v>
      </c>
      <c r="J320" s="139">
        <v>0.25800000000000001</v>
      </c>
      <c r="K320" s="139">
        <v>0.247</v>
      </c>
      <c r="L320" s="139">
        <v>0.247</v>
      </c>
      <c r="M320" s="139">
        <v>0.24099999999999999</v>
      </c>
      <c r="N320" s="139">
        <v>0.24199999999999999</v>
      </c>
      <c r="O320" s="139">
        <v>0.25800000000000001</v>
      </c>
      <c r="P320" s="156">
        <v>0</v>
      </c>
      <c r="Q320" s="95" t="str">
        <f t="shared" si="28"/>
        <v>1.6 p.p</v>
      </c>
      <c r="R320" s="95" t="str">
        <f t="shared" si="29"/>
        <v>1.2 p.p</v>
      </c>
    </row>
    <row r="321" spans="3:18" x14ac:dyDescent="0.25">
      <c r="C321" s="187"/>
      <c r="D321" s="188"/>
      <c r="E321" s="154" t="s">
        <v>16</v>
      </c>
      <c r="F321" s="138">
        <v>0.15509999999999999</v>
      </c>
      <c r="G321" s="139">
        <v>0.1537</v>
      </c>
      <c r="H321" s="139">
        <v>0.15160000000000001</v>
      </c>
      <c r="I321" s="139">
        <v>0.1384</v>
      </c>
      <c r="J321" s="139">
        <v>0.12540000000000001</v>
      </c>
      <c r="K321" s="139">
        <v>0.1159</v>
      </c>
      <c r="L321" s="139">
        <v>0.122</v>
      </c>
      <c r="M321" s="139">
        <v>0.11899999999999999</v>
      </c>
      <c r="N321" s="139">
        <v>0.112</v>
      </c>
      <c r="O321" s="139">
        <v>0.12</v>
      </c>
      <c r="P321" s="156">
        <v>0.128</v>
      </c>
      <c r="Q321" s="95" t="str">
        <f t="shared" si="28"/>
        <v>0.7 p.p</v>
      </c>
      <c r="R321" s="95" t="str">
        <f t="shared" si="29"/>
        <v>-3.5 p.p</v>
      </c>
    </row>
    <row r="322" spans="3:18" x14ac:dyDescent="0.25">
      <c r="C322" s="187"/>
      <c r="D322" s="188"/>
      <c r="E322" s="154" t="s">
        <v>29</v>
      </c>
      <c r="F322" s="138">
        <v>0</v>
      </c>
      <c r="G322" s="139">
        <v>0</v>
      </c>
      <c r="H322" s="139">
        <v>0</v>
      </c>
      <c r="I322" s="139">
        <v>0</v>
      </c>
      <c r="J322" s="139">
        <v>0</v>
      </c>
      <c r="K322" s="139">
        <v>5.8999999999999997E-2</v>
      </c>
      <c r="L322" s="139">
        <v>0.108</v>
      </c>
      <c r="M322" s="139">
        <v>0.161</v>
      </c>
      <c r="N322" s="139">
        <v>7.1199999999999999E-2</v>
      </c>
      <c r="O322" s="139">
        <v>0</v>
      </c>
      <c r="P322" s="156">
        <v>0</v>
      </c>
      <c r="Q322" s="95" t="str">
        <f t="shared" si="28"/>
        <v>-</v>
      </c>
      <c r="R322" s="95" t="str">
        <f t="shared" si="29"/>
        <v>-</v>
      </c>
    </row>
    <row r="323" spans="3:18" x14ac:dyDescent="0.25">
      <c r="C323" s="187"/>
      <c r="D323" s="188"/>
      <c r="E323" s="154" t="s">
        <v>17</v>
      </c>
      <c r="F323" s="138">
        <v>0</v>
      </c>
      <c r="G323" s="139">
        <v>0</v>
      </c>
      <c r="H323" s="139">
        <v>0</v>
      </c>
      <c r="I323" s="139">
        <v>0</v>
      </c>
      <c r="J323" s="139">
        <v>0.13139999999999999</v>
      </c>
      <c r="K323" s="139">
        <v>0.13650000000000001</v>
      </c>
      <c r="L323" s="139">
        <v>0.12709999999999999</v>
      </c>
      <c r="M323" s="139">
        <v>0.13220000000000001</v>
      </c>
      <c r="N323" s="139">
        <v>0.1273</v>
      </c>
      <c r="O323" s="139">
        <v>0</v>
      </c>
      <c r="P323" s="156">
        <v>0</v>
      </c>
      <c r="Q323" s="95" t="str">
        <f t="shared" si="28"/>
        <v>-</v>
      </c>
      <c r="R323" s="95" t="str">
        <f t="shared" si="29"/>
        <v>-</v>
      </c>
    </row>
    <row r="324" spans="3:18" x14ac:dyDescent="0.25">
      <c r="C324" s="187"/>
      <c r="D324" s="188"/>
      <c r="E324" s="154" t="s">
        <v>18</v>
      </c>
      <c r="F324" s="138">
        <v>0.122</v>
      </c>
      <c r="G324" s="139">
        <v>9.9000000000000005E-2</v>
      </c>
      <c r="H324" s="139">
        <v>0.10800000000000001</v>
      </c>
      <c r="I324" s="139">
        <v>0.13800000000000001</v>
      </c>
      <c r="J324" s="139">
        <v>0.151</v>
      </c>
      <c r="K324" s="139">
        <v>0.192</v>
      </c>
      <c r="L324" s="139">
        <v>0.17800000000000002</v>
      </c>
      <c r="M324" s="139">
        <v>0</v>
      </c>
      <c r="N324" s="139">
        <v>0</v>
      </c>
      <c r="O324" s="139">
        <v>0</v>
      </c>
      <c r="P324" s="156">
        <v>0</v>
      </c>
      <c r="Q324" s="95" t="str">
        <f t="shared" si="28"/>
        <v>-</v>
      </c>
      <c r="R324" s="95" t="str">
        <f t="shared" si="29"/>
        <v>-</v>
      </c>
    </row>
    <row r="325" spans="3:18" x14ac:dyDescent="0.25">
      <c r="C325" s="187"/>
      <c r="D325" s="188"/>
      <c r="E325" s="154" t="s">
        <v>19</v>
      </c>
      <c r="F325" s="138">
        <v>0</v>
      </c>
      <c r="G325" s="139">
        <v>0</v>
      </c>
      <c r="H325" s="139">
        <v>0</v>
      </c>
      <c r="I325" s="139">
        <v>0</v>
      </c>
      <c r="J325" s="139">
        <v>0</v>
      </c>
      <c r="K325" s="139">
        <v>0</v>
      </c>
      <c r="L325" s="139">
        <v>0</v>
      </c>
      <c r="M325" s="139">
        <v>0</v>
      </c>
      <c r="N325" s="139">
        <v>0</v>
      </c>
      <c r="O325" s="139">
        <v>0</v>
      </c>
      <c r="P325" s="156">
        <v>0</v>
      </c>
      <c r="Q325" s="95" t="str">
        <f t="shared" si="28"/>
        <v>-</v>
      </c>
      <c r="R325" s="95" t="str">
        <f t="shared" si="29"/>
        <v>-</v>
      </c>
    </row>
    <row r="326" spans="3:18" x14ac:dyDescent="0.25">
      <c r="C326" s="187"/>
      <c r="D326" s="188"/>
      <c r="E326" s="154" t="s">
        <v>20</v>
      </c>
      <c r="F326" s="138">
        <v>7.9268007139857197E-2</v>
      </c>
      <c r="G326" s="139">
        <v>7.9410634701091137E-2</v>
      </c>
      <c r="H326" s="139">
        <v>8.1921777090817952E-2</v>
      </c>
      <c r="I326" s="139">
        <v>0.12716599190283401</v>
      </c>
      <c r="J326" s="139">
        <v>0</v>
      </c>
      <c r="K326" s="139">
        <v>0.14099999999999999</v>
      </c>
      <c r="L326" s="139">
        <v>0.13400000000000001</v>
      </c>
      <c r="M326" s="139">
        <v>0</v>
      </c>
      <c r="N326" s="139">
        <v>0</v>
      </c>
      <c r="O326" s="139">
        <v>0.15</v>
      </c>
      <c r="P326" s="156">
        <v>0.14781202140027377</v>
      </c>
      <c r="Q326" s="95" t="str">
        <f t="shared" si="28"/>
        <v>-</v>
      </c>
      <c r="R326" s="95" t="str">
        <f t="shared" si="29"/>
        <v>7 p.p</v>
      </c>
    </row>
    <row r="327" spans="3:18" x14ac:dyDescent="0.25">
      <c r="C327" s="187"/>
      <c r="D327" s="188"/>
      <c r="E327" s="154" t="s">
        <v>21</v>
      </c>
      <c r="F327" s="138">
        <v>0.19120852868277241</v>
      </c>
      <c r="G327" s="139">
        <v>0.18276068888698482</v>
      </c>
      <c r="H327" s="139">
        <v>0.17417266588537306</v>
      </c>
      <c r="I327" s="139">
        <v>0.1781804142191335</v>
      </c>
      <c r="J327" s="139">
        <v>0.17640443561041949</v>
      </c>
      <c r="K327" s="139">
        <v>0.17990577683722569</v>
      </c>
      <c r="L327" s="139">
        <v>0.16929985423425964</v>
      </c>
      <c r="M327" s="139">
        <v>0.16444012105490705</v>
      </c>
      <c r="N327" s="139">
        <v>0.15422936360481024</v>
      </c>
      <c r="O327" s="139">
        <v>0.15308601645603218</v>
      </c>
      <c r="P327" s="156">
        <v>0.14028437157001361</v>
      </c>
      <c r="Q327" s="95" t="str">
        <f t="shared" si="28"/>
        <v>-0.1 p.p</v>
      </c>
      <c r="R327" s="95" t="str">
        <f t="shared" si="29"/>
        <v>-3.8 p.p</v>
      </c>
    </row>
    <row r="328" spans="3:18" x14ac:dyDescent="0.25">
      <c r="C328" s="187"/>
      <c r="D328" s="188"/>
      <c r="E328" s="154" t="s">
        <v>22</v>
      </c>
      <c r="F328" s="138">
        <v>6.9099999999999995E-2</v>
      </c>
      <c r="G328" s="139">
        <v>6.6699999999999995E-2</v>
      </c>
      <c r="H328" s="139">
        <v>7.0000000000000007E-2</v>
      </c>
      <c r="I328" s="139">
        <v>8.1199999999999994E-2</v>
      </c>
      <c r="J328" s="139">
        <v>8.8999999999999996E-2</v>
      </c>
      <c r="K328" s="139">
        <v>8.7999999999999995E-2</v>
      </c>
      <c r="L328" s="139">
        <v>9.0999999999999998E-2</v>
      </c>
      <c r="M328" s="139">
        <v>0.10074700604719181</v>
      </c>
      <c r="N328" s="139">
        <v>0.13300000000000001</v>
      </c>
      <c r="O328" s="139">
        <v>0</v>
      </c>
      <c r="P328" s="157">
        <v>0</v>
      </c>
      <c r="Q328" s="95" t="str">
        <f t="shared" si="28"/>
        <v>-</v>
      </c>
      <c r="R328" s="95" t="str">
        <f t="shared" si="29"/>
        <v>-</v>
      </c>
    </row>
    <row r="329" spans="3:18" x14ac:dyDescent="0.25">
      <c r="C329" s="187"/>
      <c r="D329" s="188"/>
      <c r="E329" s="154" t="s">
        <v>23</v>
      </c>
      <c r="F329" s="138">
        <v>8.2000000000000003E-2</v>
      </c>
      <c r="G329" s="139">
        <v>9.0999999999999998E-2</v>
      </c>
      <c r="H329" s="139">
        <v>9.309605283975933E-2</v>
      </c>
      <c r="I329" s="139">
        <v>9.3400675950442644E-2</v>
      </c>
      <c r="J329" s="139">
        <v>9.0631850624527041E-2</v>
      </c>
      <c r="K329" s="139">
        <v>8.8329931807329801E-2</v>
      </c>
      <c r="L329" s="139">
        <v>8.872547026444913E-2</v>
      </c>
      <c r="M329" s="139">
        <v>8.7919455307605712E-2</v>
      </c>
      <c r="N329" s="139">
        <v>8.2336527158293676E-2</v>
      </c>
      <c r="O329" s="139">
        <v>8.1311184767191763E-2</v>
      </c>
      <c r="P329" s="156">
        <v>8.3022317305166807E-2</v>
      </c>
      <c r="Q329" s="95" t="str">
        <f t="shared" si="28"/>
        <v>-0.1 p.p</v>
      </c>
      <c r="R329" s="95" t="str">
        <f t="shared" si="29"/>
        <v>0 p.p</v>
      </c>
    </row>
    <row r="330" spans="3:18" x14ac:dyDescent="0.25">
      <c r="C330" s="187"/>
      <c r="D330" s="188"/>
      <c r="E330" s="154" t="s">
        <v>31</v>
      </c>
      <c r="F330" s="138">
        <v>0.11089497721803236</v>
      </c>
      <c r="G330" s="139">
        <v>0</v>
      </c>
      <c r="H330" s="139">
        <v>0</v>
      </c>
      <c r="I330" s="139">
        <v>0</v>
      </c>
      <c r="J330" s="139">
        <v>9.0899999999999995E-2</v>
      </c>
      <c r="K330" s="139">
        <v>0.17899999999999999</v>
      </c>
      <c r="L330" s="139">
        <v>0.1414</v>
      </c>
      <c r="M330" s="139">
        <v>0</v>
      </c>
      <c r="N330" s="139">
        <v>0.125</v>
      </c>
      <c r="O330" s="139">
        <v>0</v>
      </c>
      <c r="P330" s="157">
        <v>0</v>
      </c>
      <c r="Q330" s="95" t="str">
        <f t="shared" si="28"/>
        <v>-</v>
      </c>
      <c r="R330" s="95" t="str">
        <f t="shared" si="29"/>
        <v>-</v>
      </c>
    </row>
    <row r="331" spans="3:18" x14ac:dyDescent="0.25">
      <c r="C331" s="187"/>
      <c r="D331" s="188"/>
      <c r="E331" s="154" t="s">
        <v>24</v>
      </c>
      <c r="F331" s="138">
        <v>0.159</v>
      </c>
      <c r="G331" s="139">
        <v>0.16900000000000001</v>
      </c>
      <c r="H331" s="139">
        <v>0.17</v>
      </c>
      <c r="I331" s="139">
        <v>0.153</v>
      </c>
      <c r="J331" s="139">
        <v>0.17199999999999999</v>
      </c>
      <c r="K331" s="139">
        <v>0.16600000000000001</v>
      </c>
      <c r="L331" s="139">
        <v>0.16</v>
      </c>
      <c r="M331" s="139">
        <v>0.158</v>
      </c>
      <c r="N331" s="139">
        <v>0.16200000000000001</v>
      </c>
      <c r="O331" s="139">
        <v>0.16</v>
      </c>
      <c r="P331" s="156">
        <v>0</v>
      </c>
      <c r="Q331" s="95" t="str">
        <f t="shared" si="28"/>
        <v>-0.2 p.p</v>
      </c>
      <c r="R331" s="95" t="str">
        <f t="shared" si="29"/>
        <v>0.1 p.p</v>
      </c>
    </row>
    <row r="332" spans="3:18" x14ac:dyDescent="0.25">
      <c r="C332" s="187"/>
      <c r="D332" s="188"/>
      <c r="E332" s="154" t="s">
        <v>25</v>
      </c>
      <c r="F332" s="138">
        <v>0.12659999999999999</v>
      </c>
      <c r="G332" s="139">
        <v>0.17419999999999999</v>
      </c>
      <c r="H332" s="139">
        <v>0.18279999999999999</v>
      </c>
      <c r="I332" s="139">
        <v>0.17660000000000001</v>
      </c>
      <c r="J332" s="139">
        <v>0.17069999999999999</v>
      </c>
      <c r="K332" s="139">
        <v>0.1711</v>
      </c>
      <c r="L332" s="139">
        <v>0.16800000000000001</v>
      </c>
      <c r="M332" s="139">
        <v>0.17249999999999999</v>
      </c>
      <c r="N332" s="139">
        <v>0.17810000000000001</v>
      </c>
      <c r="O332" s="139">
        <v>0.17499999999999999</v>
      </c>
      <c r="P332" s="156">
        <v>0</v>
      </c>
      <c r="Q332" s="95" t="str">
        <f t="shared" si="28"/>
        <v>-0.3 p.p</v>
      </c>
      <c r="R332" s="95" t="str">
        <f t="shared" si="29"/>
        <v>4.8 p.p</v>
      </c>
    </row>
    <row r="333" spans="3:18" x14ac:dyDescent="0.25">
      <c r="C333" s="187"/>
      <c r="D333" s="188"/>
      <c r="E333" s="154" t="s">
        <v>26</v>
      </c>
      <c r="F333" s="138">
        <v>8.2400000000000001E-2</v>
      </c>
      <c r="G333" s="139">
        <v>8.3400000000000002E-2</v>
      </c>
      <c r="H333" s="139">
        <v>8.2400000000000001E-2</v>
      </c>
      <c r="I333" s="139">
        <v>8.3599999999999994E-2</v>
      </c>
      <c r="J333" s="139">
        <v>0.1196</v>
      </c>
      <c r="K333" s="139">
        <v>0.1157</v>
      </c>
      <c r="L333" s="139">
        <v>0.1134</v>
      </c>
      <c r="M333" s="139">
        <v>0.1106</v>
      </c>
      <c r="N333" s="139">
        <v>0.1074</v>
      </c>
      <c r="O333" s="139">
        <v>0</v>
      </c>
      <c r="P333" s="157">
        <v>0</v>
      </c>
      <c r="Q333" s="95" t="str">
        <f t="shared" si="28"/>
        <v>-</v>
      </c>
      <c r="R333" s="95" t="str">
        <f t="shared" si="29"/>
        <v>-</v>
      </c>
    </row>
    <row r="334" spans="3:18" x14ac:dyDescent="0.25">
      <c r="C334" s="187"/>
      <c r="D334" s="188"/>
      <c r="E334" s="154" t="s">
        <v>27</v>
      </c>
      <c r="F334" s="138">
        <v>8.2100000000000006E-2</v>
      </c>
      <c r="G334" s="139">
        <v>9.6799999999999997E-2</v>
      </c>
      <c r="H334" s="139">
        <v>9.4799999999999995E-2</v>
      </c>
      <c r="I334" s="139">
        <v>9.2999999999999999E-2</v>
      </c>
      <c r="J334" s="139">
        <v>8.8800000000000004E-2</v>
      </c>
      <c r="K334" s="139">
        <v>8.77E-2</v>
      </c>
      <c r="L334" s="139">
        <v>8.3299999999999999E-2</v>
      </c>
      <c r="M334" s="139">
        <v>7.85E-2</v>
      </c>
      <c r="N334" s="139">
        <v>8.4400000000000003E-2</v>
      </c>
      <c r="O334" s="139">
        <v>9.3230997009716626E-2</v>
      </c>
      <c r="P334" s="156">
        <v>0</v>
      </c>
      <c r="Q334" s="95" t="str">
        <f t="shared" si="28"/>
        <v>0.8 p.p</v>
      </c>
      <c r="R334" s="95" t="str">
        <f t="shared" si="29"/>
        <v>1.1 p.p</v>
      </c>
    </row>
    <row r="335" spans="3:18" x14ac:dyDescent="0.25">
      <c r="C335" s="187"/>
      <c r="D335" s="188"/>
      <c r="E335" s="154" t="s">
        <v>61</v>
      </c>
      <c r="F335" s="142">
        <v>8.6599999999999996E-2</v>
      </c>
      <c r="G335" s="143">
        <v>8.0199999999999994E-2</v>
      </c>
      <c r="H335" s="143">
        <v>7.4999999999999997E-2</v>
      </c>
      <c r="I335" s="143">
        <v>7.8E-2</v>
      </c>
      <c r="J335" s="143">
        <v>7.5286735054229517E-2</v>
      </c>
      <c r="K335" s="143">
        <v>7.8700000000000006E-2</v>
      </c>
      <c r="L335" s="143">
        <v>7.3999999999999996E-2</v>
      </c>
      <c r="M335" s="143">
        <v>7.3999999999999996E-2</v>
      </c>
      <c r="N335" s="143">
        <v>7.6999999999999999E-2</v>
      </c>
      <c r="O335" s="143">
        <v>0</v>
      </c>
      <c r="P335" s="158">
        <v>0</v>
      </c>
      <c r="Q335" s="95" t="str">
        <f t="shared" si="28"/>
        <v>-</v>
      </c>
      <c r="R335" s="95" t="str">
        <f t="shared" si="29"/>
        <v>-</v>
      </c>
    </row>
    <row r="336" spans="3:18" s="1" customFormat="1" x14ac:dyDescent="0.25">
      <c r="C336" s="3"/>
      <c r="D336" s="3"/>
    </row>
    <row r="337" spans="3:31" s="1" customFormat="1" x14ac:dyDescent="0.25">
      <c r="C337" s="3"/>
      <c r="D337" s="3"/>
    </row>
    <row r="338" spans="3:31" s="1" customFormat="1" ht="18.75" x14ac:dyDescent="0.2">
      <c r="C338" s="185" t="s">
        <v>624</v>
      </c>
      <c r="D338" s="186"/>
      <c r="E338" s="207" t="s">
        <v>146</v>
      </c>
      <c r="F338" s="208"/>
      <c r="G338" s="208"/>
      <c r="H338" s="208"/>
      <c r="I338" s="208"/>
      <c r="J338" s="208"/>
      <c r="K338" s="208"/>
      <c r="L338" s="208"/>
      <c r="M338" s="208"/>
      <c r="N338" s="208"/>
      <c r="O338" s="208"/>
      <c r="P338" s="209"/>
      <c r="AE338" s="2"/>
    </row>
    <row r="339" spans="3:31" s="1" customFormat="1" x14ac:dyDescent="0.2">
      <c r="C339" s="193" t="s">
        <v>143</v>
      </c>
      <c r="D339" s="194" t="s">
        <v>143</v>
      </c>
      <c r="E339" s="159">
        <v>10</v>
      </c>
      <c r="F339" s="164">
        <v>2004</v>
      </c>
      <c r="G339" s="164">
        <f t="shared" ref="G339:P339" si="30">F339+1</f>
        <v>2005</v>
      </c>
      <c r="H339" s="164">
        <f t="shared" si="30"/>
        <v>2006</v>
      </c>
      <c r="I339" s="164">
        <f t="shared" si="30"/>
        <v>2007</v>
      </c>
      <c r="J339" s="164">
        <f t="shared" si="30"/>
        <v>2008</v>
      </c>
      <c r="K339" s="164">
        <f t="shared" si="30"/>
        <v>2009</v>
      </c>
      <c r="L339" s="164">
        <f t="shared" si="30"/>
        <v>2010</v>
      </c>
      <c r="M339" s="164">
        <f t="shared" si="30"/>
        <v>2011</v>
      </c>
      <c r="N339" s="164">
        <f t="shared" si="30"/>
        <v>2012</v>
      </c>
      <c r="O339" s="164">
        <f t="shared" si="30"/>
        <v>2013</v>
      </c>
      <c r="P339" s="165">
        <f t="shared" si="30"/>
        <v>2014</v>
      </c>
      <c r="Q339" s="20" t="s">
        <v>71</v>
      </c>
      <c r="R339" s="21" t="s">
        <v>129</v>
      </c>
      <c r="AE339" s="2"/>
    </row>
    <row r="340" spans="3:31" s="1" customFormat="1" x14ac:dyDescent="0.25">
      <c r="C340" s="187"/>
      <c r="D340" s="188"/>
      <c r="E340" s="154" t="s">
        <v>0</v>
      </c>
      <c r="F340" s="136">
        <v>0.7611</v>
      </c>
      <c r="G340" s="137">
        <v>0.752</v>
      </c>
      <c r="H340" s="137">
        <v>0.751</v>
      </c>
      <c r="I340" s="137">
        <v>0.74960000000000004</v>
      </c>
      <c r="J340" s="137">
        <v>0.749</v>
      </c>
      <c r="K340" s="137">
        <v>0.74199999999999999</v>
      </c>
      <c r="L340" s="137">
        <v>0.73599999999999999</v>
      </c>
      <c r="M340" s="137">
        <v>0.747</v>
      </c>
      <c r="N340" s="137">
        <v>0.72989999999999999</v>
      </c>
      <c r="O340" s="137">
        <v>0.73</v>
      </c>
      <c r="P340" s="155">
        <v>0</v>
      </c>
      <c r="Q340" s="95" t="str">
        <f>IF(OR(O340=0,N340=0),"-",IF(O340=N340,"-",CONCATENATE(ROUNDDOWN((O340-N340)*100,1), " ", "p.p")))</f>
        <v>0 p.p</v>
      </c>
      <c r="R340" s="95" t="str">
        <f>IF(OR(O340=0,F340=0),"-",IF(O340=F340,"-",CONCATENATE(ROUNDDOWN((O340-F340)*100,1), " ", "p.p")))</f>
        <v>-3.1 p.p</v>
      </c>
      <c r="AE340" s="2"/>
    </row>
    <row r="341" spans="3:31" s="1" customFormat="1" x14ac:dyDescent="0.25">
      <c r="C341" s="187"/>
      <c r="D341" s="188"/>
      <c r="E341" s="154" t="s">
        <v>1</v>
      </c>
      <c r="F341" s="138">
        <v>0.60109999999999997</v>
      </c>
      <c r="G341" s="139">
        <v>0.61609999999999998</v>
      </c>
      <c r="H341" s="139">
        <v>0.68700000000000006</v>
      </c>
      <c r="I341" s="139">
        <v>0.67659999999999998</v>
      </c>
      <c r="J341" s="139">
        <v>0.67689999999999995</v>
      </c>
      <c r="K341" s="139">
        <v>0.64739999999999998</v>
      </c>
      <c r="L341" s="139">
        <v>0.64180000000000004</v>
      </c>
      <c r="M341" s="139">
        <v>0.63200000000000001</v>
      </c>
      <c r="N341" s="139">
        <v>0.61699999999999999</v>
      </c>
      <c r="O341" s="139">
        <v>0.61399999999999999</v>
      </c>
      <c r="P341" s="156">
        <v>0.61504142574732568</v>
      </c>
      <c r="Q341" s="95" t="str">
        <f t="shared" ref="Q341:Q371" si="31">IF(OR(O341=0,N341=0),"-",IF(O341=N341,"-",CONCATENATE(ROUNDDOWN((O341-N341)*100,1), " ", "p.p")))</f>
        <v>-0.3 p.p</v>
      </c>
      <c r="R341" s="95" t="str">
        <f t="shared" ref="R341:R371" si="32">IF(OR(O341=0,F341=0),"-",IF(O341=F341,"-",CONCATENATE(ROUNDDOWN((O341-F341)*100,1), " ", "p.p")))</f>
        <v>1.2 p.p</v>
      </c>
      <c r="AE341" s="2"/>
    </row>
    <row r="342" spans="3:31" s="1" customFormat="1" x14ac:dyDescent="0.25">
      <c r="C342" s="187"/>
      <c r="D342" s="188"/>
      <c r="E342" s="154" t="s">
        <v>30</v>
      </c>
      <c r="F342" s="139">
        <v>0.69679999999999997</v>
      </c>
      <c r="G342" s="139">
        <v>0.6835</v>
      </c>
      <c r="H342" s="139">
        <v>0</v>
      </c>
      <c r="I342" s="139">
        <v>0.6411</v>
      </c>
      <c r="J342" s="139">
        <v>0.626</v>
      </c>
      <c r="K342" s="139">
        <v>0.67639110257811574</v>
      </c>
      <c r="L342" s="139">
        <v>0.63200000000000001</v>
      </c>
      <c r="M342" s="139">
        <v>0.60599999999999998</v>
      </c>
      <c r="N342" s="139">
        <v>0.63</v>
      </c>
      <c r="O342" s="139">
        <v>0</v>
      </c>
      <c r="P342" s="157">
        <v>0</v>
      </c>
      <c r="Q342" s="95" t="str">
        <f t="shared" si="31"/>
        <v>-</v>
      </c>
      <c r="R342" s="95" t="str">
        <f t="shared" si="32"/>
        <v>-</v>
      </c>
      <c r="AE342" s="2"/>
    </row>
    <row r="343" spans="3:31" s="1" customFormat="1" x14ac:dyDescent="0.25">
      <c r="C343" s="187"/>
      <c r="D343" s="188"/>
      <c r="E343" s="154" t="s">
        <v>2</v>
      </c>
      <c r="F343" s="138">
        <v>0.53</v>
      </c>
      <c r="G343" s="139">
        <v>0.53799999999999992</v>
      </c>
      <c r="H343" s="139">
        <v>0.53400000000000003</v>
      </c>
      <c r="I343" s="139">
        <v>0.52200000000000002</v>
      </c>
      <c r="J343" s="139">
        <v>0.47</v>
      </c>
      <c r="K343" s="139">
        <v>0.46200000000000002</v>
      </c>
      <c r="L343" s="139">
        <v>0.44900000000000001</v>
      </c>
      <c r="M343" s="139">
        <v>0.44799999999999995</v>
      </c>
      <c r="N343" s="139">
        <v>0.44299999999999995</v>
      </c>
      <c r="O343" s="139">
        <v>0.439</v>
      </c>
      <c r="P343" s="156">
        <v>0.44130000000000003</v>
      </c>
      <c r="Q343" s="95" t="str">
        <f t="shared" si="31"/>
        <v>-0.3 p.p</v>
      </c>
      <c r="R343" s="95" t="str">
        <f t="shared" si="32"/>
        <v>-9.1 p.p</v>
      </c>
      <c r="AE343" s="2"/>
    </row>
    <row r="344" spans="3:31" s="1" customFormat="1" x14ac:dyDescent="0.25">
      <c r="C344" s="187"/>
      <c r="D344" s="188"/>
      <c r="E344" s="154" t="s">
        <v>3</v>
      </c>
      <c r="F344" s="138">
        <v>0.4854</v>
      </c>
      <c r="G344" s="139">
        <v>0.49399999999999999</v>
      </c>
      <c r="H344" s="139">
        <v>0.49199999999999999</v>
      </c>
      <c r="I344" s="139">
        <v>0.48920000000000002</v>
      </c>
      <c r="J344" s="139">
        <v>0.48099999999999998</v>
      </c>
      <c r="K344" s="139">
        <v>0.46400000000000002</v>
      </c>
      <c r="L344" s="139">
        <v>0.46610000000000001</v>
      </c>
      <c r="M344" s="139">
        <v>0.45240000000000002</v>
      </c>
      <c r="N344" s="139">
        <v>0.48899999999999999</v>
      </c>
      <c r="O344" s="139">
        <v>0</v>
      </c>
      <c r="P344" s="157">
        <v>0</v>
      </c>
      <c r="Q344" s="95" t="str">
        <f t="shared" si="31"/>
        <v>-</v>
      </c>
      <c r="R344" s="95" t="str">
        <f t="shared" si="32"/>
        <v>-</v>
      </c>
      <c r="AE344" s="2"/>
    </row>
    <row r="345" spans="3:31" s="1" customFormat="1" x14ac:dyDescent="0.25">
      <c r="C345" s="187"/>
      <c r="D345" s="188"/>
      <c r="E345" s="154" t="s">
        <v>4</v>
      </c>
      <c r="F345" s="138">
        <v>0.84430000000000005</v>
      </c>
      <c r="G345" s="139">
        <v>0.85109999999999997</v>
      </c>
      <c r="H345" s="139">
        <v>0.83509999999999995</v>
      </c>
      <c r="I345" s="139">
        <v>0.81659999999999999</v>
      </c>
      <c r="J345" s="139">
        <v>0.80630000000000002</v>
      </c>
      <c r="K345" s="139">
        <v>0.78400000000000003</v>
      </c>
      <c r="L345" s="139">
        <v>0.747</v>
      </c>
      <c r="M345" s="139">
        <v>0.73499999999999999</v>
      </c>
      <c r="N345" s="139">
        <v>0.73299999999999998</v>
      </c>
      <c r="O345" s="139">
        <v>0.91</v>
      </c>
      <c r="P345" s="156">
        <v>0.89900000000000002</v>
      </c>
      <c r="Q345" s="95" t="str">
        <f t="shared" si="31"/>
        <v>17.7 p.p</v>
      </c>
      <c r="R345" s="95" t="str">
        <f t="shared" si="32"/>
        <v>6.5 p.p</v>
      </c>
      <c r="AE345" s="2"/>
    </row>
    <row r="346" spans="3:31" s="1" customFormat="1" x14ac:dyDescent="0.25">
      <c r="C346" s="187"/>
      <c r="D346" s="188"/>
      <c r="E346" s="154" t="s">
        <v>5</v>
      </c>
      <c r="F346" s="138">
        <v>0</v>
      </c>
      <c r="G346" s="139">
        <v>0</v>
      </c>
      <c r="H346" s="139">
        <v>0</v>
      </c>
      <c r="I346" s="139">
        <v>0.41700000000000004</v>
      </c>
      <c r="J346" s="139">
        <v>0.42</v>
      </c>
      <c r="K346" s="139">
        <v>0.41700000000000004</v>
      </c>
      <c r="L346" s="139">
        <v>0.42499999999999999</v>
      </c>
      <c r="M346" s="139">
        <v>0.42299999999999999</v>
      </c>
      <c r="N346" s="139">
        <v>0.41899999999999998</v>
      </c>
      <c r="O346" s="139">
        <v>0.41880000000000001</v>
      </c>
      <c r="P346" s="156">
        <v>0.40720000000000001</v>
      </c>
      <c r="Q346" s="95" t="str">
        <f t="shared" si="31"/>
        <v>0 p.p</v>
      </c>
      <c r="R346" s="95" t="str">
        <f t="shared" si="32"/>
        <v>-</v>
      </c>
      <c r="AE346" s="2"/>
    </row>
    <row r="347" spans="3:31" s="1" customFormat="1" x14ac:dyDescent="0.25">
      <c r="C347" s="187"/>
      <c r="D347" s="188"/>
      <c r="E347" s="154" t="s">
        <v>6</v>
      </c>
      <c r="F347" s="138">
        <v>0.69899999999999995</v>
      </c>
      <c r="G347" s="139">
        <v>0.69</v>
      </c>
      <c r="H347" s="139">
        <v>0.68700000000000006</v>
      </c>
      <c r="I347" s="139">
        <v>0.69399999999999995</v>
      </c>
      <c r="J347" s="139">
        <v>0.67993000000000003</v>
      </c>
      <c r="K347" s="139">
        <v>0.687171433015896</v>
      </c>
      <c r="L347" s="139">
        <v>0.67435116374334414</v>
      </c>
      <c r="M347" s="139">
        <v>0.65705360309287686</v>
      </c>
      <c r="N347" s="139">
        <v>0.65</v>
      </c>
      <c r="O347" s="139">
        <v>0</v>
      </c>
      <c r="P347" s="156">
        <v>0.72815594437767894</v>
      </c>
      <c r="Q347" s="95" t="str">
        <f t="shared" si="31"/>
        <v>-</v>
      </c>
      <c r="R347" s="95" t="str">
        <f t="shared" si="32"/>
        <v>-</v>
      </c>
      <c r="AE347" s="2"/>
    </row>
    <row r="348" spans="3:31" s="1" customFormat="1" x14ac:dyDescent="0.25">
      <c r="C348" s="187"/>
      <c r="D348" s="188"/>
      <c r="E348" s="154" t="s">
        <v>7</v>
      </c>
      <c r="F348" s="138">
        <v>0.95699999999999996</v>
      </c>
      <c r="G348" s="139">
        <v>0.96599999999999997</v>
      </c>
      <c r="H348" s="139">
        <v>0.96199999999999997</v>
      </c>
      <c r="I348" s="139">
        <v>0.87190000000000001</v>
      </c>
      <c r="J348" s="139">
        <v>0.84199999999999997</v>
      </c>
      <c r="K348" s="139">
        <v>0.82399999999999995</v>
      </c>
      <c r="L348" s="139">
        <v>0.86599999999999999</v>
      </c>
      <c r="M348" s="139">
        <v>0.80100000000000005</v>
      </c>
      <c r="N348" s="139">
        <v>0.80600000000000005</v>
      </c>
      <c r="O348" s="139">
        <v>0.80200000000000005</v>
      </c>
      <c r="P348" s="157">
        <v>0</v>
      </c>
      <c r="Q348" s="95" t="str">
        <f t="shared" si="31"/>
        <v>-0.4 p.p</v>
      </c>
      <c r="R348" s="95" t="str">
        <f t="shared" si="32"/>
        <v>-15.5 p.p</v>
      </c>
      <c r="AE348" s="2"/>
    </row>
    <row r="349" spans="3:31" s="1" customFormat="1" x14ac:dyDescent="0.25">
      <c r="C349" s="187"/>
      <c r="D349" s="188"/>
      <c r="E349" s="154" t="s">
        <v>8</v>
      </c>
      <c r="F349" s="138">
        <v>0.38679999999999998</v>
      </c>
      <c r="G349" s="139">
        <v>0.40210000000000001</v>
      </c>
      <c r="H349" s="139">
        <v>0.43940000000000001</v>
      </c>
      <c r="I349" s="139">
        <v>0.43719999999999998</v>
      </c>
      <c r="J349" s="139">
        <v>0.42809568695550637</v>
      </c>
      <c r="K349" s="139">
        <v>0.40350000000000003</v>
      </c>
      <c r="L349" s="139">
        <v>0.40849999999999997</v>
      </c>
      <c r="M349" s="139">
        <v>0.48399999999999999</v>
      </c>
      <c r="N349" s="139">
        <v>0.44981032062392279</v>
      </c>
      <c r="O349" s="139">
        <v>0.44921915474254598</v>
      </c>
      <c r="P349" s="156">
        <v>0.45050000000000001</v>
      </c>
      <c r="Q349" s="95" t="str">
        <f t="shared" si="31"/>
        <v>0 p.p</v>
      </c>
      <c r="R349" s="95" t="str">
        <f t="shared" si="32"/>
        <v>6.2 p.p</v>
      </c>
      <c r="AE349" s="2"/>
    </row>
    <row r="350" spans="3:31" s="1" customFormat="1" x14ac:dyDescent="0.25">
      <c r="C350" s="187"/>
      <c r="D350" s="188"/>
      <c r="E350" s="154" t="s">
        <v>9</v>
      </c>
      <c r="F350" s="138">
        <v>0.91300000000000003</v>
      </c>
      <c r="G350" s="139">
        <v>0.91500000000000004</v>
      </c>
      <c r="H350" s="139">
        <v>0.91400000000000003</v>
      </c>
      <c r="I350" s="139">
        <v>0.91600000000000004</v>
      </c>
      <c r="J350" s="139">
        <v>0.91500000000000004</v>
      </c>
      <c r="K350" s="139">
        <v>0.91300000000000003</v>
      </c>
      <c r="L350" s="139">
        <v>0.91300000000000003</v>
      </c>
      <c r="M350" s="139">
        <v>0.89500000000000002</v>
      </c>
      <c r="N350" s="139">
        <v>0.94</v>
      </c>
      <c r="O350" s="139">
        <v>0.93799999999999994</v>
      </c>
      <c r="P350" s="156">
        <v>0.93500000000000005</v>
      </c>
      <c r="Q350" s="95" t="str">
        <f t="shared" si="31"/>
        <v>-0.2 p.p</v>
      </c>
      <c r="R350" s="95" t="str">
        <f t="shared" si="32"/>
        <v>2.4 p.p</v>
      </c>
      <c r="AE350" s="2"/>
    </row>
    <row r="351" spans="3:31" s="1" customFormat="1" x14ac:dyDescent="0.25">
      <c r="C351" s="187"/>
      <c r="D351" s="188"/>
      <c r="E351" s="154" t="s">
        <v>10</v>
      </c>
      <c r="F351" s="138">
        <v>0.52400000000000002</v>
      </c>
      <c r="G351" s="139">
        <v>0.51700000000000002</v>
      </c>
      <c r="H351" s="139">
        <v>0.54800000000000004</v>
      </c>
      <c r="I351" s="139">
        <v>0.54200000000000004</v>
      </c>
      <c r="J351" s="139">
        <v>0.54800000000000004</v>
      </c>
      <c r="K351" s="139">
        <v>0.55100000000000005</v>
      </c>
      <c r="L351" s="139">
        <v>0.55200000000000005</v>
      </c>
      <c r="M351" s="139">
        <v>0.55400000000000005</v>
      </c>
      <c r="N351" s="139">
        <v>0.55400000000000005</v>
      </c>
      <c r="O351" s="139">
        <v>0.55600000000000005</v>
      </c>
      <c r="P351" s="156">
        <v>0</v>
      </c>
      <c r="Q351" s="95" t="str">
        <f t="shared" si="31"/>
        <v>0.2 p.p</v>
      </c>
      <c r="R351" s="95" t="str">
        <f t="shared" si="32"/>
        <v>3.2 p.p</v>
      </c>
      <c r="AE351" s="2"/>
    </row>
    <row r="352" spans="3:31" s="1" customFormat="1" x14ac:dyDescent="0.25">
      <c r="C352" s="187"/>
      <c r="D352" s="188"/>
      <c r="E352" s="154" t="s">
        <v>12</v>
      </c>
      <c r="F352" s="138">
        <v>0.38869999999999999</v>
      </c>
      <c r="G352" s="139">
        <v>0.372</v>
      </c>
      <c r="H352" s="139">
        <v>0.36230000000000001</v>
      </c>
      <c r="I352" s="139">
        <v>0.36230000000000001</v>
      </c>
      <c r="J352" s="139">
        <v>0.35099999999999998</v>
      </c>
      <c r="K352" s="139">
        <v>0.39200000000000002</v>
      </c>
      <c r="L352" s="139">
        <v>0.41899999999999998</v>
      </c>
      <c r="M352" s="139">
        <v>0.40400000000000003</v>
      </c>
      <c r="N352" s="139">
        <v>0.379</v>
      </c>
      <c r="O352" s="139">
        <v>0.37591410661556496</v>
      </c>
      <c r="P352" s="156">
        <v>0</v>
      </c>
      <c r="Q352" s="95" t="str">
        <f t="shared" si="31"/>
        <v>-0.3 p.p</v>
      </c>
      <c r="R352" s="95" t="str">
        <f t="shared" si="32"/>
        <v>-1.2 p.p</v>
      </c>
      <c r="AE352" s="2"/>
    </row>
    <row r="353" spans="3:31" s="1" customFormat="1" x14ac:dyDescent="0.25">
      <c r="C353" s="187"/>
      <c r="D353" s="188"/>
      <c r="E353" s="154" t="s">
        <v>28</v>
      </c>
      <c r="F353" s="138">
        <v>0.84200000000000008</v>
      </c>
      <c r="G353" s="139">
        <v>0.84599999999999997</v>
      </c>
      <c r="H353" s="139">
        <v>0.82599999999999996</v>
      </c>
      <c r="I353" s="139">
        <v>0.80900000000000005</v>
      </c>
      <c r="J353" s="139">
        <v>0.79599999999999993</v>
      </c>
      <c r="K353" s="139">
        <v>0.77500000000000002</v>
      </c>
      <c r="L353" s="139">
        <v>0.7609999999999999</v>
      </c>
      <c r="M353" s="139">
        <v>0.755</v>
      </c>
      <c r="N353" s="139">
        <v>0.746</v>
      </c>
      <c r="O353" s="139">
        <v>0.74400000000000011</v>
      </c>
      <c r="P353" s="156">
        <v>0</v>
      </c>
      <c r="Q353" s="95" t="str">
        <f t="shared" si="31"/>
        <v>-0.1 p.p</v>
      </c>
      <c r="R353" s="95" t="str">
        <f t="shared" si="32"/>
        <v>-9.8 p.p</v>
      </c>
      <c r="AE353" s="2"/>
    </row>
    <row r="354" spans="3:31" s="1" customFormat="1" x14ac:dyDescent="0.25">
      <c r="C354" s="187"/>
      <c r="D354" s="188"/>
      <c r="E354" s="154" t="s">
        <v>13</v>
      </c>
      <c r="F354" s="138">
        <v>0.8154751700714733</v>
      </c>
      <c r="G354" s="139">
        <v>0.8175</v>
      </c>
      <c r="H354" s="139">
        <v>0.80920000000000003</v>
      </c>
      <c r="I354" s="139">
        <v>0.79779999999999995</v>
      </c>
      <c r="J354" s="139">
        <v>0.79902186416543197</v>
      </c>
      <c r="K354" s="139">
        <v>0.79768667599999998</v>
      </c>
      <c r="L354" s="139">
        <v>0.80136651699999994</v>
      </c>
      <c r="M354" s="139">
        <v>0.75990000000000002</v>
      </c>
      <c r="N354" s="139">
        <v>0.751</v>
      </c>
      <c r="O354" s="139">
        <v>0.72</v>
      </c>
      <c r="P354" s="156">
        <v>0</v>
      </c>
      <c r="Q354" s="95" t="str">
        <f t="shared" si="31"/>
        <v>-3.1 p.p</v>
      </c>
      <c r="R354" s="95" t="str">
        <f t="shared" si="32"/>
        <v>-9.5 p.p</v>
      </c>
      <c r="AE354" s="2"/>
    </row>
    <row r="355" spans="3:31" s="1" customFormat="1" x14ac:dyDescent="0.25">
      <c r="C355" s="187"/>
      <c r="D355" s="188"/>
      <c r="E355" s="154" t="s">
        <v>14</v>
      </c>
      <c r="F355" s="138">
        <v>0.67030000000000001</v>
      </c>
      <c r="G355" s="139">
        <v>0.63971924416697479</v>
      </c>
      <c r="H355" s="139">
        <v>0.65249999999999997</v>
      </c>
      <c r="I355" s="139">
        <v>0.64970000000000006</v>
      </c>
      <c r="J355" s="139">
        <v>0.64</v>
      </c>
      <c r="K355" s="139">
        <v>0.61</v>
      </c>
      <c r="L355" s="139">
        <v>0.627</v>
      </c>
      <c r="M355" s="139">
        <v>0.65700000000000003</v>
      </c>
      <c r="N355" s="139">
        <v>0.66600000000000004</v>
      </c>
      <c r="O355" s="139">
        <v>0</v>
      </c>
      <c r="P355" s="156">
        <v>0</v>
      </c>
      <c r="Q355" s="95" t="str">
        <f t="shared" si="31"/>
        <v>-</v>
      </c>
      <c r="R355" s="95" t="str">
        <f t="shared" si="32"/>
        <v>-</v>
      </c>
      <c r="AE355" s="2"/>
    </row>
    <row r="356" spans="3:31" s="1" customFormat="1" x14ac:dyDescent="0.25">
      <c r="C356" s="187"/>
      <c r="D356" s="188"/>
      <c r="E356" s="154" t="s">
        <v>15</v>
      </c>
      <c r="F356" s="138">
        <v>0.97989999999999999</v>
      </c>
      <c r="G356" s="139">
        <v>0.99660000000000004</v>
      </c>
      <c r="H356" s="139">
        <v>0.98550000000000004</v>
      </c>
      <c r="I356" s="139">
        <v>0.98850000000000005</v>
      </c>
      <c r="J356" s="139">
        <v>0.99</v>
      </c>
      <c r="K356" s="139">
        <v>0.998</v>
      </c>
      <c r="L356" s="139">
        <v>0.99399999999999999</v>
      </c>
      <c r="M356" s="139">
        <v>0.99</v>
      </c>
      <c r="N356" s="139">
        <v>0.98</v>
      </c>
      <c r="O356" s="139">
        <v>0.99600000000000011</v>
      </c>
      <c r="P356" s="156">
        <v>0</v>
      </c>
      <c r="Q356" s="95" t="str">
        <f t="shared" si="31"/>
        <v>1.6 p.p</v>
      </c>
      <c r="R356" s="95" t="str">
        <f t="shared" si="32"/>
        <v>1.6 p.p</v>
      </c>
      <c r="AE356" s="2"/>
    </row>
    <row r="357" spans="3:31" s="1" customFormat="1" x14ac:dyDescent="0.25">
      <c r="C357" s="187"/>
      <c r="D357" s="188"/>
      <c r="E357" s="154" t="s">
        <v>16</v>
      </c>
      <c r="F357" s="138">
        <v>0.69309999999999994</v>
      </c>
      <c r="G357" s="139">
        <v>0.67930000000000001</v>
      </c>
      <c r="H357" s="139">
        <v>0.73180000000000001</v>
      </c>
      <c r="I357" s="139">
        <v>0.70550000000000002</v>
      </c>
      <c r="J357" s="139">
        <v>0.69389999999999996</v>
      </c>
      <c r="K357" s="139">
        <v>0.68100000000000005</v>
      </c>
      <c r="L357" s="139">
        <v>0.7</v>
      </c>
      <c r="M357" s="139">
        <v>0.68899999999999995</v>
      </c>
      <c r="N357" s="139">
        <v>0.66700000000000004</v>
      </c>
      <c r="O357" s="139">
        <v>0.72699999999999998</v>
      </c>
      <c r="P357" s="156">
        <v>0.71699999999999997</v>
      </c>
      <c r="Q357" s="95" t="str">
        <f t="shared" si="31"/>
        <v>5.9 p.p</v>
      </c>
      <c r="R357" s="95" t="str">
        <f t="shared" si="32"/>
        <v>3.3 p.p</v>
      </c>
      <c r="AE357" s="2"/>
    </row>
    <row r="358" spans="3:31" s="1" customFormat="1" x14ac:dyDescent="0.25">
      <c r="C358" s="187"/>
      <c r="D358" s="188"/>
      <c r="E358" s="154" t="s">
        <v>29</v>
      </c>
      <c r="F358" s="138">
        <v>0</v>
      </c>
      <c r="G358" s="139">
        <v>0</v>
      </c>
      <c r="H358" s="139">
        <v>0</v>
      </c>
      <c r="I358" s="139">
        <v>0</v>
      </c>
      <c r="J358" s="139">
        <v>0</v>
      </c>
      <c r="K358" s="139">
        <v>0</v>
      </c>
      <c r="L358" s="139">
        <v>0</v>
      </c>
      <c r="M358" s="139">
        <v>0</v>
      </c>
      <c r="N358" s="139">
        <v>0.48399999999999999</v>
      </c>
      <c r="O358" s="139">
        <v>0</v>
      </c>
      <c r="P358" s="156">
        <v>0</v>
      </c>
      <c r="Q358" s="95" t="str">
        <f t="shared" si="31"/>
        <v>-</v>
      </c>
      <c r="R358" s="95" t="str">
        <f t="shared" si="32"/>
        <v>-</v>
      </c>
      <c r="AE358" s="2"/>
    </row>
    <row r="359" spans="3:31" s="1" customFormat="1" x14ac:dyDescent="0.25">
      <c r="C359" s="187"/>
      <c r="D359" s="188"/>
      <c r="E359" s="154" t="s">
        <v>17</v>
      </c>
      <c r="F359" s="138">
        <v>0</v>
      </c>
      <c r="G359" s="139">
        <v>0</v>
      </c>
      <c r="H359" s="139">
        <v>0</v>
      </c>
      <c r="I359" s="139">
        <v>0</v>
      </c>
      <c r="J359" s="139">
        <v>0.84399999999999997</v>
      </c>
      <c r="K359" s="139">
        <v>0.83699999999999997</v>
      </c>
      <c r="L359" s="139">
        <v>0.79949999999999999</v>
      </c>
      <c r="M359" s="139">
        <v>0.876</v>
      </c>
      <c r="N359" s="139">
        <v>0.8931</v>
      </c>
      <c r="O359" s="139">
        <v>0</v>
      </c>
      <c r="P359" s="156">
        <v>0</v>
      </c>
      <c r="Q359" s="95" t="str">
        <f t="shared" si="31"/>
        <v>-</v>
      </c>
      <c r="R359" s="95" t="str">
        <f t="shared" si="32"/>
        <v>-</v>
      </c>
      <c r="AE359" s="2"/>
    </row>
    <row r="360" spans="3:31" s="1" customFormat="1" x14ac:dyDescent="0.25">
      <c r="C360" s="187"/>
      <c r="D360" s="188"/>
      <c r="E360" s="154" t="s">
        <v>18</v>
      </c>
      <c r="F360" s="138">
        <v>0.7390000000000001</v>
      </c>
      <c r="G360" s="139">
        <v>0.71799999999999997</v>
      </c>
      <c r="H360" s="139">
        <v>0.75</v>
      </c>
      <c r="I360" s="139">
        <v>0.75450000000000006</v>
      </c>
      <c r="J360" s="139">
        <v>0.748</v>
      </c>
      <c r="K360" s="139">
        <v>0.77099999999999991</v>
      </c>
      <c r="L360" s="139">
        <v>0.8</v>
      </c>
      <c r="M360" s="139">
        <v>0</v>
      </c>
      <c r="N360" s="139">
        <v>0</v>
      </c>
      <c r="O360" s="139">
        <v>0</v>
      </c>
      <c r="P360" s="156">
        <v>0</v>
      </c>
      <c r="Q360" s="95" t="str">
        <f t="shared" si="31"/>
        <v>-</v>
      </c>
      <c r="R360" s="95" t="str">
        <f t="shared" si="32"/>
        <v>-</v>
      </c>
      <c r="AE360" s="2"/>
    </row>
    <row r="361" spans="3:31" s="1" customFormat="1" x14ac:dyDescent="0.25">
      <c r="C361" s="187"/>
      <c r="D361" s="188"/>
      <c r="E361" s="154" t="s">
        <v>19</v>
      </c>
      <c r="F361" s="138">
        <v>0.72089999999999999</v>
      </c>
      <c r="G361" s="139">
        <v>0.74909999999999999</v>
      </c>
      <c r="H361" s="139">
        <v>0.80700000000000005</v>
      </c>
      <c r="I361" s="139">
        <v>0.74039999999999995</v>
      </c>
      <c r="J361" s="139">
        <v>0.746</v>
      </c>
      <c r="K361" s="139">
        <v>0.73599999999999999</v>
      </c>
      <c r="L361" s="139">
        <v>0.73899999999999999</v>
      </c>
      <c r="M361" s="139">
        <v>0.74399999999999999</v>
      </c>
      <c r="N361" s="139">
        <v>0.7337105719100897</v>
      </c>
      <c r="O361" s="139">
        <v>0.69848895679457523</v>
      </c>
      <c r="P361" s="156">
        <v>0.70179999999999998</v>
      </c>
      <c r="Q361" s="95" t="str">
        <f t="shared" si="31"/>
        <v>-3.5 p.p</v>
      </c>
      <c r="R361" s="95" t="str">
        <f t="shared" si="32"/>
        <v>-2.2 p.p</v>
      </c>
      <c r="AE361" s="2"/>
    </row>
    <row r="362" spans="3:31" s="1" customFormat="1" x14ac:dyDescent="0.25">
      <c r="C362" s="187"/>
      <c r="D362" s="188"/>
      <c r="E362" s="154" t="s">
        <v>20</v>
      </c>
      <c r="F362" s="138">
        <v>0.52619382612347754</v>
      </c>
      <c r="G362" s="139">
        <v>0.52760104502843086</v>
      </c>
      <c r="H362" s="139">
        <v>0.60093217896231932</v>
      </c>
      <c r="I362" s="139">
        <v>0.69939271255060731</v>
      </c>
      <c r="J362" s="139">
        <v>0</v>
      </c>
      <c r="K362" s="139">
        <v>0.71</v>
      </c>
      <c r="L362" s="139">
        <v>0.72799999999999998</v>
      </c>
      <c r="M362" s="139">
        <v>0</v>
      </c>
      <c r="N362" s="139">
        <v>0</v>
      </c>
      <c r="O362" s="139">
        <v>0.75</v>
      </c>
      <c r="P362" s="156">
        <v>0.76</v>
      </c>
      <c r="Q362" s="95" t="str">
        <f t="shared" si="31"/>
        <v>-</v>
      </c>
      <c r="R362" s="95" t="str">
        <f t="shared" si="32"/>
        <v>22.3 p.p</v>
      </c>
      <c r="AE362" s="2"/>
    </row>
    <row r="363" spans="3:31" s="1" customFormat="1" x14ac:dyDescent="0.25">
      <c r="C363" s="187"/>
      <c r="D363" s="188"/>
      <c r="E363" s="154" t="s">
        <v>21</v>
      </c>
      <c r="F363" s="138">
        <v>0.93946904769014838</v>
      </c>
      <c r="G363" s="139">
        <v>0.94502042098649075</v>
      </c>
      <c r="H363" s="139">
        <v>0.93504101791394612</v>
      </c>
      <c r="I363" s="139">
        <v>0.92076887013595876</v>
      </c>
      <c r="J363" s="139">
        <v>0.90030337901454127</v>
      </c>
      <c r="K363" s="139">
        <v>0.88456402892197616</v>
      </c>
      <c r="L363" s="139">
        <v>0.8480274603846335</v>
      </c>
      <c r="M363" s="139">
        <v>0.82408127972330303</v>
      </c>
      <c r="N363" s="139">
        <v>0.80479389125951939</v>
      </c>
      <c r="O363" s="139">
        <v>0.82986586087915226</v>
      </c>
      <c r="P363" s="156">
        <v>0.7740208943568484</v>
      </c>
      <c r="Q363" s="95" t="str">
        <f t="shared" si="31"/>
        <v>2.5 p.p</v>
      </c>
      <c r="R363" s="95" t="str">
        <f t="shared" si="32"/>
        <v>-10.9 p.p</v>
      </c>
      <c r="AE363" s="2"/>
    </row>
    <row r="364" spans="3:31" s="1" customFormat="1" x14ac:dyDescent="0.25">
      <c r="C364" s="187"/>
      <c r="D364" s="188"/>
      <c r="E364" s="154" t="s">
        <v>22</v>
      </c>
      <c r="F364" s="138">
        <v>0.83930000000000005</v>
      </c>
      <c r="G364" s="139">
        <v>0.76729999999999998</v>
      </c>
      <c r="H364" s="139">
        <v>0.76</v>
      </c>
      <c r="I364" s="139">
        <v>0.74070000000000003</v>
      </c>
      <c r="J364" s="139">
        <v>0.71299999999999997</v>
      </c>
      <c r="K364" s="139">
        <v>0.75</v>
      </c>
      <c r="L364" s="139">
        <v>0.7350000000000001</v>
      </c>
      <c r="M364" s="139">
        <v>0.68432077783486822</v>
      </c>
      <c r="N364" s="139">
        <v>0.67100000000000004</v>
      </c>
      <c r="O364" s="139">
        <v>0</v>
      </c>
      <c r="P364" s="157">
        <v>0</v>
      </c>
      <c r="Q364" s="95" t="str">
        <f t="shared" si="31"/>
        <v>-</v>
      </c>
      <c r="R364" s="95" t="str">
        <f t="shared" si="32"/>
        <v>-</v>
      </c>
      <c r="AE364" s="2"/>
    </row>
    <row r="365" spans="3:31" s="1" customFormat="1" x14ac:dyDescent="0.25">
      <c r="C365" s="187"/>
      <c r="D365" s="188"/>
      <c r="E365" s="154" t="s">
        <v>23</v>
      </c>
      <c r="F365" s="138">
        <v>0.70099999999999996</v>
      </c>
      <c r="G365" s="139">
        <v>0.67800000000000005</v>
      </c>
      <c r="H365" s="139">
        <v>0.65950426724718703</v>
      </c>
      <c r="I365" s="139">
        <v>0.64639158722921652</v>
      </c>
      <c r="J365" s="139">
        <v>0.62979762610391776</v>
      </c>
      <c r="K365" s="139">
        <v>0.61674563006523297</v>
      </c>
      <c r="L365" s="139">
        <v>0.60695393698832867</v>
      </c>
      <c r="M365" s="139">
        <v>0.59932718047954625</v>
      </c>
      <c r="N365" s="139">
        <v>0.60451675479572997</v>
      </c>
      <c r="O365" s="139">
        <v>0.59968196476580549</v>
      </c>
      <c r="P365" s="156">
        <v>0.57534717826260173</v>
      </c>
      <c r="Q365" s="95" t="str">
        <f t="shared" si="31"/>
        <v>-0.4 p.p</v>
      </c>
      <c r="R365" s="95" t="str">
        <f t="shared" si="32"/>
        <v>-10.1 p.p</v>
      </c>
      <c r="AE365" s="2"/>
    </row>
    <row r="366" spans="3:31" s="1" customFormat="1" x14ac:dyDescent="0.25">
      <c r="C366" s="187"/>
      <c r="D366" s="188"/>
      <c r="E366" s="154" t="s">
        <v>31</v>
      </c>
      <c r="F366" s="138">
        <v>0.65949197504802715</v>
      </c>
      <c r="G366" s="139">
        <v>0</v>
      </c>
      <c r="H366" s="139">
        <v>0</v>
      </c>
      <c r="I366" s="139">
        <v>0</v>
      </c>
      <c r="J366" s="139">
        <v>0.75109999999999999</v>
      </c>
      <c r="K366" s="139">
        <v>0.89559999999999995</v>
      </c>
      <c r="L366" s="139">
        <v>0.75219999999999998</v>
      </c>
      <c r="M366" s="139">
        <v>0</v>
      </c>
      <c r="N366" s="139">
        <v>0.6846000000000001</v>
      </c>
      <c r="O366" s="139">
        <v>0</v>
      </c>
      <c r="P366" s="157">
        <v>0</v>
      </c>
      <c r="Q366" s="95" t="str">
        <f t="shared" si="31"/>
        <v>-</v>
      </c>
      <c r="R366" s="95" t="str">
        <f t="shared" si="32"/>
        <v>-</v>
      </c>
      <c r="AE366" s="2"/>
    </row>
    <row r="367" spans="3:31" s="1" customFormat="1" x14ac:dyDescent="0.25">
      <c r="C367" s="187"/>
      <c r="D367" s="188"/>
      <c r="E367" s="154" t="s">
        <v>24</v>
      </c>
      <c r="F367" s="138">
        <v>0.90800000000000003</v>
      </c>
      <c r="G367" s="139">
        <v>0.86599999999999999</v>
      </c>
      <c r="H367" s="139">
        <v>0.8680000000000001</v>
      </c>
      <c r="I367" s="139">
        <v>0.85220000000000007</v>
      </c>
      <c r="J367" s="139">
        <v>0.83499999999999996</v>
      </c>
      <c r="K367" s="139">
        <v>0.83799999999999997</v>
      </c>
      <c r="L367" s="139">
        <v>0.82599999999999996</v>
      </c>
      <c r="M367" s="139">
        <v>0.82699999999999996</v>
      </c>
      <c r="N367" s="139">
        <v>0.83199999999999996</v>
      </c>
      <c r="O367" s="139">
        <v>0.83499999999999996</v>
      </c>
      <c r="P367" s="156">
        <v>0</v>
      </c>
      <c r="Q367" s="95" t="str">
        <f t="shared" si="31"/>
        <v>0.3 p.p</v>
      </c>
      <c r="R367" s="95" t="str">
        <f t="shared" si="32"/>
        <v>-7.3 p.p</v>
      </c>
      <c r="AE367" s="2"/>
    </row>
    <row r="368" spans="3:31" s="1" customFormat="1" x14ac:dyDescent="0.25">
      <c r="C368" s="187"/>
      <c r="D368" s="188"/>
      <c r="E368" s="154" t="s">
        <v>25</v>
      </c>
      <c r="F368" s="138">
        <v>0.92959999999999998</v>
      </c>
      <c r="G368" s="139">
        <v>0.96050000000000002</v>
      </c>
      <c r="H368" s="139">
        <v>0.91920000000000002</v>
      </c>
      <c r="I368" s="139">
        <v>0.90710000000000002</v>
      </c>
      <c r="J368" s="139">
        <v>0.90190000000000003</v>
      </c>
      <c r="K368" s="139">
        <v>0.89890000000000003</v>
      </c>
      <c r="L368" s="139">
        <v>0.88190000000000002</v>
      </c>
      <c r="M368" s="139">
        <v>0.87519999999999998</v>
      </c>
      <c r="N368" s="139">
        <v>0.87429999999999997</v>
      </c>
      <c r="O368" s="139">
        <v>0.85730000000000006</v>
      </c>
      <c r="P368" s="156">
        <v>0</v>
      </c>
      <c r="Q368" s="95" t="str">
        <f t="shared" si="31"/>
        <v>-1.6 p.p</v>
      </c>
      <c r="R368" s="95" t="str">
        <f t="shared" si="32"/>
        <v>-7.2 p.p</v>
      </c>
      <c r="AE368" s="2"/>
    </row>
    <row r="369" spans="3:31" s="1" customFormat="1" x14ac:dyDescent="0.25">
      <c r="C369" s="187"/>
      <c r="D369" s="188"/>
      <c r="E369" s="154" t="s">
        <v>26</v>
      </c>
      <c r="F369" s="138">
        <v>0.89710000000000001</v>
      </c>
      <c r="G369" s="139">
        <v>0.84650000000000003</v>
      </c>
      <c r="H369" s="139">
        <v>0.83750000000000002</v>
      </c>
      <c r="I369" s="139">
        <v>0.85049999999999992</v>
      </c>
      <c r="J369" s="139">
        <v>0.89070000000000005</v>
      </c>
      <c r="K369" s="139">
        <v>0.90650000000000008</v>
      </c>
      <c r="L369" s="139">
        <v>0.88729999999999998</v>
      </c>
      <c r="M369" s="139">
        <v>0.86519999999999997</v>
      </c>
      <c r="N369" s="139">
        <v>0.86480000000000001</v>
      </c>
      <c r="O369" s="139">
        <v>0</v>
      </c>
      <c r="P369" s="157">
        <v>0</v>
      </c>
      <c r="Q369" s="95" t="str">
        <f t="shared" si="31"/>
        <v>-</v>
      </c>
      <c r="R369" s="95" t="str">
        <f t="shared" si="32"/>
        <v>-</v>
      </c>
      <c r="AE369" s="2"/>
    </row>
    <row r="370" spans="3:31" s="1" customFormat="1" x14ac:dyDescent="0.25">
      <c r="C370" s="187"/>
      <c r="D370" s="188"/>
      <c r="E370" s="154" t="s">
        <v>27</v>
      </c>
      <c r="F370" s="138">
        <v>0.47389999999999999</v>
      </c>
      <c r="G370" s="139">
        <v>0.48749999999999999</v>
      </c>
      <c r="H370" s="139">
        <v>0.4879</v>
      </c>
      <c r="I370" s="139">
        <v>0.49869999999999998</v>
      </c>
      <c r="J370" s="139">
        <v>0.47410000000000002</v>
      </c>
      <c r="K370" s="139">
        <v>0.4738</v>
      </c>
      <c r="L370" s="139">
        <v>0.46700000000000003</v>
      </c>
      <c r="M370" s="139">
        <v>0.49469999999999997</v>
      </c>
      <c r="N370" s="139">
        <v>0.50270000000000004</v>
      </c>
      <c r="O370" s="139">
        <v>0.51550880892812057</v>
      </c>
      <c r="P370" s="156">
        <v>0</v>
      </c>
      <c r="Q370" s="95" t="str">
        <f t="shared" si="31"/>
        <v>1.2 p.p</v>
      </c>
      <c r="R370" s="95" t="str">
        <f t="shared" si="32"/>
        <v>4.1 p.p</v>
      </c>
      <c r="AE370" s="2"/>
    </row>
    <row r="371" spans="3:31" s="1" customFormat="1" x14ac:dyDescent="0.25">
      <c r="C371" s="187"/>
      <c r="D371" s="188"/>
      <c r="E371" s="154" t="s">
        <v>61</v>
      </c>
      <c r="F371" s="142">
        <v>0.53239999999999998</v>
      </c>
      <c r="G371" s="143">
        <v>0.51800000000000002</v>
      </c>
      <c r="H371" s="143">
        <v>0.51800000000000002</v>
      </c>
      <c r="I371" s="143">
        <v>0.4945</v>
      </c>
      <c r="J371" s="143">
        <v>0.4854</v>
      </c>
      <c r="K371" s="143">
        <v>0.45910000000000001</v>
      </c>
      <c r="L371" s="143">
        <v>0.43580000000000002</v>
      </c>
      <c r="M371" s="143">
        <v>0.40900000000000003</v>
      </c>
      <c r="N371" s="143">
        <v>0.41300000000000003</v>
      </c>
      <c r="O371" s="143">
        <v>0</v>
      </c>
      <c r="P371" s="158">
        <v>0</v>
      </c>
      <c r="Q371" s="95" t="str">
        <f t="shared" si="31"/>
        <v>-</v>
      </c>
      <c r="R371" s="95" t="str">
        <f t="shared" si="32"/>
        <v>-</v>
      </c>
      <c r="AE371" s="2"/>
    </row>
    <row r="372" spans="3:31" s="1" customFormat="1" ht="12.75" x14ac:dyDescent="0.2">
      <c r="C372" s="44"/>
      <c r="D372" s="44"/>
    </row>
    <row r="373" spans="3:31" s="1" customFormat="1" ht="12.75" x14ac:dyDescent="0.2">
      <c r="C373" s="44"/>
      <c r="D373" s="44"/>
    </row>
    <row r="374" spans="3:31" s="1" customFormat="1" ht="18.75" x14ac:dyDescent="0.2">
      <c r="C374" s="185" t="s">
        <v>625</v>
      </c>
      <c r="D374" s="186"/>
      <c r="E374" s="207" t="s">
        <v>166</v>
      </c>
      <c r="F374" s="208"/>
      <c r="G374" s="208"/>
      <c r="H374" s="208"/>
      <c r="I374" s="208"/>
      <c r="J374" s="208"/>
      <c r="K374" s="208"/>
      <c r="L374" s="208"/>
      <c r="M374" s="208"/>
      <c r="N374" s="208"/>
      <c r="O374" s="208"/>
      <c r="P374" s="209"/>
    </row>
    <row r="375" spans="3:31" s="1" customFormat="1" x14ac:dyDescent="0.2">
      <c r="C375" s="193" t="s">
        <v>143</v>
      </c>
      <c r="D375" s="194" t="s">
        <v>143</v>
      </c>
      <c r="E375" s="159">
        <v>11</v>
      </c>
      <c r="F375" s="164">
        <v>2004</v>
      </c>
      <c r="G375" s="164">
        <f t="shared" ref="G375:P375" si="33">F375+1</f>
        <v>2005</v>
      </c>
      <c r="H375" s="164">
        <f t="shared" si="33"/>
        <v>2006</v>
      </c>
      <c r="I375" s="164">
        <f t="shared" si="33"/>
        <v>2007</v>
      </c>
      <c r="J375" s="164">
        <f t="shared" si="33"/>
        <v>2008</v>
      </c>
      <c r="K375" s="164">
        <f t="shared" si="33"/>
        <v>2009</v>
      </c>
      <c r="L375" s="164">
        <f t="shared" si="33"/>
        <v>2010</v>
      </c>
      <c r="M375" s="164">
        <f t="shared" si="33"/>
        <v>2011</v>
      </c>
      <c r="N375" s="164">
        <f t="shared" si="33"/>
        <v>2012</v>
      </c>
      <c r="O375" s="164">
        <f t="shared" si="33"/>
        <v>2013</v>
      </c>
      <c r="P375" s="165">
        <f t="shared" si="33"/>
        <v>2014</v>
      </c>
      <c r="Q375" s="20" t="s">
        <v>71</v>
      </c>
      <c r="R375" s="21" t="s">
        <v>129</v>
      </c>
    </row>
    <row r="376" spans="3:31" s="1" customFormat="1" x14ac:dyDescent="0.25">
      <c r="C376" s="187"/>
      <c r="D376" s="188"/>
      <c r="E376" s="154" t="s">
        <v>0</v>
      </c>
      <c r="F376" s="136">
        <v>0.81430000000000002</v>
      </c>
      <c r="G376" s="137">
        <v>0</v>
      </c>
      <c r="H376" s="137">
        <v>0</v>
      </c>
      <c r="I376" s="137">
        <v>0</v>
      </c>
      <c r="J376" s="137">
        <v>0</v>
      </c>
      <c r="K376" s="137">
        <v>0</v>
      </c>
      <c r="L376" s="137">
        <v>0</v>
      </c>
      <c r="M376" s="137">
        <v>0</v>
      </c>
      <c r="N376" s="137">
        <v>0</v>
      </c>
      <c r="O376" s="137">
        <v>0</v>
      </c>
      <c r="P376" s="155">
        <v>0</v>
      </c>
      <c r="Q376" s="95" t="str">
        <f>IF(OR(O376=0,N376=0),"-",IF(O376=N376,"-",CONCATENATE(ROUNDDOWN((O376-N376)*100,1), " ", "p.p")))</f>
        <v>-</v>
      </c>
      <c r="R376" s="95" t="str">
        <f>IF(OR(O376=0,F376=0),"-",IF(O376=F376,"-",CONCATENATE(ROUNDDOWN((O376-F376)*100,1), " ", "p.p")))</f>
        <v>-</v>
      </c>
    </row>
    <row r="377" spans="3:31" s="1" customFormat="1" x14ac:dyDescent="0.25">
      <c r="C377" s="187"/>
      <c r="D377" s="188"/>
      <c r="E377" s="154" t="s">
        <v>1</v>
      </c>
      <c r="F377" s="138">
        <v>0.79710000000000003</v>
      </c>
      <c r="G377" s="139">
        <v>0.81079999999999997</v>
      </c>
      <c r="H377" s="139">
        <v>0.86180000000000001</v>
      </c>
      <c r="I377" s="139">
        <v>0.85240000000000005</v>
      </c>
      <c r="J377" s="139">
        <v>0.85799999999999998</v>
      </c>
      <c r="K377" s="139">
        <v>0.83230000000000004</v>
      </c>
      <c r="L377" s="139">
        <v>0.83089999999999997</v>
      </c>
      <c r="M377" s="139">
        <v>0.84499999999999997</v>
      </c>
      <c r="N377" s="139">
        <v>0.84799999999999998</v>
      </c>
      <c r="O377" s="139">
        <v>0.84399999999999997</v>
      </c>
      <c r="P377" s="156">
        <v>0.84620880063242843</v>
      </c>
      <c r="Q377" s="95" t="str">
        <f t="shared" ref="Q377:Q407" si="34">IF(OR(O377=0,N377=0),"-",IF(O377=N377,"-",CONCATENATE(ROUNDDOWN((O377-N377)*100,1), " ", "p.p")))</f>
        <v>-0.4 p.p</v>
      </c>
      <c r="R377" s="95" t="str">
        <f t="shared" ref="R377:R407" si="35">IF(OR(O377=0,F377=0),"-",IF(O377=F377,"-",CONCATENATE(ROUNDDOWN((O377-F377)*100,1), " ", "p.p")))</f>
        <v>4.6 p.p</v>
      </c>
    </row>
    <row r="378" spans="3:31" s="1" customFormat="1" x14ac:dyDescent="0.25">
      <c r="C378" s="187"/>
      <c r="D378" s="188"/>
      <c r="E378" s="154" t="s">
        <v>30</v>
      </c>
      <c r="F378" s="139">
        <v>0.90990000000000004</v>
      </c>
      <c r="G378" s="139">
        <v>0.91979999999999995</v>
      </c>
      <c r="H378" s="139">
        <v>0</v>
      </c>
      <c r="I378" s="139">
        <v>0.92600000000000005</v>
      </c>
      <c r="J378" s="139">
        <v>0.91200000000000003</v>
      </c>
      <c r="K378" s="139">
        <v>0.93293434247003093</v>
      </c>
      <c r="L378" s="139">
        <v>0.90700000000000003</v>
      </c>
      <c r="M378" s="139">
        <v>0.89600000000000002</v>
      </c>
      <c r="N378" s="139">
        <v>0.91200000000000003</v>
      </c>
      <c r="O378" s="139">
        <v>0</v>
      </c>
      <c r="P378" s="157">
        <v>0</v>
      </c>
      <c r="Q378" s="95" t="str">
        <f t="shared" si="34"/>
        <v>-</v>
      </c>
      <c r="R378" s="95" t="str">
        <f t="shared" si="35"/>
        <v>-</v>
      </c>
    </row>
    <row r="379" spans="3:31" s="1" customFormat="1" x14ac:dyDescent="0.25">
      <c r="C379" s="187"/>
      <c r="D379" s="188"/>
      <c r="E379" s="154" t="s">
        <v>2</v>
      </c>
      <c r="F379" s="138">
        <v>0.73599999999999999</v>
      </c>
      <c r="G379" s="139">
        <v>0.745</v>
      </c>
      <c r="H379" s="139">
        <v>0.7390000000000001</v>
      </c>
      <c r="I379" s="139">
        <v>0.72799999999999998</v>
      </c>
      <c r="J379" s="139">
        <v>0.66900000000000004</v>
      </c>
      <c r="K379" s="139">
        <v>0.66200000000000003</v>
      </c>
      <c r="L379" s="139">
        <v>0.65099999999999991</v>
      </c>
      <c r="M379" s="139">
        <v>0.65300000000000002</v>
      </c>
      <c r="N379" s="139">
        <v>0.64700000000000002</v>
      </c>
      <c r="O379" s="139">
        <v>0.64900000000000002</v>
      </c>
      <c r="P379" s="156">
        <v>0.6542</v>
      </c>
      <c r="Q379" s="95" t="str">
        <f t="shared" si="34"/>
        <v>0.2 p.p</v>
      </c>
      <c r="R379" s="95" t="str">
        <f t="shared" si="35"/>
        <v>-8.7 p.p</v>
      </c>
    </row>
    <row r="380" spans="3:31" s="1" customFormat="1" x14ac:dyDescent="0.25">
      <c r="C380" s="187"/>
      <c r="D380" s="188"/>
      <c r="E380" s="154" t="s">
        <v>3</v>
      </c>
      <c r="F380" s="138">
        <v>0.71030000000000004</v>
      </c>
      <c r="G380" s="139">
        <v>0.71199999999999997</v>
      </c>
      <c r="H380" s="139">
        <v>0.70399999999999996</v>
      </c>
      <c r="I380" s="139">
        <v>0.70279999999999998</v>
      </c>
      <c r="J380" s="139">
        <v>0.69899999999999995</v>
      </c>
      <c r="K380" s="139">
        <v>0.68100000000000005</v>
      </c>
      <c r="L380" s="139">
        <v>0.66339999999999999</v>
      </c>
      <c r="M380" s="139">
        <v>0.64539999999999997</v>
      </c>
      <c r="N380" s="139">
        <v>0.66300000000000003</v>
      </c>
      <c r="O380" s="139">
        <v>0</v>
      </c>
      <c r="P380" s="157">
        <v>0</v>
      </c>
      <c r="Q380" s="95" t="str">
        <f t="shared" si="34"/>
        <v>-</v>
      </c>
      <c r="R380" s="95" t="str">
        <f t="shared" si="35"/>
        <v>-</v>
      </c>
    </row>
    <row r="381" spans="3:31" s="1" customFormat="1" x14ac:dyDescent="0.25">
      <c r="C381" s="187"/>
      <c r="D381" s="188"/>
      <c r="E381" s="154" t="s">
        <v>4</v>
      </c>
      <c r="F381" s="138">
        <v>0.94950000000000001</v>
      </c>
      <c r="G381" s="139">
        <v>0.95469999999999999</v>
      </c>
      <c r="H381" s="139">
        <v>0.94579999999999997</v>
      </c>
      <c r="I381" s="139">
        <v>0.93889999999999996</v>
      </c>
      <c r="J381" s="139">
        <v>0.92830000000000001</v>
      </c>
      <c r="K381" s="139">
        <v>0.91500000000000004</v>
      </c>
      <c r="L381" s="139">
        <v>0.89300000000000002</v>
      </c>
      <c r="M381" s="139">
        <v>0.874</v>
      </c>
      <c r="N381" s="139">
        <v>0.8821</v>
      </c>
      <c r="O381" s="139">
        <v>0.97</v>
      </c>
      <c r="P381" s="156">
        <v>0.96200000000000008</v>
      </c>
      <c r="Q381" s="95" t="str">
        <f t="shared" si="34"/>
        <v>8.7 p.p</v>
      </c>
      <c r="R381" s="95" t="str">
        <f t="shared" si="35"/>
        <v>2 p.p</v>
      </c>
    </row>
    <row r="382" spans="3:31" s="1" customFormat="1" x14ac:dyDescent="0.25">
      <c r="C382" s="187"/>
      <c r="D382" s="188"/>
      <c r="E382" s="154" t="s">
        <v>5</v>
      </c>
      <c r="F382" s="138">
        <v>0</v>
      </c>
      <c r="G382" s="139">
        <v>0</v>
      </c>
      <c r="H382" s="139">
        <v>0</v>
      </c>
      <c r="I382" s="139">
        <v>0.61899999999999999</v>
      </c>
      <c r="J382" s="139">
        <v>0.627</v>
      </c>
      <c r="K382" s="139">
        <v>0.623</v>
      </c>
      <c r="L382" s="139">
        <v>0.63800000000000001</v>
      </c>
      <c r="M382" s="139">
        <v>0.63700000000000001</v>
      </c>
      <c r="N382" s="139">
        <v>0.63500000000000001</v>
      </c>
      <c r="O382" s="139">
        <v>0.63450000000000006</v>
      </c>
      <c r="P382" s="156">
        <v>0.63419999999999999</v>
      </c>
      <c r="Q382" s="95" t="str">
        <f t="shared" si="34"/>
        <v>0 p.p</v>
      </c>
      <c r="R382" s="95" t="str">
        <f t="shared" si="35"/>
        <v>-</v>
      </c>
    </row>
    <row r="383" spans="3:31" s="1" customFormat="1" x14ac:dyDescent="0.25">
      <c r="C383" s="187"/>
      <c r="D383" s="188"/>
      <c r="E383" s="154" t="s">
        <v>6</v>
      </c>
      <c r="F383" s="138">
        <v>0.84199999999999997</v>
      </c>
      <c r="G383" s="139">
        <v>0.86699999999999999</v>
      </c>
      <c r="H383" s="139">
        <v>0.85899999999999999</v>
      </c>
      <c r="I383" s="139">
        <v>0.86499999999999999</v>
      </c>
      <c r="J383" s="139">
        <v>0.85634999999999994</v>
      </c>
      <c r="K383" s="139">
        <v>0.87</v>
      </c>
      <c r="L383" s="139">
        <v>0.89300000000000002</v>
      </c>
      <c r="M383" s="139">
        <v>0.87357828424025452</v>
      </c>
      <c r="N383" s="139">
        <v>0.874</v>
      </c>
      <c r="O383" s="139">
        <v>0</v>
      </c>
      <c r="P383" s="156">
        <v>0.86897835974173898</v>
      </c>
      <c r="Q383" s="95" t="str">
        <f t="shared" si="34"/>
        <v>-</v>
      </c>
      <c r="R383" s="95" t="str">
        <f t="shared" si="35"/>
        <v>-</v>
      </c>
    </row>
    <row r="384" spans="3:31" s="1" customFormat="1" x14ac:dyDescent="0.25">
      <c r="C384" s="187"/>
      <c r="D384" s="188"/>
      <c r="E384" s="154" t="s">
        <v>7</v>
      </c>
      <c r="F384" s="138">
        <v>1</v>
      </c>
      <c r="G384" s="139">
        <v>1</v>
      </c>
      <c r="H384" s="139">
        <v>1</v>
      </c>
      <c r="I384" s="139">
        <v>0.99319999999999997</v>
      </c>
      <c r="J384" s="139">
        <v>0.97799999999999998</v>
      </c>
      <c r="K384" s="139">
        <v>0.97199999999999998</v>
      </c>
      <c r="L384" s="139">
        <v>0.98799999999999999</v>
      </c>
      <c r="M384" s="139">
        <v>0.98899999999999999</v>
      </c>
      <c r="N384" s="139">
        <v>0.99</v>
      </c>
      <c r="O384" s="139">
        <v>0.99099999999999999</v>
      </c>
      <c r="P384" s="157">
        <v>0</v>
      </c>
      <c r="Q384" s="95" t="str">
        <f t="shared" si="34"/>
        <v>0.1 p.p</v>
      </c>
      <c r="R384" s="95" t="str">
        <f t="shared" si="35"/>
        <v>-0.9 p.p</v>
      </c>
    </row>
    <row r="385" spans="3:18" s="1" customFormat="1" x14ac:dyDescent="0.25">
      <c r="C385" s="187"/>
      <c r="D385" s="188"/>
      <c r="E385" s="154" t="s">
        <v>8</v>
      </c>
      <c r="F385" s="138">
        <v>0.5625</v>
      </c>
      <c r="G385" s="139">
        <v>0.59230000000000005</v>
      </c>
      <c r="H385" s="139">
        <v>0.63029999999999997</v>
      </c>
      <c r="I385" s="139">
        <v>0.59179999999999999</v>
      </c>
      <c r="J385" s="139">
        <v>0.61964583129000061</v>
      </c>
      <c r="K385" s="139">
        <v>0.59460000000000002</v>
      </c>
      <c r="L385" s="139">
        <v>0.60099999999999998</v>
      </c>
      <c r="M385" s="139">
        <v>0.69399999999999995</v>
      </c>
      <c r="N385" s="139">
        <v>0.63189746835855898</v>
      </c>
      <c r="O385" s="139">
        <v>0.63109636821611192</v>
      </c>
      <c r="P385" s="156">
        <v>0.6321</v>
      </c>
      <c r="Q385" s="95" t="str">
        <f t="shared" si="34"/>
        <v>0 p.p</v>
      </c>
      <c r="R385" s="95" t="str">
        <f t="shared" si="35"/>
        <v>6.8 p.p</v>
      </c>
    </row>
    <row r="386" spans="3:18" s="1" customFormat="1" x14ac:dyDescent="0.25">
      <c r="C386" s="187"/>
      <c r="D386" s="188"/>
      <c r="E386" s="154" t="s">
        <v>9</v>
      </c>
      <c r="F386" s="138">
        <v>0.98699999999999999</v>
      </c>
      <c r="G386" s="139">
        <v>0.99399999999999999</v>
      </c>
      <c r="H386" s="139">
        <v>0.99299999999999999</v>
      </c>
      <c r="I386" s="139">
        <v>0.99399999999999999</v>
      </c>
      <c r="J386" s="139">
        <v>0.99399999999999999</v>
      </c>
      <c r="K386" s="139">
        <v>0.99399999999999999</v>
      </c>
      <c r="L386" s="139">
        <v>0.995</v>
      </c>
      <c r="M386" s="139">
        <v>0.99</v>
      </c>
      <c r="N386" s="139">
        <v>0.998</v>
      </c>
      <c r="O386" s="139">
        <v>0.996</v>
      </c>
      <c r="P386" s="156">
        <v>0.996</v>
      </c>
      <c r="Q386" s="95" t="str">
        <f t="shared" si="34"/>
        <v>-0.2 p.p</v>
      </c>
      <c r="R386" s="95" t="str">
        <f t="shared" si="35"/>
        <v>0.9 p.p</v>
      </c>
    </row>
    <row r="387" spans="3:18" s="1" customFormat="1" x14ac:dyDescent="0.25">
      <c r="C387" s="187"/>
      <c r="D387" s="188"/>
      <c r="E387" s="154" t="s">
        <v>10</v>
      </c>
      <c r="F387" s="138">
        <v>0.71499999999999997</v>
      </c>
      <c r="G387" s="139">
        <v>0.71199999999999997</v>
      </c>
      <c r="H387" s="139">
        <v>0.72499999999999998</v>
      </c>
      <c r="I387" s="139">
        <v>0.72699999999999998</v>
      </c>
      <c r="J387" s="139">
        <v>0.74099999999999999</v>
      </c>
      <c r="K387" s="139">
        <v>0.748</v>
      </c>
      <c r="L387" s="139">
        <v>0.746</v>
      </c>
      <c r="M387" s="139">
        <v>0.75</v>
      </c>
      <c r="N387" s="139">
        <v>0.74299999999999999</v>
      </c>
      <c r="O387" s="139">
        <v>0.751</v>
      </c>
      <c r="P387" s="156">
        <v>0</v>
      </c>
      <c r="Q387" s="95" t="str">
        <f t="shared" si="34"/>
        <v>0.8 p.p</v>
      </c>
      <c r="R387" s="95" t="str">
        <f t="shared" si="35"/>
        <v>3.6 p.p</v>
      </c>
    </row>
    <row r="388" spans="3:18" s="1" customFormat="1" x14ac:dyDescent="0.25">
      <c r="C388" s="187"/>
      <c r="D388" s="188"/>
      <c r="E388" s="154" t="s">
        <v>12</v>
      </c>
      <c r="F388" s="138">
        <v>0.56059999999999999</v>
      </c>
      <c r="G388" s="139">
        <v>0.56000000000000005</v>
      </c>
      <c r="H388" s="139">
        <v>0.56579999999999997</v>
      </c>
      <c r="I388" s="139">
        <v>0.5827</v>
      </c>
      <c r="J388" s="139">
        <v>0.56299999999999994</v>
      </c>
      <c r="K388" s="139">
        <v>0.57799999999999996</v>
      </c>
      <c r="L388" s="139">
        <v>0.629</v>
      </c>
      <c r="M388" s="139">
        <v>0.63019999999999998</v>
      </c>
      <c r="N388" s="139">
        <v>0.62</v>
      </c>
      <c r="O388" s="139">
        <v>0.63561591920171356</v>
      </c>
      <c r="P388" s="156">
        <v>0</v>
      </c>
      <c r="Q388" s="95" t="str">
        <f t="shared" si="34"/>
        <v>1.5 p.p</v>
      </c>
      <c r="R388" s="95" t="str">
        <f t="shared" si="35"/>
        <v>7.5 p.p</v>
      </c>
    </row>
    <row r="389" spans="3:18" s="1" customFormat="1" x14ac:dyDescent="0.25">
      <c r="C389" s="187"/>
      <c r="D389" s="188"/>
      <c r="E389" s="154" t="s">
        <v>28</v>
      </c>
      <c r="F389" s="138">
        <v>0.95200000000000007</v>
      </c>
      <c r="G389" s="139">
        <v>0.96599999999999997</v>
      </c>
      <c r="H389" s="139">
        <v>0.96</v>
      </c>
      <c r="I389" s="139">
        <v>0.95299999999999996</v>
      </c>
      <c r="J389" s="139">
        <v>0.93400000000000005</v>
      </c>
      <c r="K389" s="139">
        <v>0.92099999999999993</v>
      </c>
      <c r="L389" s="139">
        <v>0.91599999999999993</v>
      </c>
      <c r="M389" s="139">
        <v>0.90700000000000003</v>
      </c>
      <c r="N389" s="139">
        <v>0.90099999999999991</v>
      </c>
      <c r="O389" s="139">
        <v>0.91</v>
      </c>
      <c r="P389" s="156">
        <v>0</v>
      </c>
      <c r="Q389" s="95" t="str">
        <f t="shared" si="34"/>
        <v>0.9 p.p</v>
      </c>
      <c r="R389" s="95" t="str">
        <f t="shared" si="35"/>
        <v>-4.2 p.p</v>
      </c>
    </row>
    <row r="390" spans="3:18" s="1" customFormat="1" x14ac:dyDescent="0.25">
      <c r="C390" s="187"/>
      <c r="D390" s="188"/>
      <c r="E390" s="154" t="s">
        <v>13</v>
      </c>
      <c r="F390" s="138">
        <v>0.95033877517018395</v>
      </c>
      <c r="G390" s="139">
        <v>0.94099999999999995</v>
      </c>
      <c r="H390" s="139">
        <v>0.92689999999999995</v>
      </c>
      <c r="I390" s="139">
        <v>0.92310000000000003</v>
      </c>
      <c r="J390" s="139">
        <v>0.92479262452803557</v>
      </c>
      <c r="K390" s="139">
        <v>0.92983267400000003</v>
      </c>
      <c r="L390" s="139">
        <v>0.92726855900000005</v>
      </c>
      <c r="M390" s="139">
        <v>0.9073</v>
      </c>
      <c r="N390" s="139">
        <v>0.90400000000000003</v>
      </c>
      <c r="O390" s="139">
        <v>0.8909999999999999</v>
      </c>
      <c r="P390" s="156">
        <v>0</v>
      </c>
      <c r="Q390" s="95" t="str">
        <f t="shared" si="34"/>
        <v>-1.3 p.p</v>
      </c>
      <c r="R390" s="95" t="str">
        <f t="shared" si="35"/>
        <v>-5.9 p.p</v>
      </c>
    </row>
    <row r="391" spans="3:18" s="1" customFormat="1" x14ac:dyDescent="0.25">
      <c r="C391" s="187"/>
      <c r="D391" s="188"/>
      <c r="E391" s="154" t="s">
        <v>14</v>
      </c>
      <c r="F391" s="138">
        <v>0.96799999999999997</v>
      </c>
      <c r="G391" s="139">
        <v>0.92300000000000004</v>
      </c>
      <c r="H391" s="139">
        <v>0.9294</v>
      </c>
      <c r="I391" s="139">
        <v>0.93110000000000004</v>
      </c>
      <c r="J391" s="139">
        <v>0.92800000000000005</v>
      </c>
      <c r="K391" s="139">
        <v>0.92800000000000005</v>
      </c>
      <c r="L391" s="139">
        <v>0.93400000000000005</v>
      </c>
      <c r="M391" s="139">
        <v>0.92800000000000005</v>
      </c>
      <c r="N391" s="139">
        <v>0.94799999999999995</v>
      </c>
      <c r="O391" s="139">
        <v>0</v>
      </c>
      <c r="P391" s="156">
        <v>0</v>
      </c>
      <c r="Q391" s="95" t="str">
        <f t="shared" si="34"/>
        <v>-</v>
      </c>
      <c r="R391" s="95" t="str">
        <f t="shared" si="35"/>
        <v>-</v>
      </c>
    </row>
    <row r="392" spans="3:18" s="1" customFormat="1" x14ac:dyDescent="0.25">
      <c r="C392" s="187"/>
      <c r="D392" s="188"/>
      <c r="E392" s="154" t="s">
        <v>15</v>
      </c>
      <c r="F392" s="138">
        <v>1</v>
      </c>
      <c r="G392" s="139">
        <v>1</v>
      </c>
      <c r="H392" s="139">
        <v>1</v>
      </c>
      <c r="I392" s="139">
        <v>1</v>
      </c>
      <c r="J392" s="139">
        <v>1</v>
      </c>
      <c r="K392" s="139">
        <v>1</v>
      </c>
      <c r="L392" s="139">
        <v>1</v>
      </c>
      <c r="M392" s="139">
        <v>1</v>
      </c>
      <c r="N392" s="139">
        <v>1</v>
      </c>
      <c r="O392" s="139">
        <v>1</v>
      </c>
      <c r="P392" s="156">
        <v>0</v>
      </c>
      <c r="Q392" s="95" t="str">
        <f t="shared" si="34"/>
        <v>-</v>
      </c>
      <c r="R392" s="95" t="str">
        <f t="shared" si="35"/>
        <v>-</v>
      </c>
    </row>
    <row r="393" spans="3:18" s="1" customFormat="1" x14ac:dyDescent="0.25">
      <c r="C393" s="187"/>
      <c r="D393" s="188"/>
      <c r="E393" s="154" t="s">
        <v>16</v>
      </c>
      <c r="F393" s="138">
        <v>0.87619999999999998</v>
      </c>
      <c r="G393" s="139">
        <v>0.87019999999999997</v>
      </c>
      <c r="H393" s="139">
        <v>0.88690000000000002</v>
      </c>
      <c r="I393" s="139">
        <v>0.871</v>
      </c>
      <c r="J393" s="139">
        <v>0.86209999999999998</v>
      </c>
      <c r="K393" s="139">
        <v>0.85389999999999999</v>
      </c>
      <c r="L393" s="139">
        <v>0.85599999999999998</v>
      </c>
      <c r="M393" s="139">
        <v>0.85199999999999998</v>
      </c>
      <c r="N393" s="139">
        <v>0.82</v>
      </c>
      <c r="O393" s="139">
        <v>0.871</v>
      </c>
      <c r="P393" s="156">
        <v>0.86499999999999999</v>
      </c>
      <c r="Q393" s="95" t="str">
        <f t="shared" si="34"/>
        <v>5.1 p.p</v>
      </c>
      <c r="R393" s="95" t="str">
        <f t="shared" si="35"/>
        <v>-0.5 p.p</v>
      </c>
    </row>
    <row r="394" spans="3:18" s="1" customFormat="1" x14ac:dyDescent="0.25">
      <c r="C394" s="187"/>
      <c r="D394" s="188"/>
      <c r="E394" s="154" t="s">
        <v>29</v>
      </c>
      <c r="F394" s="138">
        <v>0</v>
      </c>
      <c r="G394" s="139">
        <v>0</v>
      </c>
      <c r="H394" s="139">
        <v>0</v>
      </c>
      <c r="I394" s="139">
        <v>0</v>
      </c>
      <c r="J394" s="139">
        <v>0</v>
      </c>
      <c r="K394" s="139">
        <v>0</v>
      </c>
      <c r="L394" s="139">
        <v>0</v>
      </c>
      <c r="M394" s="139">
        <v>0</v>
      </c>
      <c r="N394" s="139">
        <v>0</v>
      </c>
      <c r="O394" s="139">
        <v>0</v>
      </c>
      <c r="P394" s="156">
        <v>0</v>
      </c>
      <c r="Q394" s="95" t="str">
        <f t="shared" si="34"/>
        <v>-</v>
      </c>
      <c r="R394" s="95" t="str">
        <f t="shared" si="35"/>
        <v>-</v>
      </c>
    </row>
    <row r="395" spans="3:18" s="1" customFormat="1" x14ac:dyDescent="0.25">
      <c r="C395" s="187"/>
      <c r="D395" s="188"/>
      <c r="E395" s="154" t="s">
        <v>17</v>
      </c>
      <c r="F395" s="138">
        <v>0</v>
      </c>
      <c r="G395" s="139">
        <v>0</v>
      </c>
      <c r="H395" s="139">
        <v>0</v>
      </c>
      <c r="I395" s="139">
        <v>0</v>
      </c>
      <c r="J395" s="139">
        <v>0.9698</v>
      </c>
      <c r="K395" s="139">
        <v>0.9698</v>
      </c>
      <c r="L395" s="139">
        <v>0.94089999999999996</v>
      </c>
      <c r="M395" s="139">
        <v>0.95589999999999997</v>
      </c>
      <c r="N395" s="139">
        <v>0.92610000000000003</v>
      </c>
      <c r="O395" s="139">
        <v>0</v>
      </c>
      <c r="P395" s="156">
        <v>0</v>
      </c>
      <c r="Q395" s="95" t="str">
        <f t="shared" si="34"/>
        <v>-</v>
      </c>
      <c r="R395" s="95" t="str">
        <f t="shared" si="35"/>
        <v>-</v>
      </c>
    </row>
    <row r="396" spans="3:18" s="1" customFormat="1" x14ac:dyDescent="0.25">
      <c r="C396" s="187"/>
      <c r="D396" s="188"/>
      <c r="E396" s="154" t="s">
        <v>18</v>
      </c>
      <c r="F396" s="138">
        <v>0.97699999999999998</v>
      </c>
      <c r="G396" s="139">
        <v>0.99</v>
      </c>
      <c r="H396" s="139">
        <v>0.99900000000000011</v>
      </c>
      <c r="I396" s="139">
        <v>0.99900000000000011</v>
      </c>
      <c r="J396" s="139">
        <v>1</v>
      </c>
      <c r="K396" s="139">
        <v>0.98199999999999998</v>
      </c>
      <c r="L396" s="139">
        <v>1</v>
      </c>
      <c r="M396" s="139">
        <v>0</v>
      </c>
      <c r="N396" s="139">
        <v>0</v>
      </c>
      <c r="O396" s="139">
        <v>0</v>
      </c>
      <c r="P396" s="156">
        <v>0</v>
      </c>
      <c r="Q396" s="95" t="str">
        <f t="shared" si="34"/>
        <v>-</v>
      </c>
      <c r="R396" s="95" t="str">
        <f t="shared" si="35"/>
        <v>-</v>
      </c>
    </row>
    <row r="397" spans="3:18" s="1" customFormat="1" x14ac:dyDescent="0.25">
      <c r="C397" s="187"/>
      <c r="D397" s="188"/>
      <c r="E397" s="154" t="s">
        <v>19</v>
      </c>
      <c r="F397" s="138">
        <v>0.89200000000000002</v>
      </c>
      <c r="G397" s="139">
        <v>0.93630000000000002</v>
      </c>
      <c r="H397" s="139">
        <v>0.94920000000000004</v>
      </c>
      <c r="I397" s="139">
        <v>0.93569999999999998</v>
      </c>
      <c r="J397" s="139">
        <v>0.95499999999999996</v>
      </c>
      <c r="K397" s="139">
        <v>0.95399999999999996</v>
      </c>
      <c r="L397" s="139">
        <v>0.95099999999999996</v>
      </c>
      <c r="M397" s="139">
        <v>0.98699999999999999</v>
      </c>
      <c r="N397" s="139">
        <v>0.9615694816919953</v>
      </c>
      <c r="O397" s="139">
        <v>0.93811107511346048</v>
      </c>
      <c r="P397" s="156">
        <v>0.94089999999999996</v>
      </c>
      <c r="Q397" s="95" t="str">
        <f t="shared" si="34"/>
        <v>-2.3 p.p</v>
      </c>
      <c r="R397" s="95" t="str">
        <f t="shared" si="35"/>
        <v>4.6 p.p</v>
      </c>
    </row>
    <row r="398" spans="3:18" s="1" customFormat="1" x14ac:dyDescent="0.25">
      <c r="C398" s="187"/>
      <c r="D398" s="188"/>
      <c r="E398" s="154" t="s">
        <v>20</v>
      </c>
      <c r="F398" s="138">
        <v>0.71366626417471657</v>
      </c>
      <c r="G398" s="139">
        <v>0.72120408790533264</v>
      </c>
      <c r="H398" s="139">
        <v>0</v>
      </c>
      <c r="I398" s="139">
        <v>0</v>
      </c>
      <c r="J398" s="139">
        <v>0</v>
      </c>
      <c r="K398" s="139">
        <v>0.82299999999999995</v>
      </c>
      <c r="L398" s="139">
        <v>0.93700000000000006</v>
      </c>
      <c r="M398" s="139">
        <v>0</v>
      </c>
      <c r="N398" s="139">
        <v>0</v>
      </c>
      <c r="O398" s="139">
        <v>0.86</v>
      </c>
      <c r="P398" s="156">
        <v>0.87</v>
      </c>
      <c r="Q398" s="95" t="str">
        <f t="shared" si="34"/>
        <v>-</v>
      </c>
      <c r="R398" s="95" t="str">
        <f t="shared" si="35"/>
        <v>14.6 p.p</v>
      </c>
    </row>
    <row r="399" spans="3:18" s="1" customFormat="1" x14ac:dyDescent="0.25">
      <c r="C399" s="187"/>
      <c r="D399" s="188"/>
      <c r="E399" s="154" t="s">
        <v>21</v>
      </c>
      <c r="F399" s="138">
        <v>0.98757726879087404</v>
      </c>
      <c r="G399" s="139">
        <v>0.99448776168851571</v>
      </c>
      <c r="H399" s="139">
        <v>0.99397287795077849</v>
      </c>
      <c r="I399" s="139">
        <v>0.98941011003557544</v>
      </c>
      <c r="J399" s="139">
        <v>0.98056805105136524</v>
      </c>
      <c r="K399" s="139">
        <v>0.98473282442748089</v>
      </c>
      <c r="L399" s="139">
        <v>0.95864484882682088</v>
      </c>
      <c r="M399" s="139">
        <v>0.94744920017293555</v>
      </c>
      <c r="N399" s="139">
        <v>0.9400967761693787</v>
      </c>
      <c r="O399" s="139">
        <v>0.92983612915737424</v>
      </c>
      <c r="P399" s="156">
        <v>0.92983612915737424</v>
      </c>
      <c r="Q399" s="95" t="str">
        <f t="shared" si="34"/>
        <v>-1 p.p</v>
      </c>
      <c r="R399" s="95" t="str">
        <f t="shared" si="35"/>
        <v>-5.7 p.p</v>
      </c>
    </row>
    <row r="400" spans="3:18" s="1" customFormat="1" x14ac:dyDescent="0.25">
      <c r="C400" s="187"/>
      <c r="D400" s="188"/>
      <c r="E400" s="154" t="s">
        <v>22</v>
      </c>
      <c r="F400" s="138">
        <v>0.92559999999999998</v>
      </c>
      <c r="G400" s="139">
        <v>0.87380000000000002</v>
      </c>
      <c r="H400" s="139">
        <v>0.87219999999999998</v>
      </c>
      <c r="I400" s="139">
        <v>0.86650000000000005</v>
      </c>
      <c r="J400" s="139">
        <v>0.86</v>
      </c>
      <c r="K400" s="139">
        <v>0.84599999999999997</v>
      </c>
      <c r="L400" s="139">
        <v>0.83530498262896347</v>
      </c>
      <c r="M400" s="139">
        <v>0.78775542468677129</v>
      </c>
      <c r="N400" s="139">
        <v>0.89600000000000002</v>
      </c>
      <c r="O400" s="139">
        <v>0</v>
      </c>
      <c r="P400" s="157">
        <v>0</v>
      </c>
      <c r="Q400" s="95" t="str">
        <f t="shared" si="34"/>
        <v>-</v>
      </c>
      <c r="R400" s="95" t="str">
        <f t="shared" si="35"/>
        <v>-</v>
      </c>
    </row>
    <row r="401" spans="3:18" s="1" customFormat="1" x14ac:dyDescent="0.25">
      <c r="C401" s="187"/>
      <c r="D401" s="188"/>
      <c r="E401" s="154" t="s">
        <v>23</v>
      </c>
      <c r="F401" s="138">
        <v>0.86199999999999999</v>
      </c>
      <c r="G401" s="139">
        <v>0.81</v>
      </c>
      <c r="H401" s="139">
        <v>0.83464160784673391</v>
      </c>
      <c r="I401" s="139">
        <v>0.82865272555495773</v>
      </c>
      <c r="J401" s="139">
        <v>0.81822867086493123</v>
      </c>
      <c r="K401" s="139">
        <v>0.84156042339395498</v>
      </c>
      <c r="L401" s="139">
        <v>0.85818306394655552</v>
      </c>
      <c r="M401" s="139">
        <v>0.86916381457063108</v>
      </c>
      <c r="N401" s="139">
        <v>0.87219120174889953</v>
      </c>
      <c r="O401" s="139">
        <v>0.86840557124008866</v>
      </c>
      <c r="P401" s="156">
        <v>0.8469094912399926</v>
      </c>
      <c r="Q401" s="95" t="str">
        <f t="shared" si="34"/>
        <v>-0.3 p.p</v>
      </c>
      <c r="R401" s="95" t="str">
        <f t="shared" si="35"/>
        <v>0.6 p.p</v>
      </c>
    </row>
    <row r="402" spans="3:18" s="1" customFormat="1" x14ac:dyDescent="0.25">
      <c r="C402" s="187"/>
      <c r="D402" s="188"/>
      <c r="E402" s="154" t="s">
        <v>31</v>
      </c>
      <c r="F402" s="138">
        <v>0.87663417088143158</v>
      </c>
      <c r="G402" s="139">
        <v>0</v>
      </c>
      <c r="H402" s="139">
        <v>0</v>
      </c>
      <c r="I402" s="139">
        <v>0</v>
      </c>
      <c r="J402" s="139">
        <v>0.92549520388684514</v>
      </c>
      <c r="K402" s="139">
        <v>0.995</v>
      </c>
      <c r="L402" s="139">
        <v>0.95860000000000001</v>
      </c>
      <c r="M402" s="139">
        <v>0</v>
      </c>
      <c r="N402" s="139">
        <v>0.88700000000000001</v>
      </c>
      <c r="O402" s="139">
        <v>0</v>
      </c>
      <c r="P402" s="157">
        <v>0</v>
      </c>
      <c r="Q402" s="95" t="str">
        <f t="shared" si="34"/>
        <v>-</v>
      </c>
      <c r="R402" s="95" t="str">
        <f t="shared" si="35"/>
        <v>-</v>
      </c>
    </row>
    <row r="403" spans="3:18" s="1" customFormat="1" x14ac:dyDescent="0.25">
      <c r="C403" s="187"/>
      <c r="D403" s="188"/>
      <c r="E403" s="154" t="s">
        <v>24</v>
      </c>
      <c r="F403" s="138">
        <v>0.97599999999999998</v>
      </c>
      <c r="G403" s="139">
        <v>0.93400000000000005</v>
      </c>
      <c r="H403" s="139">
        <v>0.96200000000000019</v>
      </c>
      <c r="I403" s="139">
        <v>0.95699999999999996</v>
      </c>
      <c r="J403" s="139">
        <v>0.93</v>
      </c>
      <c r="K403" s="139">
        <v>0.93600000000000005</v>
      </c>
      <c r="L403" s="139">
        <v>0.93</v>
      </c>
      <c r="M403" s="139">
        <v>0.93899999999999995</v>
      </c>
      <c r="N403" s="139">
        <v>0.94199999999999995</v>
      </c>
      <c r="O403" s="139">
        <v>0.90400000000000003</v>
      </c>
      <c r="P403" s="156">
        <v>0</v>
      </c>
      <c r="Q403" s="95" t="str">
        <f t="shared" si="34"/>
        <v>-3.7 p.p</v>
      </c>
      <c r="R403" s="95" t="str">
        <f t="shared" si="35"/>
        <v>-7.2 p.p</v>
      </c>
    </row>
    <row r="404" spans="3:18" s="1" customFormat="1" x14ac:dyDescent="0.25">
      <c r="C404" s="187"/>
      <c r="D404" s="188"/>
      <c r="E404" s="154" t="s">
        <v>25</v>
      </c>
      <c r="F404" s="138">
        <v>0.99270000000000003</v>
      </c>
      <c r="G404" s="139">
        <v>0.999</v>
      </c>
      <c r="H404" s="139">
        <v>0.998</v>
      </c>
      <c r="I404" s="139">
        <v>0.99780000000000002</v>
      </c>
      <c r="J404" s="139">
        <v>0.99760000000000004</v>
      </c>
      <c r="K404" s="139">
        <v>0.99750000000000005</v>
      </c>
      <c r="L404" s="139">
        <v>0.99739999999999995</v>
      </c>
      <c r="M404" s="139">
        <v>0.99590000000000001</v>
      </c>
      <c r="N404" s="139">
        <v>0.999</v>
      </c>
      <c r="O404" s="139">
        <v>0.98409999999999997</v>
      </c>
      <c r="P404" s="156">
        <v>0</v>
      </c>
      <c r="Q404" s="95" t="str">
        <f t="shared" si="34"/>
        <v>-1.4 p.p</v>
      </c>
      <c r="R404" s="95" t="str">
        <f t="shared" si="35"/>
        <v>-0.8 p.p</v>
      </c>
    </row>
    <row r="405" spans="3:18" s="1" customFormat="1" x14ac:dyDescent="0.25">
      <c r="C405" s="187"/>
      <c r="D405" s="188"/>
      <c r="E405" s="154" t="s">
        <v>26</v>
      </c>
      <c r="F405" s="138">
        <v>0.97219999999999995</v>
      </c>
      <c r="G405" s="139">
        <v>0.96450000000000002</v>
      </c>
      <c r="H405" s="139">
        <v>0.96220000000000006</v>
      </c>
      <c r="I405" s="139">
        <v>0.9698</v>
      </c>
      <c r="J405" s="139">
        <v>0.97619999999999996</v>
      </c>
      <c r="K405" s="139">
        <v>0.9829</v>
      </c>
      <c r="L405" s="139">
        <v>0.98380000000000001</v>
      </c>
      <c r="M405" s="139">
        <v>0.97650000000000003</v>
      </c>
      <c r="N405" s="139">
        <v>0.97560000000000002</v>
      </c>
      <c r="O405" s="139">
        <v>0</v>
      </c>
      <c r="P405" s="157">
        <v>0</v>
      </c>
      <c r="Q405" s="95" t="str">
        <f t="shared" si="34"/>
        <v>-</v>
      </c>
      <c r="R405" s="95" t="str">
        <f t="shared" si="35"/>
        <v>-</v>
      </c>
    </row>
    <row r="406" spans="3:18" s="1" customFormat="1" x14ac:dyDescent="0.25">
      <c r="C406" s="187"/>
      <c r="D406" s="188"/>
      <c r="E406" s="154" t="s">
        <v>27</v>
      </c>
      <c r="F406" s="138">
        <v>0.74170000000000003</v>
      </c>
      <c r="G406" s="139">
        <v>0.75290000000000001</v>
      </c>
      <c r="H406" s="139">
        <v>0.74370000000000003</v>
      </c>
      <c r="I406" s="139">
        <v>0.76570000000000005</v>
      </c>
      <c r="J406" s="139">
        <v>0.73699999999999999</v>
      </c>
      <c r="K406" s="139">
        <v>0.748</v>
      </c>
      <c r="L406" s="139">
        <v>0.73099999999999998</v>
      </c>
      <c r="M406" s="139">
        <v>0.74360000000000004</v>
      </c>
      <c r="N406" s="139">
        <v>0.73670000000000002</v>
      </c>
      <c r="O406" s="139">
        <v>0.73949172966593801</v>
      </c>
      <c r="P406" s="156">
        <v>0</v>
      </c>
      <c r="Q406" s="95" t="str">
        <f t="shared" si="34"/>
        <v>0.2 p.p</v>
      </c>
      <c r="R406" s="95" t="str">
        <f t="shared" si="35"/>
        <v>-0.2 p.p</v>
      </c>
    </row>
    <row r="407" spans="3:18" s="1" customFormat="1" x14ac:dyDescent="0.25">
      <c r="C407" s="187"/>
      <c r="D407" s="188"/>
      <c r="E407" s="154" t="s">
        <v>61</v>
      </c>
      <c r="F407" s="142">
        <v>0.69269999999999998</v>
      </c>
      <c r="G407" s="143">
        <v>0.68500000000000005</v>
      </c>
      <c r="H407" s="143">
        <v>0.69199999999999995</v>
      </c>
      <c r="I407" s="143">
        <v>0.67530000000000001</v>
      </c>
      <c r="J407" s="143">
        <v>0.68559999999999999</v>
      </c>
      <c r="K407" s="143">
        <v>0.67800000000000005</v>
      </c>
      <c r="L407" s="143">
        <v>0.64429999999999998</v>
      </c>
      <c r="M407" s="143">
        <v>0.61199999999999999</v>
      </c>
      <c r="N407" s="143">
        <v>0.61899999999999999</v>
      </c>
      <c r="O407" s="143">
        <v>0</v>
      </c>
      <c r="P407" s="158">
        <v>0</v>
      </c>
      <c r="Q407" s="95" t="str">
        <f t="shared" si="34"/>
        <v>-</v>
      </c>
      <c r="R407" s="95" t="str">
        <f t="shared" si="35"/>
        <v>-</v>
      </c>
    </row>
    <row r="408" spans="3:18" s="1" customFormat="1" ht="12.75" x14ac:dyDescent="0.2">
      <c r="C408" s="44"/>
      <c r="D408" s="44"/>
    </row>
    <row r="409" spans="3:18" s="1" customFormat="1" ht="12.75" x14ac:dyDescent="0.2">
      <c r="C409" s="44"/>
      <c r="D409" s="44"/>
    </row>
    <row r="410" spans="3:18" s="1" customFormat="1" ht="18.75" x14ac:dyDescent="0.2">
      <c r="C410" s="185" t="s">
        <v>626</v>
      </c>
      <c r="D410" s="186"/>
      <c r="E410" s="207" t="s">
        <v>167</v>
      </c>
      <c r="F410" s="208"/>
      <c r="G410" s="208"/>
      <c r="H410" s="208"/>
      <c r="I410" s="208"/>
      <c r="J410" s="208"/>
      <c r="K410" s="208"/>
      <c r="L410" s="208"/>
      <c r="M410" s="208"/>
      <c r="N410" s="208"/>
      <c r="O410" s="208"/>
      <c r="P410" s="209"/>
    </row>
    <row r="411" spans="3:18" s="1" customFormat="1" x14ac:dyDescent="0.2">
      <c r="C411" s="193" t="s">
        <v>143</v>
      </c>
      <c r="D411" s="194" t="s">
        <v>143</v>
      </c>
      <c r="E411" s="159">
        <v>12</v>
      </c>
      <c r="F411" s="164">
        <v>2004</v>
      </c>
      <c r="G411" s="164">
        <f t="shared" ref="G411:P411" si="36">F411+1</f>
        <v>2005</v>
      </c>
      <c r="H411" s="164">
        <f t="shared" si="36"/>
        <v>2006</v>
      </c>
      <c r="I411" s="164">
        <f t="shared" si="36"/>
        <v>2007</v>
      </c>
      <c r="J411" s="164">
        <f t="shared" si="36"/>
        <v>2008</v>
      </c>
      <c r="K411" s="164">
        <f t="shared" si="36"/>
        <v>2009</v>
      </c>
      <c r="L411" s="164">
        <f t="shared" si="36"/>
        <v>2010</v>
      </c>
      <c r="M411" s="164">
        <f t="shared" si="36"/>
        <v>2011</v>
      </c>
      <c r="N411" s="164">
        <f t="shared" si="36"/>
        <v>2012</v>
      </c>
      <c r="O411" s="164">
        <f t="shared" si="36"/>
        <v>2013</v>
      </c>
      <c r="P411" s="165">
        <f t="shared" si="36"/>
        <v>2014</v>
      </c>
      <c r="Q411" s="20" t="s">
        <v>71</v>
      </c>
      <c r="R411" s="21" t="s">
        <v>129</v>
      </c>
    </row>
    <row r="412" spans="3:18" s="1" customFormat="1" x14ac:dyDescent="0.25">
      <c r="C412" s="187"/>
      <c r="D412" s="188"/>
      <c r="E412" s="154" t="s">
        <v>0</v>
      </c>
      <c r="F412" s="136">
        <v>0.9</v>
      </c>
      <c r="G412" s="137">
        <v>0</v>
      </c>
      <c r="H412" s="137">
        <v>0</v>
      </c>
      <c r="I412" s="137">
        <v>0</v>
      </c>
      <c r="J412" s="137">
        <v>0</v>
      </c>
      <c r="K412" s="137">
        <v>0</v>
      </c>
      <c r="L412" s="137">
        <v>0</v>
      </c>
      <c r="M412" s="137">
        <v>0</v>
      </c>
      <c r="N412" s="137">
        <v>0</v>
      </c>
      <c r="O412" s="137">
        <v>0</v>
      </c>
      <c r="P412" s="155">
        <v>0</v>
      </c>
      <c r="Q412" s="95" t="str">
        <f>IF(OR(O412=0,N412=0),"-",IF(O412=N412,"-",CONCATENATE(ROUNDDOWN((O412-N412)*100,1), " ", "p.p")))</f>
        <v>-</v>
      </c>
      <c r="R412" s="95" t="str">
        <f>IF(OR(O412=0,F412=0),"-",IF(O412=F412,"-",CONCATENATE(ROUNDDOWN((O412-F412)*100,1), " ", "p.p")))</f>
        <v>-</v>
      </c>
    </row>
    <row r="413" spans="3:18" s="1" customFormat="1" x14ac:dyDescent="0.25">
      <c r="C413" s="187"/>
      <c r="D413" s="188"/>
      <c r="E413" s="154" t="s">
        <v>1</v>
      </c>
      <c r="F413" s="138">
        <v>0.90239999999999998</v>
      </c>
      <c r="G413" s="139">
        <v>0.91439999999999999</v>
      </c>
      <c r="H413" s="139">
        <v>0.93740000000000001</v>
      </c>
      <c r="I413" s="139">
        <v>0.92120000000000002</v>
      </c>
      <c r="J413" s="139">
        <v>0.92659999999999998</v>
      </c>
      <c r="K413" s="139">
        <v>0.90749999999999997</v>
      </c>
      <c r="L413" s="139">
        <v>0.90290000000000004</v>
      </c>
      <c r="M413" s="139">
        <v>0.91500000000000004</v>
      </c>
      <c r="N413" s="139">
        <v>0.91300000000000003</v>
      </c>
      <c r="O413" s="139">
        <v>0.91200000000000003</v>
      </c>
      <c r="P413" s="156">
        <v>0.9145022725980122</v>
      </c>
      <c r="Q413" s="95" t="str">
        <f t="shared" ref="Q413:Q443" si="37">IF(OR(O413=0,N413=0),"-",IF(O413=N413,"-",CONCATENATE(ROUNDDOWN((O413-N413)*100,1), " ", "p.p")))</f>
        <v>-0.1 p.p</v>
      </c>
      <c r="R413" s="95" t="str">
        <f t="shared" ref="R413:R443" si="38">IF(OR(O413=0,F413=0),"-",IF(O413=F413,"-",CONCATENATE(ROUNDDOWN((O413-F413)*100,1), " ", "p.p")))</f>
        <v>0.9 p.p</v>
      </c>
    </row>
    <row r="414" spans="3:18" s="1" customFormat="1" x14ac:dyDescent="0.25">
      <c r="C414" s="187"/>
      <c r="D414" s="188"/>
      <c r="E414" s="154" t="s">
        <v>30</v>
      </c>
      <c r="F414" s="139">
        <v>0.97619999999999996</v>
      </c>
      <c r="G414" s="139">
        <v>0.98319999999999996</v>
      </c>
      <c r="H414" s="139">
        <v>0</v>
      </c>
      <c r="I414" s="139">
        <v>0.99199999999999999</v>
      </c>
      <c r="J414" s="139">
        <v>0.98699999999999999</v>
      </c>
      <c r="K414" s="139">
        <v>0.996</v>
      </c>
      <c r="L414" s="139">
        <v>0.996</v>
      </c>
      <c r="M414" s="139">
        <v>0.95899999999999996</v>
      </c>
      <c r="N414" s="139">
        <v>0.997</v>
      </c>
      <c r="O414" s="139">
        <v>0</v>
      </c>
      <c r="P414" s="157">
        <v>0</v>
      </c>
      <c r="Q414" s="95" t="str">
        <f t="shared" si="37"/>
        <v>-</v>
      </c>
      <c r="R414" s="95" t="str">
        <f t="shared" si="38"/>
        <v>-</v>
      </c>
    </row>
    <row r="415" spans="3:18" s="1" customFormat="1" x14ac:dyDescent="0.25">
      <c r="C415" s="187"/>
      <c r="D415" s="188"/>
      <c r="E415" s="154" t="s">
        <v>2</v>
      </c>
      <c r="F415" s="138">
        <v>0.83900000000000008</v>
      </c>
      <c r="G415" s="139">
        <v>0.84499999999999997</v>
      </c>
      <c r="H415" s="139">
        <v>0.84400000000000008</v>
      </c>
      <c r="I415" s="139">
        <v>0.83400000000000007</v>
      </c>
      <c r="J415" s="139">
        <v>0.79200000000000004</v>
      </c>
      <c r="K415" s="139">
        <v>0.77800000000000002</v>
      </c>
      <c r="L415" s="139">
        <v>0.76700000000000002</v>
      </c>
      <c r="M415" s="139">
        <v>0.77400000000000002</v>
      </c>
      <c r="N415" s="139">
        <v>0.77300000000000002</v>
      </c>
      <c r="O415" s="139">
        <v>0.77400000000000002</v>
      </c>
      <c r="P415" s="156">
        <v>0.78</v>
      </c>
      <c r="Q415" s="95" t="str">
        <f t="shared" si="37"/>
        <v>0.1 p.p</v>
      </c>
      <c r="R415" s="95" t="str">
        <f t="shared" si="38"/>
        <v>-6.5 p.p</v>
      </c>
    </row>
    <row r="416" spans="3:18" s="1" customFormat="1" x14ac:dyDescent="0.25">
      <c r="C416" s="187"/>
      <c r="D416" s="188"/>
      <c r="E416" s="154" t="s">
        <v>3</v>
      </c>
      <c r="F416" s="138">
        <v>0.84650000000000003</v>
      </c>
      <c r="G416" s="139">
        <v>0.84399999999999997</v>
      </c>
      <c r="H416" s="139">
        <v>0.83599999999999997</v>
      </c>
      <c r="I416" s="139">
        <v>0.83279999999999998</v>
      </c>
      <c r="J416" s="139">
        <v>0.82599999999999996</v>
      </c>
      <c r="K416" s="139">
        <v>0.81</v>
      </c>
      <c r="L416" s="139">
        <v>0.79210000000000003</v>
      </c>
      <c r="M416" s="139">
        <v>0.77849999999999997</v>
      </c>
      <c r="N416" s="139">
        <v>0.79769999999999996</v>
      </c>
      <c r="O416" s="139">
        <v>0</v>
      </c>
      <c r="P416" s="157">
        <v>0</v>
      </c>
      <c r="Q416" s="95" t="str">
        <f t="shared" si="37"/>
        <v>-</v>
      </c>
      <c r="R416" s="95" t="str">
        <f t="shared" si="38"/>
        <v>-</v>
      </c>
    </row>
    <row r="417" spans="3:18" s="1" customFormat="1" x14ac:dyDescent="0.25">
      <c r="C417" s="187"/>
      <c r="D417" s="188"/>
      <c r="E417" s="154" t="s">
        <v>4</v>
      </c>
      <c r="F417" s="138">
        <v>0.97209999999999996</v>
      </c>
      <c r="G417" s="139">
        <v>0.97130000000000005</v>
      </c>
      <c r="H417" s="139">
        <v>0.9637</v>
      </c>
      <c r="I417" s="139">
        <v>0.95920000000000005</v>
      </c>
      <c r="J417" s="139">
        <v>0.94840000000000002</v>
      </c>
      <c r="K417" s="139">
        <v>0.94</v>
      </c>
      <c r="L417" s="139">
        <v>0.92800000000000005</v>
      </c>
      <c r="M417" s="139">
        <v>0.90400000000000003</v>
      </c>
      <c r="N417" s="139">
        <v>0.91610000000000003</v>
      </c>
      <c r="O417" s="139">
        <v>0.99</v>
      </c>
      <c r="P417" s="156">
        <v>0.98799999999999999</v>
      </c>
      <c r="Q417" s="95" t="str">
        <f t="shared" si="37"/>
        <v>7.3 p.p</v>
      </c>
      <c r="R417" s="95" t="str">
        <f t="shared" si="38"/>
        <v>1.7 p.p</v>
      </c>
    </row>
    <row r="418" spans="3:18" s="1" customFormat="1" x14ac:dyDescent="0.25">
      <c r="C418" s="187"/>
      <c r="D418" s="188"/>
      <c r="E418" s="154" t="s">
        <v>5</v>
      </c>
      <c r="F418" s="138">
        <v>0</v>
      </c>
      <c r="G418" s="139">
        <v>0</v>
      </c>
      <c r="H418" s="139">
        <v>0</v>
      </c>
      <c r="I418" s="139">
        <v>0.72699999999999998</v>
      </c>
      <c r="J418" s="139">
        <v>0.7340000000000001</v>
      </c>
      <c r="K418" s="139">
        <v>0.73799999999999999</v>
      </c>
      <c r="L418" s="139">
        <v>0.73499999999999999</v>
      </c>
      <c r="M418" s="139">
        <v>0.73299999999999998</v>
      </c>
      <c r="N418" s="139">
        <v>0.73499999999999999</v>
      </c>
      <c r="O418" s="139">
        <v>0.73540000000000005</v>
      </c>
      <c r="P418" s="156">
        <v>0.73760000000000003</v>
      </c>
      <c r="Q418" s="95" t="str">
        <f t="shared" si="37"/>
        <v>0 p.p</v>
      </c>
      <c r="R418" s="95" t="str">
        <f t="shared" si="38"/>
        <v>-</v>
      </c>
    </row>
    <row r="419" spans="3:18" s="1" customFormat="1" x14ac:dyDescent="0.25">
      <c r="C419" s="187"/>
      <c r="D419" s="188"/>
      <c r="E419" s="154" t="s">
        <v>6</v>
      </c>
      <c r="F419" s="138">
        <v>0.90200000000000002</v>
      </c>
      <c r="G419" s="139">
        <v>0.93</v>
      </c>
      <c r="H419" s="139">
        <v>0.92200000000000004</v>
      </c>
      <c r="I419" s="139">
        <v>0.92</v>
      </c>
      <c r="J419" s="139">
        <v>0.91866000000000003</v>
      </c>
      <c r="K419" s="139">
        <v>0.93600000000000005</v>
      </c>
      <c r="L419" s="139">
        <v>0.94099999999999995</v>
      </c>
      <c r="M419" s="139">
        <v>0.94302230399009079</v>
      </c>
      <c r="N419" s="139">
        <v>0.94699999999999995</v>
      </c>
      <c r="O419" s="139">
        <v>0</v>
      </c>
      <c r="P419" s="156">
        <v>0.92319800557446996</v>
      </c>
      <c r="Q419" s="95" t="str">
        <f t="shared" si="37"/>
        <v>-</v>
      </c>
      <c r="R419" s="95" t="str">
        <f t="shared" si="38"/>
        <v>-</v>
      </c>
    </row>
    <row r="420" spans="3:18" s="1" customFormat="1" x14ac:dyDescent="0.25">
      <c r="C420" s="187"/>
      <c r="D420" s="188"/>
      <c r="E420" s="154" t="s">
        <v>7</v>
      </c>
      <c r="F420" s="138">
        <v>0</v>
      </c>
      <c r="G420" s="139">
        <v>0</v>
      </c>
      <c r="H420" s="139">
        <v>0</v>
      </c>
      <c r="I420" s="139">
        <v>1</v>
      </c>
      <c r="J420" s="139">
        <v>1</v>
      </c>
      <c r="K420" s="139">
        <v>1</v>
      </c>
      <c r="L420" s="139">
        <v>1</v>
      </c>
      <c r="M420" s="139">
        <v>1</v>
      </c>
      <c r="N420" s="139">
        <v>1</v>
      </c>
      <c r="O420" s="139">
        <v>1</v>
      </c>
      <c r="P420" s="157">
        <v>0</v>
      </c>
      <c r="Q420" s="95" t="str">
        <f t="shared" si="37"/>
        <v>-</v>
      </c>
      <c r="R420" s="95" t="str">
        <f t="shared" si="38"/>
        <v>-</v>
      </c>
    </row>
    <row r="421" spans="3:18" s="1" customFormat="1" x14ac:dyDescent="0.25">
      <c r="C421" s="187"/>
      <c r="D421" s="188"/>
      <c r="E421" s="154" t="s">
        <v>8</v>
      </c>
      <c r="F421" s="138">
        <v>0.6845</v>
      </c>
      <c r="G421" s="139">
        <v>0.71579999999999999</v>
      </c>
      <c r="H421" s="139">
        <v>0.75070000000000003</v>
      </c>
      <c r="I421" s="139">
        <v>0.67800000000000005</v>
      </c>
      <c r="J421" s="139">
        <v>0.74541192560188663</v>
      </c>
      <c r="K421" s="139">
        <v>0.72130000000000005</v>
      </c>
      <c r="L421" s="139">
        <v>0.73170000000000002</v>
      </c>
      <c r="M421" s="139">
        <v>0.80800000000000005</v>
      </c>
      <c r="N421" s="139">
        <v>0.75597314342370781</v>
      </c>
      <c r="O421" s="139">
        <v>0.75115028862771704</v>
      </c>
      <c r="P421" s="156">
        <v>0.749</v>
      </c>
      <c r="Q421" s="95" t="str">
        <f t="shared" si="37"/>
        <v>-0.4 p.p</v>
      </c>
      <c r="R421" s="95" t="str">
        <f t="shared" si="38"/>
        <v>6.6 p.p</v>
      </c>
    </row>
    <row r="422" spans="3:18" s="1" customFormat="1" x14ac:dyDescent="0.25">
      <c r="C422" s="187"/>
      <c r="D422" s="188"/>
      <c r="E422" s="154" t="s">
        <v>9</v>
      </c>
      <c r="F422" s="138">
        <v>0.999</v>
      </c>
      <c r="G422" s="139">
        <v>1</v>
      </c>
      <c r="H422" s="139">
        <v>1</v>
      </c>
      <c r="I422" s="139">
        <v>1</v>
      </c>
      <c r="J422" s="139">
        <v>1</v>
      </c>
      <c r="K422" s="139">
        <v>1</v>
      </c>
      <c r="L422" s="139">
        <v>1</v>
      </c>
      <c r="M422" s="139">
        <v>1</v>
      </c>
      <c r="N422" s="139">
        <v>1</v>
      </c>
      <c r="O422" s="139">
        <v>1</v>
      </c>
      <c r="P422" s="156">
        <v>1</v>
      </c>
      <c r="Q422" s="95" t="str">
        <f t="shared" si="37"/>
        <v>-</v>
      </c>
      <c r="R422" s="95" t="str">
        <f t="shared" si="38"/>
        <v>0.1 p.p</v>
      </c>
    </row>
    <row r="423" spans="3:18" s="1" customFormat="1" x14ac:dyDescent="0.25">
      <c r="C423" s="187"/>
      <c r="D423" s="188"/>
      <c r="E423" s="154" t="s">
        <v>10</v>
      </c>
      <c r="F423" s="138">
        <v>0.83899999999999997</v>
      </c>
      <c r="G423" s="139">
        <v>0.84</v>
      </c>
      <c r="H423" s="139">
        <v>0.84099999999999997</v>
      </c>
      <c r="I423" s="139">
        <v>0.84499999999999997</v>
      </c>
      <c r="J423" s="139">
        <v>0.86399999999999999</v>
      </c>
      <c r="K423" s="139">
        <v>0.86699999999999999</v>
      </c>
      <c r="L423" s="139">
        <v>0.86599999999999999</v>
      </c>
      <c r="M423" s="139">
        <v>0.87</v>
      </c>
      <c r="N423" s="139">
        <v>0.86299999999999999</v>
      </c>
      <c r="O423" s="139">
        <v>0.874</v>
      </c>
      <c r="P423" s="156">
        <v>0</v>
      </c>
      <c r="Q423" s="95" t="str">
        <f t="shared" si="37"/>
        <v>1.1 p.p</v>
      </c>
      <c r="R423" s="95" t="str">
        <f t="shared" si="38"/>
        <v>3.5 p.p</v>
      </c>
    </row>
    <row r="424" spans="3:18" s="1" customFormat="1" x14ac:dyDescent="0.25">
      <c r="C424" s="187"/>
      <c r="D424" s="188"/>
      <c r="E424" s="154" t="s">
        <v>12</v>
      </c>
      <c r="F424" s="138">
        <v>0.69389999999999996</v>
      </c>
      <c r="G424" s="139">
        <v>0.69</v>
      </c>
      <c r="H424" s="139">
        <v>0.71099999999999997</v>
      </c>
      <c r="I424" s="139">
        <v>0.73140000000000005</v>
      </c>
      <c r="J424" s="139">
        <v>0.72199999999999998</v>
      </c>
      <c r="K424" s="139">
        <v>0.72899999999999998</v>
      </c>
      <c r="L424" s="139">
        <v>0.78800000000000003</v>
      </c>
      <c r="M424" s="139">
        <v>0.79730000000000001</v>
      </c>
      <c r="N424" s="139">
        <v>0.77800000000000002</v>
      </c>
      <c r="O424" s="139">
        <v>0.80354051337870525</v>
      </c>
      <c r="P424" s="156">
        <v>0</v>
      </c>
      <c r="Q424" s="95" t="str">
        <f t="shared" si="37"/>
        <v>2.5 p.p</v>
      </c>
      <c r="R424" s="95" t="str">
        <f t="shared" si="38"/>
        <v>10.9 p.p</v>
      </c>
    </row>
    <row r="425" spans="3:18" s="1" customFormat="1" x14ac:dyDescent="0.25">
      <c r="C425" s="187"/>
      <c r="D425" s="188"/>
      <c r="E425" s="154" t="s">
        <v>28</v>
      </c>
      <c r="F425" s="138">
        <v>0.99199999999999999</v>
      </c>
      <c r="G425" s="139">
        <v>0.995</v>
      </c>
      <c r="H425" s="139">
        <v>0.99900000000000011</v>
      </c>
      <c r="I425" s="139">
        <v>0.996</v>
      </c>
      <c r="J425" s="139">
        <v>0.9890000000000001</v>
      </c>
      <c r="K425" s="139">
        <v>0.98599999999999999</v>
      </c>
      <c r="L425" s="139">
        <v>0.98799999999999999</v>
      </c>
      <c r="M425" s="139">
        <v>0.9840000000000001</v>
      </c>
      <c r="N425" s="139">
        <v>0.97900000000000009</v>
      </c>
      <c r="O425" s="139">
        <v>0.9890000000000001</v>
      </c>
      <c r="P425" s="156">
        <v>0</v>
      </c>
      <c r="Q425" s="95" t="str">
        <f t="shared" si="37"/>
        <v>1 p.p</v>
      </c>
      <c r="R425" s="95" t="str">
        <f t="shared" si="38"/>
        <v>-0.2 p.p</v>
      </c>
    </row>
    <row r="426" spans="3:18" s="1" customFormat="1" x14ac:dyDescent="0.25">
      <c r="C426" s="187"/>
      <c r="D426" s="188"/>
      <c r="E426" s="154" t="s">
        <v>13</v>
      </c>
      <c r="F426" s="138">
        <v>0.98919678307964731</v>
      </c>
      <c r="G426" s="139">
        <v>0.98519999999999996</v>
      </c>
      <c r="H426" s="139">
        <v>0.98309999999999997</v>
      </c>
      <c r="I426" s="139">
        <v>0.98209999999999997</v>
      </c>
      <c r="J426" s="139">
        <v>0.97554221777936823</v>
      </c>
      <c r="K426" s="139">
        <v>0.99212840499999999</v>
      </c>
      <c r="L426" s="139">
        <v>0.99201120300000001</v>
      </c>
      <c r="M426" s="139">
        <v>0.9677</v>
      </c>
      <c r="N426" s="139">
        <v>0.96299999999999997</v>
      </c>
      <c r="O426" s="139">
        <v>0.95799999999999996</v>
      </c>
      <c r="P426" s="156">
        <v>0</v>
      </c>
      <c r="Q426" s="95" t="str">
        <f t="shared" si="37"/>
        <v>-0.5 p.p</v>
      </c>
      <c r="R426" s="95" t="str">
        <f t="shared" si="38"/>
        <v>-3.1 p.p</v>
      </c>
    </row>
    <row r="427" spans="3:18" s="1" customFormat="1" x14ac:dyDescent="0.25">
      <c r="C427" s="187"/>
      <c r="D427" s="188"/>
      <c r="E427" s="154" t="s">
        <v>14</v>
      </c>
      <c r="F427" s="138">
        <v>0.99690000000000001</v>
      </c>
      <c r="G427" s="139">
        <v>0.99</v>
      </c>
      <c r="H427" s="139">
        <v>0.98919999999999997</v>
      </c>
      <c r="I427" s="139">
        <v>0.9869</v>
      </c>
      <c r="J427" s="139">
        <v>0.98499999999999999</v>
      </c>
      <c r="K427" s="139">
        <v>0.98599999999999999</v>
      </c>
      <c r="L427" s="139">
        <v>0.98180000000000001</v>
      </c>
      <c r="M427" s="139">
        <v>0.97899999999999998</v>
      </c>
      <c r="N427" s="139">
        <v>0.98499999999999999</v>
      </c>
      <c r="O427" s="139">
        <v>0</v>
      </c>
      <c r="P427" s="156">
        <v>0</v>
      </c>
      <c r="Q427" s="95" t="str">
        <f t="shared" si="37"/>
        <v>-</v>
      </c>
      <c r="R427" s="95" t="str">
        <f t="shared" si="38"/>
        <v>-</v>
      </c>
    </row>
    <row r="428" spans="3:18" s="1" customFormat="1" x14ac:dyDescent="0.25">
      <c r="C428" s="187"/>
      <c r="D428" s="188"/>
      <c r="E428" s="154" t="s">
        <v>15</v>
      </c>
      <c r="F428" s="138">
        <v>0</v>
      </c>
      <c r="G428" s="139">
        <v>0</v>
      </c>
      <c r="H428" s="139">
        <v>0</v>
      </c>
      <c r="I428" s="139">
        <v>0</v>
      </c>
      <c r="J428" s="139">
        <v>0</v>
      </c>
      <c r="K428" s="139">
        <v>0</v>
      </c>
      <c r="L428" s="139">
        <v>0</v>
      </c>
      <c r="M428" s="139">
        <v>0</v>
      </c>
      <c r="N428" s="139">
        <v>0</v>
      </c>
      <c r="O428" s="139">
        <v>0</v>
      </c>
      <c r="P428" s="156">
        <v>0</v>
      </c>
      <c r="Q428" s="95" t="str">
        <f t="shared" si="37"/>
        <v>-</v>
      </c>
      <c r="R428" s="95" t="str">
        <f t="shared" si="38"/>
        <v>-</v>
      </c>
    </row>
    <row r="429" spans="3:18" s="1" customFormat="1" x14ac:dyDescent="0.25">
      <c r="C429" s="187"/>
      <c r="D429" s="188"/>
      <c r="E429" s="154" t="s">
        <v>16</v>
      </c>
      <c r="F429" s="138">
        <v>0.92789999999999995</v>
      </c>
      <c r="G429" s="139">
        <v>0.9224</v>
      </c>
      <c r="H429" s="139">
        <v>0.93190000000000006</v>
      </c>
      <c r="I429" s="139">
        <v>0.92399999999999993</v>
      </c>
      <c r="J429" s="139">
        <v>0.91700000000000004</v>
      </c>
      <c r="K429" s="139">
        <v>0.91150000000000009</v>
      </c>
      <c r="L429" s="139">
        <v>0.91600000000000004</v>
      </c>
      <c r="M429" s="139">
        <v>0.92200000000000004</v>
      </c>
      <c r="N429" s="139">
        <v>0.88300000000000001</v>
      </c>
      <c r="O429" s="139">
        <v>0.93400000000000005</v>
      </c>
      <c r="P429" s="156">
        <v>0.93</v>
      </c>
      <c r="Q429" s="95" t="str">
        <f t="shared" si="37"/>
        <v>5.1 p.p</v>
      </c>
      <c r="R429" s="95" t="str">
        <f t="shared" si="38"/>
        <v>0.6 p.p</v>
      </c>
    </row>
    <row r="430" spans="3:18" s="1" customFormat="1" x14ac:dyDescent="0.25">
      <c r="C430" s="187"/>
      <c r="D430" s="188"/>
      <c r="E430" s="154" t="s">
        <v>29</v>
      </c>
      <c r="F430" s="138">
        <v>0</v>
      </c>
      <c r="G430" s="139">
        <v>0</v>
      </c>
      <c r="H430" s="139">
        <v>0</v>
      </c>
      <c r="I430" s="139">
        <v>0</v>
      </c>
      <c r="J430" s="139">
        <v>0</v>
      </c>
      <c r="K430" s="139">
        <v>0</v>
      </c>
      <c r="L430" s="139">
        <v>0</v>
      </c>
      <c r="M430" s="139">
        <v>0</v>
      </c>
      <c r="N430" s="139">
        <v>0</v>
      </c>
      <c r="O430" s="139">
        <v>0</v>
      </c>
      <c r="P430" s="156">
        <v>0</v>
      </c>
      <c r="Q430" s="95" t="str">
        <f t="shared" si="37"/>
        <v>-</v>
      </c>
      <c r="R430" s="95" t="str">
        <f t="shared" si="38"/>
        <v>-</v>
      </c>
    </row>
    <row r="431" spans="3:18" s="1" customFormat="1" x14ac:dyDescent="0.25">
      <c r="C431" s="187"/>
      <c r="D431" s="188"/>
      <c r="E431" s="154" t="s">
        <v>17</v>
      </c>
      <c r="F431" s="138">
        <v>0</v>
      </c>
      <c r="G431" s="139">
        <v>0</v>
      </c>
      <c r="H431" s="139">
        <v>0</v>
      </c>
      <c r="I431" s="139">
        <v>0</v>
      </c>
      <c r="J431" s="139">
        <v>0.99380999999999997</v>
      </c>
      <c r="K431" s="139">
        <v>0.99399999999999999</v>
      </c>
      <c r="L431" s="139">
        <v>0.99180000000000001</v>
      </c>
      <c r="M431" s="139">
        <v>0.96599999999999997</v>
      </c>
      <c r="N431" s="139">
        <v>0.99909999999999999</v>
      </c>
      <c r="O431" s="139">
        <v>0</v>
      </c>
      <c r="P431" s="156">
        <v>0</v>
      </c>
      <c r="Q431" s="95" t="str">
        <f t="shared" si="37"/>
        <v>-</v>
      </c>
      <c r="R431" s="95" t="str">
        <f t="shared" si="38"/>
        <v>-</v>
      </c>
    </row>
    <row r="432" spans="3:18" s="1" customFormat="1" x14ac:dyDescent="0.25">
      <c r="C432" s="187"/>
      <c r="D432" s="188"/>
      <c r="E432" s="154" t="s">
        <v>18</v>
      </c>
      <c r="F432" s="138">
        <v>1</v>
      </c>
      <c r="G432" s="139">
        <v>1</v>
      </c>
      <c r="H432" s="139">
        <v>1</v>
      </c>
      <c r="I432" s="139">
        <v>1</v>
      </c>
      <c r="J432" s="139">
        <v>1</v>
      </c>
      <c r="K432" s="139">
        <v>1</v>
      </c>
      <c r="L432" s="139">
        <v>1</v>
      </c>
      <c r="M432" s="139">
        <v>0</v>
      </c>
      <c r="N432" s="139">
        <v>0</v>
      </c>
      <c r="O432" s="139">
        <v>0</v>
      </c>
      <c r="P432" s="156">
        <v>0</v>
      </c>
      <c r="Q432" s="95" t="str">
        <f t="shared" si="37"/>
        <v>-</v>
      </c>
      <c r="R432" s="95" t="str">
        <f t="shared" si="38"/>
        <v>-</v>
      </c>
    </row>
    <row r="433" spans="3:18" s="1" customFormat="1" x14ac:dyDescent="0.25">
      <c r="C433" s="187"/>
      <c r="D433" s="188"/>
      <c r="E433" s="154" t="s">
        <v>19</v>
      </c>
      <c r="F433" s="138">
        <v>0.94199999999999995</v>
      </c>
      <c r="G433" s="139">
        <v>0.99250000000000005</v>
      </c>
      <c r="H433" s="139">
        <v>0.998</v>
      </c>
      <c r="I433" s="139">
        <v>0.99439999999999995</v>
      </c>
      <c r="J433" s="139">
        <v>1</v>
      </c>
      <c r="K433" s="139">
        <v>1</v>
      </c>
      <c r="L433" s="139">
        <v>1</v>
      </c>
      <c r="M433" s="139">
        <v>1</v>
      </c>
      <c r="N433" s="139">
        <v>0.99946084136191571</v>
      </c>
      <c r="O433" s="139">
        <v>0.99921255000780773</v>
      </c>
      <c r="P433" s="156">
        <v>0.99829999999999997</v>
      </c>
      <c r="Q433" s="95" t="str">
        <f t="shared" si="37"/>
        <v>0 p.p</v>
      </c>
      <c r="R433" s="95" t="str">
        <f t="shared" si="38"/>
        <v>5.7 p.p</v>
      </c>
    </row>
    <row r="434" spans="3:18" s="1" customFormat="1" x14ac:dyDescent="0.25">
      <c r="C434" s="187"/>
      <c r="D434" s="188"/>
      <c r="E434" s="154" t="s">
        <v>20</v>
      </c>
      <c r="F434" s="138">
        <v>0.80700000000000005</v>
      </c>
      <c r="G434" s="139">
        <v>0.82499999999999996</v>
      </c>
      <c r="H434" s="139">
        <v>0</v>
      </c>
      <c r="I434" s="139">
        <v>0</v>
      </c>
      <c r="J434" s="139">
        <v>0</v>
      </c>
      <c r="K434" s="139">
        <v>0.89800000000000002</v>
      </c>
      <c r="L434" s="139">
        <v>0.90900000000000003</v>
      </c>
      <c r="M434" s="139">
        <v>0</v>
      </c>
      <c r="N434" s="139">
        <v>0</v>
      </c>
      <c r="O434" s="139">
        <v>0.93</v>
      </c>
      <c r="P434" s="156">
        <v>0.94</v>
      </c>
      <c r="Q434" s="95" t="str">
        <f t="shared" si="37"/>
        <v>-</v>
      </c>
      <c r="R434" s="95" t="str">
        <f t="shared" si="38"/>
        <v>12.3 p.p</v>
      </c>
    </row>
    <row r="435" spans="3:18" s="1" customFormat="1" x14ac:dyDescent="0.25">
      <c r="C435" s="187"/>
      <c r="D435" s="188"/>
      <c r="E435" s="154" t="s">
        <v>21</v>
      </c>
      <c r="F435" s="138">
        <v>1.0000597246692746</v>
      </c>
      <c r="G435" s="139">
        <v>1</v>
      </c>
      <c r="H435" s="139">
        <v>0.99997209665717957</v>
      </c>
      <c r="I435" s="139">
        <v>1</v>
      </c>
      <c r="J435" s="139">
        <v>0.99960769955016215</v>
      </c>
      <c r="K435" s="139">
        <v>0.99997480664096949</v>
      </c>
      <c r="L435" s="139">
        <v>0.99513330512060938</v>
      </c>
      <c r="M435" s="139">
        <v>0.99042369217466497</v>
      </c>
      <c r="N435" s="139">
        <v>0.98948528961391613</v>
      </c>
      <c r="O435" s="139">
        <v>0.97822166198002525</v>
      </c>
      <c r="P435" s="156">
        <v>0.97822166198002525</v>
      </c>
      <c r="Q435" s="95" t="str">
        <f t="shared" si="37"/>
        <v>-1.1 p.p</v>
      </c>
      <c r="R435" s="95" t="str">
        <f t="shared" si="38"/>
        <v>-2.1 p.p</v>
      </c>
    </row>
    <row r="436" spans="3:18" s="1" customFormat="1" x14ac:dyDescent="0.25">
      <c r="C436" s="187"/>
      <c r="D436" s="188"/>
      <c r="E436" s="154" t="s">
        <v>22</v>
      </c>
      <c r="F436" s="138">
        <v>0.94979999999999998</v>
      </c>
      <c r="G436" s="139">
        <v>0.93569999999999998</v>
      </c>
      <c r="H436" s="139">
        <v>0.93079999999999996</v>
      </c>
      <c r="I436" s="139">
        <v>0.93310000000000004</v>
      </c>
      <c r="J436" s="139">
        <v>0.92600000000000005</v>
      </c>
      <c r="K436" s="139">
        <v>0.91800000000000004</v>
      </c>
      <c r="L436" s="139">
        <v>0.88948502572672505</v>
      </c>
      <c r="M436" s="139">
        <v>0.84174538555788314</v>
      </c>
      <c r="N436" s="139">
        <v>0.96499999999999997</v>
      </c>
      <c r="O436" s="139">
        <v>0</v>
      </c>
      <c r="P436" s="157">
        <v>0</v>
      </c>
      <c r="Q436" s="95" t="str">
        <f t="shared" si="37"/>
        <v>-</v>
      </c>
      <c r="R436" s="95" t="str">
        <f t="shared" si="38"/>
        <v>-</v>
      </c>
    </row>
    <row r="437" spans="3:18" s="1" customFormat="1" x14ac:dyDescent="0.25">
      <c r="C437" s="187"/>
      <c r="D437" s="188"/>
      <c r="E437" s="154" t="s">
        <v>23</v>
      </c>
      <c r="F437" s="138">
        <v>0.96899999999999997</v>
      </c>
      <c r="G437" s="139">
        <v>0.92700000000000005</v>
      </c>
      <c r="H437" s="139">
        <v>0.95744758800291252</v>
      </c>
      <c r="I437" s="139">
        <v>0.9524812121325863</v>
      </c>
      <c r="J437" s="139">
        <v>0.94557820796637249</v>
      </c>
      <c r="K437" s="139">
        <v>0.9286899406478869</v>
      </c>
      <c r="L437" s="139">
        <v>0.92921361605825847</v>
      </c>
      <c r="M437" s="139">
        <v>0.95726991767679925</v>
      </c>
      <c r="N437" s="139">
        <v>0.95899682465371627</v>
      </c>
      <c r="O437" s="139">
        <v>0.95700586794602849</v>
      </c>
      <c r="P437" s="156">
        <v>0.94750635155970786</v>
      </c>
      <c r="Q437" s="95" t="str">
        <f t="shared" si="37"/>
        <v>-0.1 p.p</v>
      </c>
      <c r="R437" s="95" t="str">
        <f t="shared" si="38"/>
        <v>-1.1 p.p</v>
      </c>
    </row>
    <row r="438" spans="3:18" s="1" customFormat="1" x14ac:dyDescent="0.25">
      <c r="C438" s="187"/>
      <c r="D438" s="188"/>
      <c r="E438" s="154" t="s">
        <v>31</v>
      </c>
      <c r="F438" s="138">
        <v>0.94344693807099556</v>
      </c>
      <c r="G438" s="139">
        <v>0</v>
      </c>
      <c r="H438" s="139">
        <v>0</v>
      </c>
      <c r="I438" s="139">
        <v>0</v>
      </c>
      <c r="J438" s="139">
        <v>0.97751770205550925</v>
      </c>
      <c r="K438" s="139">
        <v>1</v>
      </c>
      <c r="L438" s="139">
        <v>0.98770000000000002</v>
      </c>
      <c r="M438" s="139">
        <v>0</v>
      </c>
      <c r="N438" s="139">
        <v>0.95</v>
      </c>
      <c r="O438" s="139">
        <v>0</v>
      </c>
      <c r="P438" s="157">
        <v>0</v>
      </c>
      <c r="Q438" s="95" t="str">
        <f t="shared" si="37"/>
        <v>-</v>
      </c>
      <c r="R438" s="95" t="str">
        <f t="shared" si="38"/>
        <v>-</v>
      </c>
    </row>
    <row r="439" spans="3:18" s="1" customFormat="1" x14ac:dyDescent="0.25">
      <c r="C439" s="187"/>
      <c r="D439" s="188"/>
      <c r="E439" s="154" t="s">
        <v>24</v>
      </c>
      <c r="F439" s="138">
        <v>0.98699999999999999</v>
      </c>
      <c r="G439" s="139">
        <v>0.95399999999999996</v>
      </c>
      <c r="H439" s="139">
        <v>0.99000000000000021</v>
      </c>
      <c r="I439" s="139">
        <v>0.99099999999999999</v>
      </c>
      <c r="J439" s="139">
        <v>0.98099999999999998</v>
      </c>
      <c r="K439" s="139">
        <v>0.98699999999999999</v>
      </c>
      <c r="L439" s="139">
        <v>0.98299999999999998</v>
      </c>
      <c r="M439" s="139">
        <v>0.98599999999999999</v>
      </c>
      <c r="N439" s="139">
        <v>0.98699999999999999</v>
      </c>
      <c r="O439" s="139">
        <v>1</v>
      </c>
      <c r="P439" s="156">
        <v>0</v>
      </c>
      <c r="Q439" s="95" t="str">
        <f t="shared" si="37"/>
        <v>1.3 p.p</v>
      </c>
      <c r="R439" s="95" t="str">
        <f t="shared" si="38"/>
        <v>1.3 p.p</v>
      </c>
    </row>
    <row r="440" spans="3:18" s="1" customFormat="1" x14ac:dyDescent="0.25">
      <c r="C440" s="187"/>
      <c r="D440" s="188"/>
      <c r="E440" s="154" t="s">
        <v>25</v>
      </c>
      <c r="F440" s="138">
        <v>1</v>
      </c>
      <c r="G440" s="139">
        <v>1</v>
      </c>
      <c r="H440" s="139">
        <v>1</v>
      </c>
      <c r="I440" s="139">
        <v>0.99990000000000001</v>
      </c>
      <c r="J440" s="139">
        <v>1</v>
      </c>
      <c r="K440" s="139">
        <v>1</v>
      </c>
      <c r="L440" s="139">
        <v>1</v>
      </c>
      <c r="M440" s="139">
        <v>1</v>
      </c>
      <c r="N440" s="139">
        <v>1</v>
      </c>
      <c r="O440" s="139">
        <v>1</v>
      </c>
      <c r="P440" s="156">
        <v>0</v>
      </c>
      <c r="Q440" s="95" t="str">
        <f t="shared" si="37"/>
        <v>-</v>
      </c>
      <c r="R440" s="95" t="str">
        <f t="shared" si="38"/>
        <v>-</v>
      </c>
    </row>
    <row r="441" spans="3:18" s="1" customFormat="1" x14ac:dyDescent="0.25">
      <c r="C441" s="187"/>
      <c r="D441" s="188"/>
      <c r="E441" s="154" t="s">
        <v>26</v>
      </c>
      <c r="F441" s="138">
        <v>0.99919999999999998</v>
      </c>
      <c r="G441" s="139">
        <v>0.99380000000000002</v>
      </c>
      <c r="H441" s="139">
        <v>0.98680000000000001</v>
      </c>
      <c r="I441" s="139">
        <v>0.99750000000000005</v>
      </c>
      <c r="J441" s="139">
        <v>0.99209999999999998</v>
      </c>
      <c r="K441" s="139">
        <v>0.99270000000000003</v>
      </c>
      <c r="L441" s="139">
        <v>0.99909999999999999</v>
      </c>
      <c r="M441" s="139">
        <v>0.99829999999999997</v>
      </c>
      <c r="N441" s="139">
        <v>0.99790000000000001</v>
      </c>
      <c r="O441" s="139">
        <v>0</v>
      </c>
      <c r="P441" s="157">
        <v>0</v>
      </c>
      <c r="Q441" s="95" t="str">
        <f t="shared" si="37"/>
        <v>-</v>
      </c>
      <c r="R441" s="95" t="str">
        <f t="shared" si="38"/>
        <v>-</v>
      </c>
    </row>
    <row r="442" spans="3:18" s="1" customFormat="1" x14ac:dyDescent="0.25">
      <c r="C442" s="187"/>
      <c r="D442" s="188"/>
      <c r="E442" s="154" t="s">
        <v>27</v>
      </c>
      <c r="F442" s="138">
        <v>0.85599999999999998</v>
      </c>
      <c r="G442" s="139">
        <v>0.88149999999999995</v>
      </c>
      <c r="H442" s="139">
        <v>0.84660000000000002</v>
      </c>
      <c r="I442" s="139">
        <v>0.8962</v>
      </c>
      <c r="J442" s="139">
        <v>0.85929999999999995</v>
      </c>
      <c r="K442" s="139">
        <v>0.84699999999999998</v>
      </c>
      <c r="L442" s="139">
        <v>0.84050000000000002</v>
      </c>
      <c r="M442" s="139">
        <v>0.85089999999999999</v>
      </c>
      <c r="N442" s="139">
        <v>0.85150000000000003</v>
      </c>
      <c r="O442" s="139">
        <v>0.85713762614724487</v>
      </c>
      <c r="P442" s="156">
        <v>0</v>
      </c>
      <c r="Q442" s="95" t="str">
        <f t="shared" si="37"/>
        <v>0.5 p.p</v>
      </c>
      <c r="R442" s="95" t="str">
        <f t="shared" si="38"/>
        <v>0.1 p.p</v>
      </c>
    </row>
    <row r="443" spans="3:18" s="1" customFormat="1" x14ac:dyDescent="0.25">
      <c r="C443" s="187"/>
      <c r="D443" s="188"/>
      <c r="E443" s="154" t="s">
        <v>61</v>
      </c>
      <c r="F443" s="142">
        <v>0.77139999999999997</v>
      </c>
      <c r="G443" s="143">
        <v>0.76300000000000001</v>
      </c>
      <c r="H443" s="143">
        <v>0.77400000000000002</v>
      </c>
      <c r="I443" s="143">
        <v>0.76080000000000003</v>
      </c>
      <c r="J443" s="143">
        <v>0.755</v>
      </c>
      <c r="K443" s="143">
        <v>0.77880000000000005</v>
      </c>
      <c r="L443" s="143">
        <v>0.75970000000000004</v>
      </c>
      <c r="M443" s="143">
        <v>0.74848357807909716</v>
      </c>
      <c r="N443" s="143">
        <v>0.75554028812400209</v>
      </c>
      <c r="O443" s="143">
        <v>0</v>
      </c>
      <c r="P443" s="158">
        <v>0</v>
      </c>
      <c r="Q443" s="95" t="str">
        <f t="shared" si="37"/>
        <v>-</v>
      </c>
      <c r="R443" s="95" t="str">
        <f t="shared" si="38"/>
        <v>-</v>
      </c>
    </row>
  </sheetData>
  <mergeCells count="329">
    <mergeCell ref="F2:P2"/>
    <mergeCell ref="C2:E2"/>
    <mergeCell ref="C114:D114"/>
    <mergeCell ref="C115:D115"/>
    <mergeCell ref="C116:D116"/>
    <mergeCell ref="C117:D117"/>
    <mergeCell ref="C118:D118"/>
    <mergeCell ref="C124:D124"/>
    <mergeCell ref="C125:D125"/>
    <mergeCell ref="C119:D119"/>
    <mergeCell ref="C120:D120"/>
    <mergeCell ref="C121:D121"/>
    <mergeCell ref="C122:D122"/>
    <mergeCell ref="C123:D123"/>
    <mergeCell ref="C6:D6"/>
    <mergeCell ref="C41:D41"/>
    <mergeCell ref="C77:D77"/>
    <mergeCell ref="C113:D113"/>
    <mergeCell ref="C134:D134"/>
    <mergeCell ref="C135:D135"/>
    <mergeCell ref="C136:D136"/>
    <mergeCell ref="C137:D137"/>
    <mergeCell ref="C126:D126"/>
    <mergeCell ref="C127:D127"/>
    <mergeCell ref="C128:D128"/>
    <mergeCell ref="C138:D138"/>
    <mergeCell ref="C129:D129"/>
    <mergeCell ref="C130:D130"/>
    <mergeCell ref="C131:D131"/>
    <mergeCell ref="C132:D132"/>
    <mergeCell ref="C133:D133"/>
    <mergeCell ref="C144:D144"/>
    <mergeCell ref="C145:D145"/>
    <mergeCell ref="C146:D146"/>
    <mergeCell ref="C147:D147"/>
    <mergeCell ref="C148:D148"/>
    <mergeCell ref="C139:D139"/>
    <mergeCell ref="C140:D140"/>
    <mergeCell ref="C141:D141"/>
    <mergeCell ref="C142:D142"/>
    <mergeCell ref="C143:D143"/>
    <mergeCell ref="C158:D158"/>
    <mergeCell ref="C159:D159"/>
    <mergeCell ref="C152:D152"/>
    <mergeCell ref="C160:D160"/>
    <mergeCell ref="C161:D161"/>
    <mergeCell ref="C162:D162"/>
    <mergeCell ref="C153:D153"/>
    <mergeCell ref="C154:D154"/>
    <mergeCell ref="C155:D155"/>
    <mergeCell ref="C156:D156"/>
    <mergeCell ref="C157:D157"/>
    <mergeCell ref="C168:D168"/>
    <mergeCell ref="C169:D169"/>
    <mergeCell ref="C170:D170"/>
    <mergeCell ref="C171:D171"/>
    <mergeCell ref="C172:D172"/>
    <mergeCell ref="C163:D163"/>
    <mergeCell ref="C164:D164"/>
    <mergeCell ref="C165:D165"/>
    <mergeCell ref="C166:D166"/>
    <mergeCell ref="C167:D167"/>
    <mergeCell ref="C178:D178"/>
    <mergeCell ref="C179:D179"/>
    <mergeCell ref="C180:D180"/>
    <mergeCell ref="C181:D181"/>
    <mergeCell ref="C182:D182"/>
    <mergeCell ref="C173:D173"/>
    <mergeCell ref="C174:D174"/>
    <mergeCell ref="C175:D175"/>
    <mergeCell ref="C176:D176"/>
    <mergeCell ref="C177:D177"/>
    <mergeCell ref="C192:D192"/>
    <mergeCell ref="C193:D193"/>
    <mergeCell ref="C194:D194"/>
    <mergeCell ref="C195:D195"/>
    <mergeCell ref="C196:D196"/>
    <mergeCell ref="C183:D183"/>
    <mergeCell ref="C184:D184"/>
    <mergeCell ref="C185:D185"/>
    <mergeCell ref="C186:D186"/>
    <mergeCell ref="C187:D187"/>
    <mergeCell ref="C191:D191"/>
    <mergeCell ref="C202:D202"/>
    <mergeCell ref="C203:D203"/>
    <mergeCell ref="C204:D204"/>
    <mergeCell ref="C205:D205"/>
    <mergeCell ref="C206:D206"/>
    <mergeCell ref="C197:D197"/>
    <mergeCell ref="C198:D198"/>
    <mergeCell ref="C199:D199"/>
    <mergeCell ref="C200:D200"/>
    <mergeCell ref="C201:D201"/>
    <mergeCell ref="C212:D212"/>
    <mergeCell ref="C213:D213"/>
    <mergeCell ref="C214:D214"/>
    <mergeCell ref="C215:D215"/>
    <mergeCell ref="C216:D216"/>
    <mergeCell ref="C207:D207"/>
    <mergeCell ref="C208:D208"/>
    <mergeCell ref="C209:D209"/>
    <mergeCell ref="C210:D210"/>
    <mergeCell ref="C211:D211"/>
    <mergeCell ref="C222:D222"/>
    <mergeCell ref="C223:D223"/>
    <mergeCell ref="C224:D224"/>
    <mergeCell ref="C225:D225"/>
    <mergeCell ref="C226:D226"/>
    <mergeCell ref="C217:D217"/>
    <mergeCell ref="C218:D218"/>
    <mergeCell ref="C219:D219"/>
    <mergeCell ref="C220:D220"/>
    <mergeCell ref="C221:D221"/>
    <mergeCell ref="C231:D231"/>
    <mergeCell ref="C232:D232"/>
    <mergeCell ref="C233:D233"/>
    <mergeCell ref="C234:D234"/>
    <mergeCell ref="C235:D235"/>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68:D268"/>
    <mergeCell ref="C266:D266"/>
    <mergeCell ref="C267:D267"/>
    <mergeCell ref="C269:D269"/>
    <mergeCell ref="C270:D270"/>
    <mergeCell ref="C271:D271"/>
    <mergeCell ref="C272:D272"/>
    <mergeCell ref="C273:D273"/>
    <mergeCell ref="C258:D258"/>
    <mergeCell ref="C259:D259"/>
    <mergeCell ref="C260:D260"/>
    <mergeCell ref="C261:D261"/>
    <mergeCell ref="C262:D262"/>
    <mergeCell ref="C263:D26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90:D290"/>
    <mergeCell ref="C291:D291"/>
    <mergeCell ref="C307:D307"/>
    <mergeCell ref="C302:D302"/>
    <mergeCell ref="C303:D303"/>
    <mergeCell ref="C304:D304"/>
    <mergeCell ref="C305:D305"/>
    <mergeCell ref="C306:D306"/>
    <mergeCell ref="C308:D308"/>
    <mergeCell ref="C309:D309"/>
    <mergeCell ref="C292:D292"/>
    <mergeCell ref="C293:D293"/>
    <mergeCell ref="C294:D294"/>
    <mergeCell ref="C295:D295"/>
    <mergeCell ref="C296:D296"/>
    <mergeCell ref="C297:D297"/>
    <mergeCell ref="C298:D298"/>
    <mergeCell ref="C310:D310"/>
    <mergeCell ref="C311:D311"/>
    <mergeCell ref="C312:D312"/>
    <mergeCell ref="C313:D313"/>
    <mergeCell ref="C314:D314"/>
    <mergeCell ref="C315:D315"/>
    <mergeCell ref="C316:D316"/>
    <mergeCell ref="C317:D317"/>
    <mergeCell ref="C318:D318"/>
    <mergeCell ref="C328:D328"/>
    <mergeCell ref="C329:D329"/>
    <mergeCell ref="C333:D333"/>
    <mergeCell ref="C334:D334"/>
    <mergeCell ref="C335:D335"/>
    <mergeCell ref="C338:D338"/>
    <mergeCell ref="C339:D339"/>
    <mergeCell ref="C319:D319"/>
    <mergeCell ref="C320:D320"/>
    <mergeCell ref="C321:D321"/>
    <mergeCell ref="C322:D322"/>
    <mergeCell ref="C323:D323"/>
    <mergeCell ref="C324:D324"/>
    <mergeCell ref="C325:D325"/>
    <mergeCell ref="C326:D326"/>
    <mergeCell ref="C327:D327"/>
    <mergeCell ref="C330:D330"/>
    <mergeCell ref="C331:D331"/>
    <mergeCell ref="C340:D340"/>
    <mergeCell ref="C341:D341"/>
    <mergeCell ref="C342:D342"/>
    <mergeCell ref="C343:D343"/>
    <mergeCell ref="C344:D344"/>
    <mergeCell ref="C345:D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58:D358"/>
    <mergeCell ref="C359:D359"/>
    <mergeCell ref="C360:D360"/>
    <mergeCell ref="C361:D361"/>
    <mergeCell ref="C362:D362"/>
    <mergeCell ref="C363:D363"/>
    <mergeCell ref="C364:D364"/>
    <mergeCell ref="C365:D365"/>
    <mergeCell ref="C369:D369"/>
    <mergeCell ref="C368:D368"/>
    <mergeCell ref="C366:D366"/>
    <mergeCell ref="C367:D367"/>
    <mergeCell ref="C386:D386"/>
    <mergeCell ref="C387:D387"/>
    <mergeCell ref="C370:D370"/>
    <mergeCell ref="C371:D371"/>
    <mergeCell ref="C378:D378"/>
    <mergeCell ref="C374:D374"/>
    <mergeCell ref="C375:D375"/>
    <mergeCell ref="C376:D376"/>
    <mergeCell ref="C377:D377"/>
    <mergeCell ref="C379:D379"/>
    <mergeCell ref="C380:D380"/>
    <mergeCell ref="C381:D381"/>
    <mergeCell ref="C382:D382"/>
    <mergeCell ref="C383:D383"/>
    <mergeCell ref="C384:D384"/>
    <mergeCell ref="C385:D385"/>
    <mergeCell ref="C405:D405"/>
    <mergeCell ref="C406:D406"/>
    <mergeCell ref="C407:D407"/>
    <mergeCell ref="C404:D404"/>
    <mergeCell ref="C388:D388"/>
    <mergeCell ref="C389:D389"/>
    <mergeCell ref="C390:D390"/>
    <mergeCell ref="C391:D391"/>
    <mergeCell ref="C392:D392"/>
    <mergeCell ref="C393:D393"/>
    <mergeCell ref="C394:D394"/>
    <mergeCell ref="C395:D395"/>
    <mergeCell ref="C396:D396"/>
    <mergeCell ref="C403:D403"/>
    <mergeCell ref="C402:D402"/>
    <mergeCell ref="C397:D397"/>
    <mergeCell ref="C398:D398"/>
    <mergeCell ref="C399:D399"/>
    <mergeCell ref="C400:D400"/>
    <mergeCell ref="C401:D401"/>
    <mergeCell ref="C422:D422"/>
    <mergeCell ref="C423:D423"/>
    <mergeCell ref="C424:D424"/>
    <mergeCell ref="C425:D425"/>
    <mergeCell ref="C426:D426"/>
    <mergeCell ref="C415:D415"/>
    <mergeCell ref="C410:D410"/>
    <mergeCell ref="C411:D411"/>
    <mergeCell ref="C412:D412"/>
    <mergeCell ref="C413:D413"/>
    <mergeCell ref="C414:D414"/>
    <mergeCell ref="C416:D416"/>
    <mergeCell ref="C417:D417"/>
    <mergeCell ref="C438:D438"/>
    <mergeCell ref="C439:D439"/>
    <mergeCell ref="C440:D440"/>
    <mergeCell ref="C441:D441"/>
    <mergeCell ref="C442:D442"/>
    <mergeCell ref="C443:D443"/>
    <mergeCell ref="C230:D230"/>
    <mergeCell ref="C299:D299"/>
    <mergeCell ref="C332:D332"/>
    <mergeCell ref="C436:D436"/>
    <mergeCell ref="C437:D437"/>
    <mergeCell ref="C427:D427"/>
    <mergeCell ref="C428:D428"/>
    <mergeCell ref="C429:D429"/>
    <mergeCell ref="C430:D430"/>
    <mergeCell ref="C431:D431"/>
    <mergeCell ref="C432:D432"/>
    <mergeCell ref="C433:D433"/>
    <mergeCell ref="C434:D434"/>
    <mergeCell ref="C435:D435"/>
    <mergeCell ref="C418:D418"/>
    <mergeCell ref="C419:D419"/>
    <mergeCell ref="C420:D420"/>
    <mergeCell ref="C421:D421"/>
    <mergeCell ref="E338:P338"/>
    <mergeCell ref="E374:P374"/>
    <mergeCell ref="E410:P410"/>
    <mergeCell ref="E5:P5"/>
    <mergeCell ref="E41:P41"/>
    <mergeCell ref="E77:P77"/>
    <mergeCell ref="E113:P113"/>
    <mergeCell ref="E152:P152"/>
    <mergeCell ref="E191:P191"/>
    <mergeCell ref="E230:P230"/>
    <mergeCell ref="E266:P266"/>
    <mergeCell ref="E302:P302"/>
  </mergeCells>
  <conditionalFormatting sqref="E75:O76 E111:O112 E301:P301 E150:P151 F264:P264 F149:P149 F189:P190 F228:P229">
    <cfRule type="cellIs" dxfId="262" priority="444" operator="equal">
      <formula>0</formula>
    </cfRule>
  </conditionalFormatting>
  <conditionalFormatting sqref="F444:O1048576">
    <cfRule type="cellIs" dxfId="261" priority="467" operator="equal">
      <formula>0</formula>
    </cfRule>
  </conditionalFormatting>
  <conditionalFormatting sqref="E147:E148">
    <cfRule type="cellIs" dxfId="260" priority="376" operator="equal">
      <formula>0</formula>
    </cfRule>
  </conditionalFormatting>
  <conditionalFormatting sqref="E149">
    <cfRule type="cellIs" dxfId="259" priority="375" operator="equal">
      <formula>0</formula>
    </cfRule>
  </conditionalFormatting>
  <conditionalFormatting sqref="Q147:Q148">
    <cfRule type="cellIs" dxfId="258" priority="365" operator="equal">
      <formula>0</formula>
    </cfRule>
  </conditionalFormatting>
  <conditionalFormatting sqref="R115:R146 R148">
    <cfRule type="cellIs" dxfId="257" priority="369" operator="equal">
      <formula>0</formula>
    </cfRule>
  </conditionalFormatting>
  <conditionalFormatting sqref="S115:S146 S148">
    <cfRule type="cellIs" dxfId="256" priority="371" operator="equal">
      <formula>0</formula>
    </cfRule>
  </conditionalFormatting>
  <conditionalFormatting sqref="S115:S146 S148">
    <cfRule type="dataBar" priority="372">
      <dataBar>
        <cfvo type="min"/>
        <cfvo type="max"/>
        <color rgb="FF008AEF"/>
      </dataBar>
      <extLst>
        <ext xmlns:x14="http://schemas.microsoft.com/office/spreadsheetml/2009/9/main" uri="{B025F937-C7B1-47D3-B67F-A62EFF666E3E}">
          <x14:id>{02E9E733-5DB9-4792-BBC9-55B46294BFE0}</x14:id>
        </ext>
      </extLst>
    </cfRule>
  </conditionalFormatting>
  <conditionalFormatting sqref="R115:R146 R148">
    <cfRule type="dataBar" priority="370">
      <dataBar>
        <cfvo type="min"/>
        <cfvo type="max"/>
        <color rgb="FF008AEF"/>
      </dataBar>
      <extLst>
        <ext xmlns:x14="http://schemas.microsoft.com/office/spreadsheetml/2009/9/main" uri="{B025F937-C7B1-47D3-B67F-A62EFF666E3E}">
          <x14:id>{0B33D3FD-9167-4EB2-85E2-DC6C49C9D257}</x14:id>
        </ext>
      </extLst>
    </cfRule>
  </conditionalFormatting>
  <conditionalFormatting sqref="Q115:Q146">
    <cfRule type="cellIs" dxfId="255" priority="367" operator="equal">
      <formula>0</formula>
    </cfRule>
  </conditionalFormatting>
  <conditionalFormatting sqref="Q147:Q148">
    <cfRule type="dataBar" priority="366">
      <dataBar>
        <cfvo type="min"/>
        <cfvo type="max"/>
        <color rgb="FF008AEF"/>
      </dataBar>
      <extLst>
        <ext xmlns:x14="http://schemas.microsoft.com/office/spreadsheetml/2009/9/main" uri="{B025F937-C7B1-47D3-B67F-A62EFF666E3E}">
          <x14:id>{F3DAE8FC-CD4B-4F08-B1BB-FD85674F2E77}</x14:id>
        </ext>
      </extLst>
    </cfRule>
  </conditionalFormatting>
  <conditionalFormatting sqref="Q115:Q146">
    <cfRule type="dataBar" priority="368">
      <dataBar>
        <cfvo type="min"/>
        <cfvo type="max"/>
        <color rgb="FF008AEF"/>
      </dataBar>
      <extLst>
        <ext xmlns:x14="http://schemas.microsoft.com/office/spreadsheetml/2009/9/main" uri="{B025F937-C7B1-47D3-B67F-A62EFF666E3E}">
          <x14:id>{9B3704E2-89A7-4F2C-A286-31D666381A2C}</x14:id>
        </ext>
      </extLst>
    </cfRule>
  </conditionalFormatting>
  <conditionalFormatting sqref="S114">
    <cfRule type="cellIs" dxfId="254" priority="364" operator="equal">
      <formula>0</formula>
    </cfRule>
  </conditionalFormatting>
  <conditionalFormatting sqref="C114">
    <cfRule type="cellIs" dxfId="253" priority="360" operator="equal">
      <formula>0</formula>
    </cfRule>
  </conditionalFormatting>
  <conditionalFormatting sqref="S192">
    <cfRule type="cellIs" dxfId="252" priority="322" operator="equal">
      <formula>0</formula>
    </cfRule>
  </conditionalFormatting>
  <conditionalFormatting sqref="C147:C148">
    <cfRule type="cellIs" dxfId="251" priority="361" operator="equal">
      <formula>0</formula>
    </cfRule>
  </conditionalFormatting>
  <conditionalFormatting sqref="C115">
    <cfRule type="cellIs" dxfId="250" priority="363" operator="equal">
      <formula>0</formula>
    </cfRule>
  </conditionalFormatting>
  <conditionalFormatting sqref="C116:C146">
    <cfRule type="cellIs" dxfId="249" priority="362" operator="equal">
      <formula>0</formula>
    </cfRule>
  </conditionalFormatting>
  <conditionalFormatting sqref="Q186:Q187">
    <cfRule type="cellIs" dxfId="248" priority="348" operator="equal">
      <formula>0</formula>
    </cfRule>
  </conditionalFormatting>
  <conditionalFormatting sqref="R154:R185 R187">
    <cfRule type="cellIs" dxfId="247" priority="352" operator="equal">
      <formula>0</formula>
    </cfRule>
  </conditionalFormatting>
  <conditionalFormatting sqref="S154:S185 S187">
    <cfRule type="cellIs" dxfId="246" priority="354" operator="equal">
      <formula>0</formula>
    </cfRule>
  </conditionalFormatting>
  <conditionalFormatting sqref="S154:S185 S187">
    <cfRule type="dataBar" priority="355">
      <dataBar>
        <cfvo type="min"/>
        <cfvo type="max"/>
        <color rgb="FF008AEF"/>
      </dataBar>
      <extLst>
        <ext xmlns:x14="http://schemas.microsoft.com/office/spreadsheetml/2009/9/main" uri="{B025F937-C7B1-47D3-B67F-A62EFF666E3E}">
          <x14:id>{C5E2E7CE-E2F9-4289-B349-32737D552526}</x14:id>
        </ext>
      </extLst>
    </cfRule>
  </conditionalFormatting>
  <conditionalFormatting sqref="R154:R185 R187">
    <cfRule type="dataBar" priority="353">
      <dataBar>
        <cfvo type="min"/>
        <cfvo type="max"/>
        <color rgb="FF008AEF"/>
      </dataBar>
      <extLst>
        <ext xmlns:x14="http://schemas.microsoft.com/office/spreadsheetml/2009/9/main" uri="{B025F937-C7B1-47D3-B67F-A62EFF666E3E}">
          <x14:id>{55C5BF99-D835-4046-820C-E1FAC80FAA8E}</x14:id>
        </ext>
      </extLst>
    </cfRule>
  </conditionalFormatting>
  <conditionalFormatting sqref="Q154:Q185">
    <cfRule type="cellIs" dxfId="245" priority="350" operator="equal">
      <formula>0</formula>
    </cfRule>
  </conditionalFormatting>
  <conditionalFormatting sqref="Q186:Q187">
    <cfRule type="dataBar" priority="349">
      <dataBar>
        <cfvo type="min"/>
        <cfvo type="max"/>
        <color rgb="FF008AEF"/>
      </dataBar>
      <extLst>
        <ext xmlns:x14="http://schemas.microsoft.com/office/spreadsheetml/2009/9/main" uri="{B025F937-C7B1-47D3-B67F-A62EFF666E3E}">
          <x14:id>{A5EC49B7-6DEA-4B57-BBCE-6B9825FF62E5}</x14:id>
        </ext>
      </extLst>
    </cfRule>
  </conditionalFormatting>
  <conditionalFormatting sqref="Q154:Q185">
    <cfRule type="dataBar" priority="351">
      <dataBar>
        <cfvo type="min"/>
        <cfvo type="max"/>
        <color rgb="FF008AEF"/>
      </dataBar>
      <extLst>
        <ext xmlns:x14="http://schemas.microsoft.com/office/spreadsheetml/2009/9/main" uri="{B025F937-C7B1-47D3-B67F-A62EFF666E3E}">
          <x14:id>{A32763AE-AC26-499E-95C8-A96DC065EAE3}</x14:id>
        </ext>
      </extLst>
    </cfRule>
  </conditionalFormatting>
  <conditionalFormatting sqref="S153">
    <cfRule type="cellIs" dxfId="244" priority="347" operator="equal">
      <formula>0</formula>
    </cfRule>
  </conditionalFormatting>
  <conditionalFormatting sqref="C153">
    <cfRule type="cellIs" dxfId="243" priority="343" operator="equal">
      <formula>0</formula>
    </cfRule>
  </conditionalFormatting>
  <conditionalFormatting sqref="C186:C187">
    <cfRule type="cellIs" dxfId="242" priority="344" operator="equal">
      <formula>0</formula>
    </cfRule>
  </conditionalFormatting>
  <conditionalFormatting sqref="C154">
    <cfRule type="cellIs" dxfId="241" priority="346" operator="equal">
      <formula>0</formula>
    </cfRule>
  </conditionalFormatting>
  <conditionalFormatting sqref="C155:C185">
    <cfRule type="cellIs" dxfId="240" priority="345" operator="equal">
      <formula>0</formula>
    </cfRule>
  </conditionalFormatting>
  <conditionalFormatting sqref="Q225:Q226">
    <cfRule type="cellIs" dxfId="239" priority="323" operator="equal">
      <formula>0</formula>
    </cfRule>
  </conditionalFormatting>
  <conditionalFormatting sqref="Q193:Q224">
    <cfRule type="cellIs" dxfId="238" priority="325" operator="equal">
      <formula>0</formula>
    </cfRule>
  </conditionalFormatting>
  <conditionalFormatting sqref="R193:R224 R226">
    <cfRule type="cellIs" dxfId="237" priority="327" operator="equal">
      <formula>0</formula>
    </cfRule>
  </conditionalFormatting>
  <conditionalFormatting sqref="S193:S224 S226">
    <cfRule type="cellIs" dxfId="236" priority="329" operator="equal">
      <formula>0</formula>
    </cfRule>
  </conditionalFormatting>
  <conditionalFormatting sqref="S193:S224 S226">
    <cfRule type="dataBar" priority="330">
      <dataBar>
        <cfvo type="min"/>
        <cfvo type="max"/>
        <color rgb="FF008AEF"/>
      </dataBar>
      <extLst>
        <ext xmlns:x14="http://schemas.microsoft.com/office/spreadsheetml/2009/9/main" uri="{B025F937-C7B1-47D3-B67F-A62EFF666E3E}">
          <x14:id>{0F23004A-8F62-4810-BBD2-19BF46E68B6B}</x14:id>
        </ext>
      </extLst>
    </cfRule>
  </conditionalFormatting>
  <conditionalFormatting sqref="R193:R224 R226">
    <cfRule type="dataBar" priority="328">
      <dataBar>
        <cfvo type="min"/>
        <cfvo type="max"/>
        <color rgb="FF008AEF"/>
      </dataBar>
      <extLst>
        <ext xmlns:x14="http://schemas.microsoft.com/office/spreadsheetml/2009/9/main" uri="{B025F937-C7B1-47D3-B67F-A62EFF666E3E}">
          <x14:id>{5919D477-5E4E-42E4-992A-33E83767F3DC}</x14:id>
        </ext>
      </extLst>
    </cfRule>
  </conditionalFormatting>
  <conditionalFormatting sqref="Q225:Q226">
    <cfRule type="dataBar" priority="324">
      <dataBar>
        <cfvo type="min"/>
        <cfvo type="max"/>
        <color rgb="FF008AEF"/>
      </dataBar>
      <extLst>
        <ext xmlns:x14="http://schemas.microsoft.com/office/spreadsheetml/2009/9/main" uri="{B025F937-C7B1-47D3-B67F-A62EFF666E3E}">
          <x14:id>{DF4743CB-39CC-4AEF-B73B-3C24425BB6F5}</x14:id>
        </ext>
      </extLst>
    </cfRule>
  </conditionalFormatting>
  <conditionalFormatting sqref="Q193:Q224">
    <cfRule type="dataBar" priority="326">
      <dataBar>
        <cfvo type="min"/>
        <cfvo type="max"/>
        <color rgb="FF008AEF"/>
      </dataBar>
      <extLst>
        <ext xmlns:x14="http://schemas.microsoft.com/office/spreadsheetml/2009/9/main" uri="{B025F937-C7B1-47D3-B67F-A62EFF666E3E}">
          <x14:id>{BB31F4F8-54C3-4675-9824-0FA5DDAB0D85}</x14:id>
        </ext>
      </extLst>
    </cfRule>
  </conditionalFormatting>
  <conditionalFormatting sqref="Q232:R263 R231">
    <cfRule type="cellIs" dxfId="235" priority="314" operator="equal">
      <formula>0</formula>
    </cfRule>
  </conditionalFormatting>
  <conditionalFormatting sqref="Q232:R263">
    <cfRule type="dataBar" priority="315">
      <dataBar>
        <cfvo type="min"/>
        <cfvo type="max"/>
        <color rgb="FF008AEF"/>
      </dataBar>
      <extLst>
        <ext xmlns:x14="http://schemas.microsoft.com/office/spreadsheetml/2009/9/main" uri="{B025F937-C7B1-47D3-B67F-A62EFF666E3E}">
          <x14:id>{C46FD040-A792-410C-A8F6-BC60AE1FC275}</x14:id>
        </ext>
      </extLst>
    </cfRule>
  </conditionalFormatting>
  <conditionalFormatting sqref="Q268:R299 R267">
    <cfRule type="cellIs" dxfId="234" priority="312" operator="equal">
      <formula>0</formula>
    </cfRule>
  </conditionalFormatting>
  <conditionalFormatting sqref="Q268:R299">
    <cfRule type="dataBar" priority="313">
      <dataBar>
        <cfvo type="min"/>
        <cfvo type="max"/>
        <color rgb="FF008AEF"/>
      </dataBar>
      <extLst>
        <ext xmlns:x14="http://schemas.microsoft.com/office/spreadsheetml/2009/9/main" uri="{B025F937-C7B1-47D3-B67F-A62EFF666E3E}">
          <x14:id>{D0C62850-F238-4846-A949-16D87B09A58C}</x14:id>
        </ext>
      </extLst>
    </cfRule>
  </conditionalFormatting>
  <conditionalFormatting sqref="Q304:R335 R303">
    <cfRule type="cellIs" dxfId="233" priority="310" operator="equal">
      <formula>0</formula>
    </cfRule>
  </conditionalFormatting>
  <conditionalFormatting sqref="Q304:R335">
    <cfRule type="dataBar" priority="311">
      <dataBar>
        <cfvo type="min"/>
        <cfvo type="max"/>
        <color rgb="FF008AEF"/>
      </dataBar>
      <extLst>
        <ext xmlns:x14="http://schemas.microsoft.com/office/spreadsheetml/2009/9/main" uri="{B025F937-C7B1-47D3-B67F-A62EFF666E3E}">
          <x14:id>{46084119-51E4-4B69-B1AB-97319963FD77}</x14:id>
        </ext>
      </extLst>
    </cfRule>
  </conditionalFormatting>
  <conditionalFormatting sqref="Q340:R371 R339">
    <cfRule type="cellIs" dxfId="232" priority="308" operator="equal">
      <formula>0</formula>
    </cfRule>
  </conditionalFormatting>
  <conditionalFormatting sqref="Q340:R371">
    <cfRule type="dataBar" priority="309">
      <dataBar>
        <cfvo type="min"/>
        <cfvo type="max"/>
        <color rgb="FF008AEF"/>
      </dataBar>
      <extLst>
        <ext xmlns:x14="http://schemas.microsoft.com/office/spreadsheetml/2009/9/main" uri="{B025F937-C7B1-47D3-B67F-A62EFF666E3E}">
          <x14:id>{185359D2-8804-4704-8559-FDC8D4B673E2}</x14:id>
        </ext>
      </extLst>
    </cfRule>
  </conditionalFormatting>
  <conditionalFormatting sqref="Q376:R407 R375">
    <cfRule type="cellIs" dxfId="231" priority="306" operator="equal">
      <formula>0</formula>
    </cfRule>
  </conditionalFormatting>
  <conditionalFormatting sqref="Q376:R407">
    <cfRule type="dataBar" priority="307">
      <dataBar>
        <cfvo type="min"/>
        <cfvo type="max"/>
        <color rgb="FF008AEF"/>
      </dataBar>
      <extLst>
        <ext xmlns:x14="http://schemas.microsoft.com/office/spreadsheetml/2009/9/main" uri="{B025F937-C7B1-47D3-B67F-A62EFF666E3E}">
          <x14:id>{2C30D7D1-F085-432A-811C-EBC12A108D8E}</x14:id>
        </ext>
      </extLst>
    </cfRule>
  </conditionalFormatting>
  <conditionalFormatting sqref="Q412:R443 R411">
    <cfRule type="cellIs" dxfId="230" priority="304" operator="equal">
      <formula>0</formula>
    </cfRule>
  </conditionalFormatting>
  <conditionalFormatting sqref="Q412:R443">
    <cfRule type="dataBar" priority="305">
      <dataBar>
        <cfvo type="min"/>
        <cfvo type="max"/>
        <color rgb="FF008AEF"/>
      </dataBar>
      <extLst>
        <ext xmlns:x14="http://schemas.microsoft.com/office/spreadsheetml/2009/9/main" uri="{B025F937-C7B1-47D3-B67F-A62EFF666E3E}">
          <x14:id>{FDA8F90E-2409-4D63-BD49-C428A653E594}</x14:id>
        </ext>
      </extLst>
    </cfRule>
  </conditionalFormatting>
  <conditionalFormatting sqref="C339">
    <cfRule type="cellIs" dxfId="229" priority="253" operator="equal">
      <formula>0</formula>
    </cfRule>
  </conditionalFormatting>
  <conditionalFormatting sqref="C375">
    <cfRule type="cellIs" dxfId="228" priority="250" operator="equal">
      <formula>0</formula>
    </cfRule>
  </conditionalFormatting>
  <conditionalFormatting sqref="C230">
    <cfRule type="cellIs" dxfId="227" priority="245" operator="equal">
      <formula>0</formula>
    </cfRule>
  </conditionalFormatting>
  <conditionalFormatting sqref="C411">
    <cfRule type="cellIs" dxfId="226" priority="247" operator="equal">
      <formula>0</formula>
    </cfRule>
  </conditionalFormatting>
  <conditionalFormatting sqref="C191">
    <cfRule type="cellIs" dxfId="225" priority="246" operator="equal">
      <formula>0</formula>
    </cfRule>
  </conditionalFormatting>
  <conditionalFormatting sqref="C338">
    <cfRule type="cellIs" dxfId="224" priority="242" operator="equal">
      <formula>0</formula>
    </cfRule>
  </conditionalFormatting>
  <conditionalFormatting sqref="C266">
    <cfRule type="cellIs" dxfId="223" priority="244" operator="equal">
      <formula>0</formula>
    </cfRule>
  </conditionalFormatting>
  <conditionalFormatting sqref="C302">
    <cfRule type="cellIs" dxfId="222" priority="243" operator="equal">
      <formula>0</formula>
    </cfRule>
  </conditionalFormatting>
  <conditionalFormatting sqref="C232">
    <cfRule type="cellIs" dxfId="221" priority="239" operator="equal">
      <formula>0</formula>
    </cfRule>
  </conditionalFormatting>
  <conditionalFormatting sqref="C374">
    <cfRule type="cellIs" dxfId="220" priority="241" operator="equal">
      <formula>0</formula>
    </cfRule>
  </conditionalFormatting>
  <conditionalFormatting sqref="C410">
    <cfRule type="cellIs" dxfId="219" priority="240" operator="equal">
      <formula>0</formula>
    </cfRule>
  </conditionalFormatting>
  <conditionalFormatting sqref="C233:C263">
    <cfRule type="cellIs" dxfId="218" priority="238" operator="equal">
      <formula>0</formula>
    </cfRule>
  </conditionalFormatting>
  <conditionalFormatting sqref="F149:P149">
    <cfRule type="dataBar" priority="1249">
      <dataBar>
        <cfvo type="min"/>
        <cfvo type="max"/>
        <color rgb="FF008AEF"/>
      </dataBar>
      <extLst>
        <ext xmlns:x14="http://schemas.microsoft.com/office/spreadsheetml/2009/9/main" uri="{B025F937-C7B1-47D3-B67F-A62EFF666E3E}">
          <x14:id>{BC8BC146-1F90-4CB4-8021-23F2D72418B0}</x14:id>
        </ext>
      </extLst>
    </cfRule>
  </conditionalFormatting>
  <conditionalFormatting sqref="C194:C224">
    <cfRule type="cellIs" dxfId="217" priority="261" operator="equal">
      <formula>0</formula>
    </cfRule>
  </conditionalFormatting>
  <conditionalFormatting sqref="C225:C226">
    <cfRule type="cellIs" dxfId="216" priority="260" operator="equal">
      <formula>0</formula>
    </cfRule>
  </conditionalFormatting>
  <conditionalFormatting sqref="C192">
    <cfRule type="cellIs" dxfId="215" priority="259" operator="equal">
      <formula>0</formula>
    </cfRule>
  </conditionalFormatting>
  <conditionalFormatting sqref="C231">
    <cfRule type="cellIs" dxfId="214" priority="258" operator="equal">
      <formula>0</formula>
    </cfRule>
  </conditionalFormatting>
  <conditionalFormatting sqref="C267">
    <cfRule type="cellIs" dxfId="213" priority="257" operator="equal">
      <formula>0</formula>
    </cfRule>
  </conditionalFormatting>
  <conditionalFormatting sqref="C372:D373 C408:D409">
    <cfRule type="cellIs" dxfId="212" priority="263" operator="equal">
      <formula>0</formula>
    </cfRule>
  </conditionalFormatting>
  <conditionalFormatting sqref="C193">
    <cfRule type="cellIs" dxfId="211" priority="262" operator="equal">
      <formula>0</formula>
    </cfRule>
  </conditionalFormatting>
  <conditionalFormatting sqref="C303">
    <cfRule type="cellIs" dxfId="210" priority="256" operator="equal">
      <formula>0</formula>
    </cfRule>
  </conditionalFormatting>
  <conditionalFormatting sqref="C152">
    <cfRule type="cellIs" dxfId="209" priority="227" operator="equal">
      <formula>0</formula>
    </cfRule>
  </conditionalFormatting>
  <conditionalFormatting sqref="C113">
    <cfRule type="cellIs" dxfId="208" priority="226" operator="equal">
      <formula>0</formula>
    </cfRule>
  </conditionalFormatting>
  <conditionalFormatting sqref="C77">
    <cfRule type="cellIs" dxfId="207" priority="225" operator="equal">
      <formula>0</formula>
    </cfRule>
  </conditionalFormatting>
  <conditionalFormatting sqref="C41">
    <cfRule type="cellIs" dxfId="206" priority="224" operator="equal">
      <formula>0</formula>
    </cfRule>
  </conditionalFormatting>
  <conditionalFormatting sqref="C6">
    <cfRule type="cellIs" dxfId="205" priority="223" operator="equal">
      <formula>0</formula>
    </cfRule>
  </conditionalFormatting>
  <conditionalFormatting sqref="C268">
    <cfRule type="cellIs" dxfId="204" priority="222" operator="equal">
      <formula>0</formula>
    </cfRule>
  </conditionalFormatting>
  <conditionalFormatting sqref="C269:C299">
    <cfRule type="cellIs" dxfId="203" priority="221" operator="equal">
      <formula>0</formula>
    </cfRule>
  </conditionalFormatting>
  <conditionalFormatting sqref="C304">
    <cfRule type="cellIs" dxfId="202" priority="220" operator="equal">
      <formula>0</formula>
    </cfRule>
  </conditionalFormatting>
  <conditionalFormatting sqref="C305:C335">
    <cfRule type="cellIs" dxfId="201" priority="219" operator="equal">
      <formula>0</formula>
    </cfRule>
  </conditionalFormatting>
  <conditionalFormatting sqref="C340">
    <cfRule type="cellIs" dxfId="200" priority="218" operator="equal">
      <formula>0</formula>
    </cfRule>
  </conditionalFormatting>
  <conditionalFormatting sqref="C341:C371">
    <cfRule type="cellIs" dxfId="199" priority="217" operator="equal">
      <formula>0</formula>
    </cfRule>
  </conditionalFormatting>
  <conditionalFormatting sqref="C376">
    <cfRule type="cellIs" dxfId="198" priority="216" operator="equal">
      <formula>0</formula>
    </cfRule>
  </conditionalFormatting>
  <conditionalFormatting sqref="C377:C407">
    <cfRule type="cellIs" dxfId="197" priority="215" operator="equal">
      <formula>0</formula>
    </cfRule>
  </conditionalFormatting>
  <conditionalFormatting sqref="C412">
    <cfRule type="cellIs" dxfId="196" priority="214" operator="equal">
      <formula>0</formula>
    </cfRule>
  </conditionalFormatting>
  <conditionalFormatting sqref="C413:C443">
    <cfRule type="cellIs" dxfId="195" priority="213" operator="equal">
      <formula>0</formula>
    </cfRule>
  </conditionalFormatting>
  <conditionalFormatting sqref="E6">
    <cfRule type="cellIs" dxfId="194" priority="164" operator="equal">
      <formula>0</formula>
    </cfRule>
  </conditionalFormatting>
  <conditionalFormatting sqref="E7:E38">
    <cfRule type="cellIs" dxfId="193" priority="163" operator="equal">
      <formula>0</formula>
    </cfRule>
  </conditionalFormatting>
  <conditionalFormatting sqref="P18:P30">
    <cfRule type="cellIs" dxfId="192" priority="154" operator="equal">
      <formula>0</formula>
    </cfRule>
  </conditionalFormatting>
  <conditionalFormatting sqref="P10">
    <cfRule type="cellIs" dxfId="191" priority="153" operator="equal">
      <formula>0</formula>
    </cfRule>
  </conditionalFormatting>
  <conditionalFormatting sqref="O6:P6">
    <cfRule type="cellIs" dxfId="190" priority="152" operator="equal">
      <formula>0</formula>
    </cfRule>
  </conditionalFormatting>
  <conditionalFormatting sqref="P16 P32 P7:P9 P34:P38 P11:P14">
    <cfRule type="cellIs" dxfId="189" priority="156" operator="equal">
      <formula>0</formula>
    </cfRule>
  </conditionalFormatting>
  <conditionalFormatting sqref="P17">
    <cfRule type="cellIs" dxfId="188" priority="155" operator="equal">
      <formula>0</formula>
    </cfRule>
  </conditionalFormatting>
  <conditionalFormatting sqref="O12:O16 O34 O7:O10 O36:O38 O32 O18:O30">
    <cfRule type="cellIs" dxfId="187" priority="158" operator="equal">
      <formula>0</formula>
    </cfRule>
  </conditionalFormatting>
  <conditionalFormatting sqref="P33 P15 P31">
    <cfRule type="cellIs" dxfId="186" priority="157" operator="equal">
      <formula>0</formula>
    </cfRule>
  </conditionalFormatting>
  <conditionalFormatting sqref="F12:N12 K13:N13 F34:N34 F14:N14 F35 N7:N9 F36:N38 L15:N16 G32:N32 F10:N10 F18:N30">
    <cfRule type="cellIs" dxfId="185" priority="160" operator="equal">
      <formula>0</formula>
    </cfRule>
  </conditionalFormatting>
  <conditionalFormatting sqref="O35 O11 O33 O17 O31">
    <cfRule type="cellIs" dxfId="184" priority="159" operator="equal">
      <formula>0</formula>
    </cfRule>
  </conditionalFormatting>
  <conditionalFormatting sqref="F6:N6">
    <cfRule type="cellIs" dxfId="183" priority="162" operator="equal">
      <formula>0</formula>
    </cfRule>
  </conditionalFormatting>
  <conditionalFormatting sqref="F13:J13 F15:K17 F31:F33 G35:N35 F11:N11 G33:N33 L17:N17 G31:N31 F7:M9">
    <cfRule type="cellIs" dxfId="182" priority="161" operator="equal">
      <formula>0</formula>
    </cfRule>
  </conditionalFormatting>
  <conditionalFormatting sqref="E42">
    <cfRule type="cellIs" dxfId="181" priority="151" operator="equal">
      <formula>0</formula>
    </cfRule>
  </conditionalFormatting>
  <conditionalFormatting sqref="E43:E74">
    <cfRule type="cellIs" dxfId="180" priority="150" operator="equal">
      <formula>0</formula>
    </cfRule>
  </conditionalFormatting>
  <conditionalFormatting sqref="P54:P66">
    <cfRule type="cellIs" dxfId="179" priority="141" operator="equal">
      <formula>0</formula>
    </cfRule>
  </conditionalFormatting>
  <conditionalFormatting sqref="P46">
    <cfRule type="cellIs" dxfId="178" priority="140" operator="equal">
      <formula>0</formula>
    </cfRule>
  </conditionalFormatting>
  <conditionalFormatting sqref="O42:P42">
    <cfRule type="cellIs" dxfId="177" priority="139" operator="equal">
      <formula>0</formula>
    </cfRule>
  </conditionalFormatting>
  <conditionalFormatting sqref="P52 P68 P43:P45 P70:P74 P47:P50">
    <cfRule type="cellIs" dxfId="176" priority="143" operator="equal">
      <formula>0</formula>
    </cfRule>
  </conditionalFormatting>
  <conditionalFormatting sqref="P53">
    <cfRule type="cellIs" dxfId="175" priority="142" operator="equal">
      <formula>0</formula>
    </cfRule>
  </conditionalFormatting>
  <conditionalFormatting sqref="O48:O52 O70 O43:O46 O72:O74 O68 O54:O66">
    <cfRule type="cellIs" dxfId="174" priority="145" operator="equal">
      <formula>0</formula>
    </cfRule>
  </conditionalFormatting>
  <conditionalFormatting sqref="P69 P51 P67">
    <cfRule type="cellIs" dxfId="173" priority="144" operator="equal">
      <formula>0</formula>
    </cfRule>
  </conditionalFormatting>
  <conditionalFormatting sqref="F48:N48 K49:N49 F70:N70 F50:N50 F71 N43:N45 F72:N74 L51:N52 G68:N68 F46:N46 F54:N66">
    <cfRule type="cellIs" dxfId="172" priority="147" operator="equal">
      <formula>0</formula>
    </cfRule>
  </conditionalFormatting>
  <conditionalFormatting sqref="O71 O47 O69 O53 O67">
    <cfRule type="cellIs" dxfId="171" priority="146" operator="equal">
      <formula>0</formula>
    </cfRule>
  </conditionalFormatting>
  <conditionalFormatting sqref="F42:N42">
    <cfRule type="cellIs" dxfId="170" priority="149" operator="equal">
      <formula>0</formula>
    </cfRule>
  </conditionalFormatting>
  <conditionalFormatting sqref="F49:J49 F51:K53 F67:F69 G71:N71 F47:N47 G69:N69 L53:N53 G67:N67 F43:M45">
    <cfRule type="cellIs" dxfId="169" priority="148" operator="equal">
      <formula>0</formula>
    </cfRule>
  </conditionalFormatting>
  <conditionalFormatting sqref="E78">
    <cfRule type="cellIs" dxfId="168" priority="138" operator="equal">
      <formula>0</formula>
    </cfRule>
  </conditionalFormatting>
  <conditionalFormatting sqref="E79:E110">
    <cfRule type="cellIs" dxfId="167" priority="137" operator="equal">
      <formula>0</formula>
    </cfRule>
  </conditionalFormatting>
  <conditionalFormatting sqref="P90:P102">
    <cfRule type="cellIs" dxfId="166" priority="128" operator="equal">
      <formula>0</formula>
    </cfRule>
  </conditionalFormatting>
  <conditionalFormatting sqref="P82">
    <cfRule type="cellIs" dxfId="165" priority="127" operator="equal">
      <formula>0</formula>
    </cfRule>
  </conditionalFormatting>
  <conditionalFormatting sqref="O78:P78">
    <cfRule type="cellIs" dxfId="164" priority="126" operator="equal">
      <formula>0</formula>
    </cfRule>
  </conditionalFormatting>
  <conditionalFormatting sqref="P88 P104 P79:P81 P106:P110 P83:P86">
    <cfRule type="cellIs" dxfId="163" priority="130" operator="equal">
      <formula>0</formula>
    </cfRule>
  </conditionalFormatting>
  <conditionalFormatting sqref="P89">
    <cfRule type="cellIs" dxfId="162" priority="129" operator="equal">
      <formula>0</formula>
    </cfRule>
  </conditionalFormatting>
  <conditionalFormatting sqref="O84:O88 O106 O79:O82 O108:O110 O104 O90:O102">
    <cfRule type="cellIs" dxfId="161" priority="132" operator="equal">
      <formula>0</formula>
    </cfRule>
  </conditionalFormatting>
  <conditionalFormatting sqref="P105 P87 P103">
    <cfRule type="cellIs" dxfId="160" priority="131" operator="equal">
      <formula>0</formula>
    </cfRule>
  </conditionalFormatting>
  <conditionalFormatting sqref="F84:N84 K85:N85 F106:N106 F86:N86 F107 N79:N81 F108:N110 L87:N88 G104:N104 F82:N82 F90:N102">
    <cfRule type="cellIs" dxfId="159" priority="134" operator="equal">
      <formula>0</formula>
    </cfRule>
  </conditionalFormatting>
  <conditionalFormatting sqref="O107 O83 O105 O89 O103">
    <cfRule type="cellIs" dxfId="158" priority="133" operator="equal">
      <formula>0</formula>
    </cfRule>
  </conditionalFormatting>
  <conditionalFormatting sqref="F78:N78">
    <cfRule type="cellIs" dxfId="157" priority="136" operator="equal">
      <formula>0</formula>
    </cfRule>
  </conditionalFormatting>
  <conditionalFormatting sqref="F85:J85 F87:K89 F103:F105 G107:N107 F83:N83 G105:N105 L89:N89 G103:N103 F79:M81">
    <cfRule type="cellIs" dxfId="156" priority="135" operator="equal">
      <formula>0</formula>
    </cfRule>
  </conditionalFormatting>
  <conditionalFormatting sqref="E114">
    <cfRule type="cellIs" dxfId="155" priority="125" operator="equal">
      <formula>0</formula>
    </cfRule>
  </conditionalFormatting>
  <conditionalFormatting sqref="E115:E146">
    <cfRule type="cellIs" dxfId="154" priority="124" operator="equal">
      <formula>0</formula>
    </cfRule>
  </conditionalFormatting>
  <conditionalFormatting sqref="P126:P138">
    <cfRule type="cellIs" dxfId="153" priority="115" operator="equal">
      <formula>0</formula>
    </cfRule>
  </conditionalFormatting>
  <conditionalFormatting sqref="P118">
    <cfRule type="cellIs" dxfId="152" priority="114" operator="equal">
      <formula>0</formula>
    </cfRule>
  </conditionalFormatting>
  <conditionalFormatting sqref="O114:P114">
    <cfRule type="cellIs" dxfId="151" priority="113" operator="equal">
      <formula>0</formula>
    </cfRule>
  </conditionalFormatting>
  <conditionalFormatting sqref="P124 P140 P115:P117 P142:P146 P119:P122">
    <cfRule type="cellIs" dxfId="150" priority="117" operator="equal">
      <formula>0</formula>
    </cfRule>
  </conditionalFormatting>
  <conditionalFormatting sqref="P125">
    <cfRule type="cellIs" dxfId="149" priority="116" operator="equal">
      <formula>0</formula>
    </cfRule>
  </conditionalFormatting>
  <conditionalFormatting sqref="O120:O124 O142 O115:O118 O144:O146 O140 O126:O138">
    <cfRule type="cellIs" dxfId="148" priority="119" operator="equal">
      <formula>0</formula>
    </cfRule>
  </conditionalFormatting>
  <conditionalFormatting sqref="P141 P123 P139">
    <cfRule type="cellIs" dxfId="147" priority="118" operator="equal">
      <formula>0</formula>
    </cfRule>
  </conditionalFormatting>
  <conditionalFormatting sqref="F120:N120 K121:N121 F142:N142 F122:N122 F143 N115:N117 F144:N146 L123:N124 G140:N140 F118:N118 F126:N138">
    <cfRule type="cellIs" dxfId="146" priority="121" operator="equal">
      <formula>0</formula>
    </cfRule>
  </conditionalFormatting>
  <conditionalFormatting sqref="O143 O119 O141 O125 O139">
    <cfRule type="cellIs" dxfId="145" priority="120" operator="equal">
      <formula>0</formula>
    </cfRule>
  </conditionalFormatting>
  <conditionalFormatting sqref="F114:N114">
    <cfRule type="cellIs" dxfId="144" priority="123" operator="equal">
      <formula>0</formula>
    </cfRule>
  </conditionalFormatting>
  <conditionalFormatting sqref="F121:J121 F123:K125 F139:F141 G143:N143 F119:N119 G141:N141 L125:N125 G139:N139 F115:M117">
    <cfRule type="cellIs" dxfId="143" priority="122" operator="equal">
      <formula>0</formula>
    </cfRule>
  </conditionalFormatting>
  <conditionalFormatting sqref="F188:P188">
    <cfRule type="cellIs" dxfId="142" priority="111" operator="equal">
      <formula>0</formula>
    </cfRule>
  </conditionalFormatting>
  <conditionalFormatting sqref="E186:E187">
    <cfRule type="cellIs" dxfId="141" priority="110" operator="equal">
      <formula>0</formula>
    </cfRule>
  </conditionalFormatting>
  <conditionalFormatting sqref="E188">
    <cfRule type="cellIs" dxfId="140" priority="109" operator="equal">
      <formula>0</formula>
    </cfRule>
  </conditionalFormatting>
  <conditionalFormatting sqref="F188:P188">
    <cfRule type="dataBar" priority="112">
      <dataBar>
        <cfvo type="min"/>
        <cfvo type="max"/>
        <color rgb="FF008AEF"/>
      </dataBar>
      <extLst>
        <ext xmlns:x14="http://schemas.microsoft.com/office/spreadsheetml/2009/9/main" uri="{B025F937-C7B1-47D3-B67F-A62EFF666E3E}">
          <x14:id>{D77AC0B6-E49E-45DF-9083-64D04E926AD1}</x14:id>
        </ext>
      </extLst>
    </cfRule>
  </conditionalFormatting>
  <conditionalFormatting sqref="E153">
    <cfRule type="cellIs" dxfId="139" priority="108" operator="equal">
      <formula>0</formula>
    </cfRule>
  </conditionalFormatting>
  <conditionalFormatting sqref="E154:E185">
    <cfRule type="cellIs" dxfId="138" priority="107" operator="equal">
      <formula>0</formula>
    </cfRule>
  </conditionalFormatting>
  <conditionalFormatting sqref="P165:P177">
    <cfRule type="cellIs" dxfId="137" priority="98" operator="equal">
      <formula>0</formula>
    </cfRule>
  </conditionalFormatting>
  <conditionalFormatting sqref="P157">
    <cfRule type="cellIs" dxfId="136" priority="97" operator="equal">
      <formula>0</formula>
    </cfRule>
  </conditionalFormatting>
  <conditionalFormatting sqref="O153:P153">
    <cfRule type="cellIs" dxfId="135" priority="96" operator="equal">
      <formula>0</formula>
    </cfRule>
  </conditionalFormatting>
  <conditionalFormatting sqref="P163 P179 P154:P156 P181:P185 P158:P161">
    <cfRule type="cellIs" dxfId="134" priority="100" operator="equal">
      <formula>0</formula>
    </cfRule>
  </conditionalFormatting>
  <conditionalFormatting sqref="P164">
    <cfRule type="cellIs" dxfId="133" priority="99" operator="equal">
      <formula>0</formula>
    </cfRule>
  </conditionalFormatting>
  <conditionalFormatting sqref="O159:O163 O181 O154:O157 O183:O185 O179 O165:O177">
    <cfRule type="cellIs" dxfId="132" priority="102" operator="equal">
      <formula>0</formula>
    </cfRule>
  </conditionalFormatting>
  <conditionalFormatting sqref="P180 P162 P178">
    <cfRule type="cellIs" dxfId="131" priority="101" operator="equal">
      <formula>0</formula>
    </cfRule>
  </conditionalFormatting>
  <conditionalFormatting sqref="F159:N159 K160:N160 F181:N181 F161:N161 F182 N154:N156 F183:N185 L162:N163 G179:N179 F157:N157 F165:N177">
    <cfRule type="cellIs" dxfId="130" priority="104" operator="equal">
      <formula>0</formula>
    </cfRule>
  </conditionalFormatting>
  <conditionalFormatting sqref="O182 O158 O180 O164 O178">
    <cfRule type="cellIs" dxfId="129" priority="103" operator="equal">
      <formula>0</formula>
    </cfRule>
  </conditionalFormatting>
  <conditionalFormatting sqref="F153:N153">
    <cfRule type="cellIs" dxfId="128" priority="106" operator="equal">
      <formula>0</formula>
    </cfRule>
  </conditionalFormatting>
  <conditionalFormatting sqref="F160:J160 F162:K164 F178:F180 G182:N182 F158:N158 G180:N180 L164:N164 G178:N178 F154:M156">
    <cfRule type="cellIs" dxfId="127" priority="105" operator="equal">
      <formula>0</formula>
    </cfRule>
  </conditionalFormatting>
  <conditionalFormatting sqref="F227:P227">
    <cfRule type="cellIs" dxfId="126" priority="94" operator="equal">
      <formula>0</formula>
    </cfRule>
  </conditionalFormatting>
  <conditionalFormatting sqref="E225:E226">
    <cfRule type="cellIs" dxfId="125" priority="93" operator="equal">
      <formula>0</formula>
    </cfRule>
  </conditionalFormatting>
  <conditionalFormatting sqref="E227">
    <cfRule type="cellIs" dxfId="124" priority="92" operator="equal">
      <formula>0</formula>
    </cfRule>
  </conditionalFormatting>
  <conditionalFormatting sqref="F227:P227">
    <cfRule type="dataBar" priority="95">
      <dataBar>
        <cfvo type="min"/>
        <cfvo type="max"/>
        <color rgb="FF008AEF"/>
      </dataBar>
      <extLst>
        <ext xmlns:x14="http://schemas.microsoft.com/office/spreadsheetml/2009/9/main" uri="{B025F937-C7B1-47D3-B67F-A62EFF666E3E}">
          <x14:id>{62CF3C43-0BF8-4553-8ABD-661FB2772000}</x14:id>
        </ext>
      </extLst>
    </cfRule>
  </conditionalFormatting>
  <conditionalFormatting sqref="E192">
    <cfRule type="cellIs" dxfId="123" priority="91" operator="equal">
      <formula>0</formula>
    </cfRule>
  </conditionalFormatting>
  <conditionalFormatting sqref="E193:E224">
    <cfRule type="cellIs" dxfId="122" priority="90" operator="equal">
      <formula>0</formula>
    </cfRule>
  </conditionalFormatting>
  <conditionalFormatting sqref="P204:P216">
    <cfRule type="cellIs" dxfId="121" priority="81" operator="equal">
      <formula>0</formula>
    </cfRule>
  </conditionalFormatting>
  <conditionalFormatting sqref="P196">
    <cfRule type="cellIs" dxfId="120" priority="80" operator="equal">
      <formula>0</formula>
    </cfRule>
  </conditionalFormatting>
  <conditionalFormatting sqref="O192:P192">
    <cfRule type="cellIs" dxfId="119" priority="79" operator="equal">
      <formula>0</formula>
    </cfRule>
  </conditionalFormatting>
  <conditionalFormatting sqref="P202 P218 P193:P195 P220:P224 P197:P200">
    <cfRule type="cellIs" dxfId="118" priority="83" operator="equal">
      <formula>0</formula>
    </cfRule>
  </conditionalFormatting>
  <conditionalFormatting sqref="P203">
    <cfRule type="cellIs" dxfId="117" priority="82" operator="equal">
      <formula>0</formula>
    </cfRule>
  </conditionalFormatting>
  <conditionalFormatting sqref="O198:O202 O220 O193:O196 O222:O224 O218 O204:O216">
    <cfRule type="cellIs" dxfId="116" priority="85" operator="equal">
      <formula>0</formula>
    </cfRule>
  </conditionalFormatting>
  <conditionalFormatting sqref="P219 P201 P217">
    <cfRule type="cellIs" dxfId="115" priority="84" operator="equal">
      <formula>0</formula>
    </cfRule>
  </conditionalFormatting>
  <conditionalFormatting sqref="F198:N198 K199:N199 F220:N220 F200:N200 F221 N193:N195 F222:N224 L201:N202 G218:N218 F196:N196 F204:N216">
    <cfRule type="cellIs" dxfId="114" priority="87" operator="equal">
      <formula>0</formula>
    </cfRule>
  </conditionalFormatting>
  <conditionalFormatting sqref="O221 O197 O219 O203 O217">
    <cfRule type="cellIs" dxfId="113" priority="86" operator="equal">
      <formula>0</formula>
    </cfRule>
  </conditionalFormatting>
  <conditionalFormatting sqref="F192:N192">
    <cfRule type="cellIs" dxfId="112" priority="89" operator="equal">
      <formula>0</formula>
    </cfRule>
  </conditionalFormatting>
  <conditionalFormatting sqref="F199:J199 F201:K203 F217:F219 G221:N221 F197:N197 G219:N219 L203:N203 G217:N217 F193:M195">
    <cfRule type="cellIs" dxfId="111" priority="88" operator="equal">
      <formula>0</formula>
    </cfRule>
  </conditionalFormatting>
  <conditionalFormatting sqref="E231">
    <cfRule type="cellIs" dxfId="110" priority="78" operator="equal">
      <formula>0</formula>
    </cfRule>
  </conditionalFormatting>
  <conditionalFormatting sqref="E232:E263">
    <cfRule type="cellIs" dxfId="109" priority="77" operator="equal">
      <formula>0</formula>
    </cfRule>
  </conditionalFormatting>
  <conditionalFormatting sqref="P243:P255">
    <cfRule type="cellIs" dxfId="108" priority="68" operator="equal">
      <formula>0</formula>
    </cfRule>
  </conditionalFormatting>
  <conditionalFormatting sqref="P235">
    <cfRule type="cellIs" dxfId="107" priority="67" operator="equal">
      <formula>0</formula>
    </cfRule>
  </conditionalFormatting>
  <conditionalFormatting sqref="O231:P231">
    <cfRule type="cellIs" dxfId="106" priority="66" operator="equal">
      <formula>0</formula>
    </cfRule>
  </conditionalFormatting>
  <conditionalFormatting sqref="P241 P257 P232:P234 P259:P263 P236:P239">
    <cfRule type="cellIs" dxfId="105" priority="70" operator="equal">
      <formula>0</formula>
    </cfRule>
  </conditionalFormatting>
  <conditionalFormatting sqref="P242">
    <cfRule type="cellIs" dxfId="104" priority="69" operator="equal">
      <formula>0</formula>
    </cfRule>
  </conditionalFormatting>
  <conditionalFormatting sqref="O237:O241 O259 O232:O235 O261:O263 O257 O243:O255">
    <cfRule type="cellIs" dxfId="103" priority="72" operator="equal">
      <formula>0</formula>
    </cfRule>
  </conditionalFormatting>
  <conditionalFormatting sqref="P258 P240 P256">
    <cfRule type="cellIs" dxfId="102" priority="71" operator="equal">
      <formula>0</formula>
    </cfRule>
  </conditionalFormatting>
  <conditionalFormatting sqref="F237:N237 K238:N238 F259:N259 F239:N239 F260 N232:N234 F261:N263 L240:N241 G257:N257 F235:N235 F243:N255">
    <cfRule type="cellIs" dxfId="101" priority="74" operator="equal">
      <formula>0</formula>
    </cfRule>
  </conditionalFormatting>
  <conditionalFormatting sqref="O260 O236 O258 O242 O256">
    <cfRule type="cellIs" dxfId="100" priority="73" operator="equal">
      <formula>0</formula>
    </cfRule>
  </conditionalFormatting>
  <conditionalFormatting sqref="F231:N231">
    <cfRule type="cellIs" dxfId="99" priority="76" operator="equal">
      <formula>0</formula>
    </cfRule>
  </conditionalFormatting>
  <conditionalFormatting sqref="F238:J238 F240:K242 F256:F258 G260:N260 F236:N236 G258:N258 L242:N242 G256:N256 F232:M234">
    <cfRule type="cellIs" dxfId="98" priority="75" operator="equal">
      <formula>0</formula>
    </cfRule>
  </conditionalFormatting>
  <conditionalFormatting sqref="E267">
    <cfRule type="cellIs" dxfId="97" priority="65" operator="equal">
      <formula>0</formula>
    </cfRule>
  </conditionalFormatting>
  <conditionalFormatting sqref="E268:E299">
    <cfRule type="cellIs" dxfId="96" priority="64" operator="equal">
      <formula>0</formula>
    </cfRule>
  </conditionalFormatting>
  <conditionalFormatting sqref="P279:P291">
    <cfRule type="cellIs" dxfId="95" priority="55" operator="equal">
      <formula>0</formula>
    </cfRule>
  </conditionalFormatting>
  <conditionalFormatting sqref="P271">
    <cfRule type="cellIs" dxfId="94" priority="54" operator="equal">
      <formula>0</formula>
    </cfRule>
  </conditionalFormatting>
  <conditionalFormatting sqref="O267:P267">
    <cfRule type="cellIs" dxfId="93" priority="53" operator="equal">
      <formula>0</formula>
    </cfRule>
  </conditionalFormatting>
  <conditionalFormatting sqref="P277 P293 P268:P270 P295:P299 P272:P275">
    <cfRule type="cellIs" dxfId="92" priority="57" operator="equal">
      <formula>0</formula>
    </cfRule>
  </conditionalFormatting>
  <conditionalFormatting sqref="P278">
    <cfRule type="cellIs" dxfId="91" priority="56" operator="equal">
      <formula>0</formula>
    </cfRule>
  </conditionalFormatting>
  <conditionalFormatting sqref="O273:O277 O295 O268:O271 O297:O299 O293 O279:O291">
    <cfRule type="cellIs" dxfId="90" priority="59" operator="equal">
      <formula>0</formula>
    </cfRule>
  </conditionalFormatting>
  <conditionalFormatting sqref="P294 P276 P292">
    <cfRule type="cellIs" dxfId="89" priority="58" operator="equal">
      <formula>0</formula>
    </cfRule>
  </conditionalFormatting>
  <conditionalFormatting sqref="F273:N273 K274:N274 F295:N295 F275:N275 F296 N268:N270 F297:N299 L276:N277 G293:N293 F271:N271 F279:N291">
    <cfRule type="cellIs" dxfId="88" priority="61" operator="equal">
      <formula>0</formula>
    </cfRule>
  </conditionalFormatting>
  <conditionalFormatting sqref="O296 O272 O294 O278 O292">
    <cfRule type="cellIs" dxfId="87" priority="60" operator="equal">
      <formula>0</formula>
    </cfRule>
  </conditionalFormatting>
  <conditionalFormatting sqref="F267:N267">
    <cfRule type="cellIs" dxfId="86" priority="63" operator="equal">
      <formula>0</formula>
    </cfRule>
  </conditionalFormatting>
  <conditionalFormatting sqref="F274:J274 F276:K278 F292:F294 G296:N296 F272:N272 G294:N294 L278:N278 G292:N292 F268:M270">
    <cfRule type="cellIs" dxfId="85" priority="62" operator="equal">
      <formula>0</formula>
    </cfRule>
  </conditionalFormatting>
  <conditionalFormatting sqref="E303">
    <cfRule type="cellIs" dxfId="84" priority="52" operator="equal">
      <formula>0</formula>
    </cfRule>
  </conditionalFormatting>
  <conditionalFormatting sqref="E304:E335">
    <cfRule type="cellIs" dxfId="83" priority="51" operator="equal">
      <formula>0</formula>
    </cfRule>
  </conditionalFormatting>
  <conditionalFormatting sqref="P315:P327">
    <cfRule type="cellIs" dxfId="82" priority="42" operator="equal">
      <formula>0</formula>
    </cfRule>
  </conditionalFormatting>
  <conditionalFormatting sqref="P307">
    <cfRule type="cellIs" dxfId="81" priority="41" operator="equal">
      <formula>0</formula>
    </cfRule>
  </conditionalFormatting>
  <conditionalFormatting sqref="O303:P303">
    <cfRule type="cellIs" dxfId="80" priority="40" operator="equal">
      <formula>0</formula>
    </cfRule>
  </conditionalFormatting>
  <conditionalFormatting sqref="P313 P329 P304:P306 P331:P335 P308:P311">
    <cfRule type="cellIs" dxfId="79" priority="44" operator="equal">
      <formula>0</formula>
    </cfRule>
  </conditionalFormatting>
  <conditionalFormatting sqref="P314">
    <cfRule type="cellIs" dxfId="78" priority="43" operator="equal">
      <formula>0</formula>
    </cfRule>
  </conditionalFormatting>
  <conditionalFormatting sqref="O309:O313 O331 O304:O307 O333:O335 O329 O315:O327">
    <cfRule type="cellIs" dxfId="77" priority="46" operator="equal">
      <formula>0</formula>
    </cfRule>
  </conditionalFormatting>
  <conditionalFormatting sqref="P330 P312 P328">
    <cfRule type="cellIs" dxfId="76" priority="45" operator="equal">
      <formula>0</formula>
    </cfRule>
  </conditionalFormatting>
  <conditionalFormatting sqref="F309:N309 K310:N310 F331:N331 F311:N311 F332 N304:N306 F333:N335 L312:N313 G329:N329 F307:N307 F315:N327">
    <cfRule type="cellIs" dxfId="75" priority="48" operator="equal">
      <formula>0</formula>
    </cfRule>
  </conditionalFormatting>
  <conditionalFormatting sqref="O332 O308 O330 O314 O328">
    <cfRule type="cellIs" dxfId="74" priority="47" operator="equal">
      <formula>0</formula>
    </cfRule>
  </conditionalFormatting>
  <conditionalFormatting sqref="F303:N303">
    <cfRule type="cellIs" dxfId="73" priority="50" operator="equal">
      <formula>0</formula>
    </cfRule>
  </conditionalFormatting>
  <conditionalFormatting sqref="F310:J310 F312:K314 F328:F330 G332:N332 F308:N308 G330:N330 L314:N314 G328:N328 F304:M306">
    <cfRule type="cellIs" dxfId="72" priority="49" operator="equal">
      <formula>0</formula>
    </cfRule>
  </conditionalFormatting>
  <conditionalFormatting sqref="E339">
    <cfRule type="cellIs" dxfId="71" priority="39" operator="equal">
      <formula>0</formula>
    </cfRule>
  </conditionalFormatting>
  <conditionalFormatting sqref="E340:E371">
    <cfRule type="cellIs" dxfId="70" priority="38" operator="equal">
      <formula>0</formula>
    </cfRule>
  </conditionalFormatting>
  <conditionalFormatting sqref="P351:P363">
    <cfRule type="cellIs" dxfId="69" priority="29" operator="equal">
      <formula>0</formula>
    </cfRule>
  </conditionalFormatting>
  <conditionalFormatting sqref="P343">
    <cfRule type="cellIs" dxfId="68" priority="28" operator="equal">
      <formula>0</formula>
    </cfRule>
  </conditionalFormatting>
  <conditionalFormatting sqref="O339:P339">
    <cfRule type="cellIs" dxfId="67" priority="27" operator="equal">
      <formula>0</formula>
    </cfRule>
  </conditionalFormatting>
  <conditionalFormatting sqref="P349 P365 P340:P342 P367:P371 P344:P347">
    <cfRule type="cellIs" dxfId="66" priority="31" operator="equal">
      <formula>0</formula>
    </cfRule>
  </conditionalFormatting>
  <conditionalFormatting sqref="P350">
    <cfRule type="cellIs" dxfId="65" priority="30" operator="equal">
      <formula>0</formula>
    </cfRule>
  </conditionalFormatting>
  <conditionalFormatting sqref="O345:O349 O367 O340:O343 O369:O371 O365 O351:O363">
    <cfRule type="cellIs" dxfId="64" priority="33" operator="equal">
      <formula>0</formula>
    </cfRule>
  </conditionalFormatting>
  <conditionalFormatting sqref="P366 P348 P364">
    <cfRule type="cellIs" dxfId="63" priority="32" operator="equal">
      <formula>0</formula>
    </cfRule>
  </conditionalFormatting>
  <conditionalFormatting sqref="F345:N345 K346:N346 F367:N367 F347:N347 F368 N340:N342 F369:N371 L348:N349 G365:N365 F343:N343 F351:N363">
    <cfRule type="cellIs" dxfId="62" priority="35" operator="equal">
      <formula>0</formula>
    </cfRule>
  </conditionalFormatting>
  <conditionalFormatting sqref="O368 O344 O366 O350 O364">
    <cfRule type="cellIs" dxfId="61" priority="34" operator="equal">
      <formula>0</formula>
    </cfRule>
  </conditionalFormatting>
  <conditionalFormatting sqref="F339:N339">
    <cfRule type="cellIs" dxfId="60" priority="37" operator="equal">
      <formula>0</formula>
    </cfRule>
  </conditionalFormatting>
  <conditionalFormatting sqref="F346:J346 F348:K350 F364:F366 G368:N368 F344:N344 G366:N366 L350:N350 G364:N364 F340:M342">
    <cfRule type="cellIs" dxfId="59" priority="36" operator="equal">
      <formula>0</formula>
    </cfRule>
  </conditionalFormatting>
  <conditionalFormatting sqref="E375">
    <cfRule type="cellIs" dxfId="58" priority="26" operator="equal">
      <formula>0</formula>
    </cfRule>
  </conditionalFormatting>
  <conditionalFormatting sqref="E376:E407">
    <cfRule type="cellIs" dxfId="57" priority="25" operator="equal">
      <formula>0</formula>
    </cfRule>
  </conditionalFormatting>
  <conditionalFormatting sqref="P387:P399">
    <cfRule type="cellIs" dxfId="56" priority="16" operator="equal">
      <formula>0</formula>
    </cfRule>
  </conditionalFormatting>
  <conditionalFormatting sqref="P379">
    <cfRule type="cellIs" dxfId="55" priority="15" operator="equal">
      <formula>0</formula>
    </cfRule>
  </conditionalFormatting>
  <conditionalFormatting sqref="O375:P375">
    <cfRule type="cellIs" dxfId="54" priority="14" operator="equal">
      <formula>0</formula>
    </cfRule>
  </conditionalFormatting>
  <conditionalFormatting sqref="P385 P401 P376:P378 P403:P407 P380:P383">
    <cfRule type="cellIs" dxfId="53" priority="18" operator="equal">
      <formula>0</formula>
    </cfRule>
  </conditionalFormatting>
  <conditionalFormatting sqref="P386">
    <cfRule type="cellIs" dxfId="52" priority="17" operator="equal">
      <formula>0</formula>
    </cfRule>
  </conditionalFormatting>
  <conditionalFormatting sqref="O381:O385 O403 O376:O379 O405:O407 O401 O387:O399">
    <cfRule type="cellIs" dxfId="51" priority="20" operator="equal">
      <formula>0</formula>
    </cfRule>
  </conditionalFormatting>
  <conditionalFormatting sqref="P402 P384 P400">
    <cfRule type="cellIs" dxfId="50" priority="19" operator="equal">
      <formula>0</formula>
    </cfRule>
  </conditionalFormatting>
  <conditionalFormatting sqref="F381:N381 K382:N382 F403:N403 F383:N383 F404 N376:N378 F405:N407 L384:N385 G401:N401 F379:N379 F387:N399">
    <cfRule type="cellIs" dxfId="49" priority="22" operator="equal">
      <formula>0</formula>
    </cfRule>
  </conditionalFormatting>
  <conditionalFormatting sqref="O404 O380 O402 O386 O400">
    <cfRule type="cellIs" dxfId="48" priority="21" operator="equal">
      <formula>0</formula>
    </cfRule>
  </conditionalFormatting>
  <conditionalFormatting sqref="F375:N375">
    <cfRule type="cellIs" dxfId="47" priority="24" operator="equal">
      <formula>0</formula>
    </cfRule>
  </conditionalFormatting>
  <conditionalFormatting sqref="F382:J382 F384:K386 F400:F402 G404:N404 F380:N380 G402:N402 L386:N386 G400:N400 F376:M378">
    <cfRule type="cellIs" dxfId="46" priority="23" operator="equal">
      <formula>0</formula>
    </cfRule>
  </conditionalFormatting>
  <conditionalFormatting sqref="E411">
    <cfRule type="cellIs" dxfId="45" priority="13" operator="equal">
      <formula>0</formula>
    </cfRule>
  </conditionalFormatting>
  <conditionalFormatting sqref="E412:E443">
    <cfRule type="cellIs" dxfId="44" priority="12" operator="equal">
      <formula>0</formula>
    </cfRule>
  </conditionalFormatting>
  <conditionalFormatting sqref="P423:P435">
    <cfRule type="cellIs" dxfId="43" priority="3" operator="equal">
      <formula>0</formula>
    </cfRule>
  </conditionalFormatting>
  <conditionalFormatting sqref="P415">
    <cfRule type="cellIs" dxfId="42" priority="2" operator="equal">
      <formula>0</formula>
    </cfRule>
  </conditionalFormatting>
  <conditionalFormatting sqref="O411:P411">
    <cfRule type="cellIs" dxfId="41" priority="1" operator="equal">
      <formula>0</formula>
    </cfRule>
  </conditionalFormatting>
  <conditionalFormatting sqref="P421 P437 P412:P414 P439:P443 P416:P419">
    <cfRule type="cellIs" dxfId="40" priority="5" operator="equal">
      <formula>0</formula>
    </cfRule>
  </conditionalFormatting>
  <conditionalFormatting sqref="P422">
    <cfRule type="cellIs" dxfId="39" priority="4" operator="equal">
      <formula>0</formula>
    </cfRule>
  </conditionalFormatting>
  <conditionalFormatting sqref="O417:O421 O439 O412:O415 O441:O443 O437 O423:O435">
    <cfRule type="cellIs" dxfId="38" priority="7" operator="equal">
      <formula>0</formula>
    </cfRule>
  </conditionalFormatting>
  <conditionalFormatting sqref="P438 P420 P436">
    <cfRule type="cellIs" dxfId="37" priority="6" operator="equal">
      <formula>0</formula>
    </cfRule>
  </conditionalFormatting>
  <conditionalFormatting sqref="F417:N417 K418:N418 F439:N439 F419:N419 F440 N412:N414 F441:N443 L420:N421 G437:N437 F415:N415 F423:N435">
    <cfRule type="cellIs" dxfId="36" priority="9" operator="equal">
      <formula>0</formula>
    </cfRule>
  </conditionalFormatting>
  <conditionalFormatting sqref="O440 O416 O438 O422 O436">
    <cfRule type="cellIs" dxfId="35" priority="8" operator="equal">
      <formula>0</formula>
    </cfRule>
  </conditionalFormatting>
  <conditionalFormatting sqref="F411:N411">
    <cfRule type="cellIs" dxfId="34" priority="11" operator="equal">
      <formula>0</formula>
    </cfRule>
  </conditionalFormatting>
  <conditionalFormatting sqref="F418:J418 F420:K422 F436:F438 G440:N440 F416:N416 G438:N438 L422:N422 G436:N436 F412:M414">
    <cfRule type="cellIs" dxfId="33" priority="10" operator="equal">
      <formula>0</formula>
    </cfRule>
  </conditionalFormatting>
  <dataValidations count="1">
    <dataValidation type="list" allowBlank="1" showInputMessage="1" showErrorMessage="1" sqref="C2">
      <formula1>$AI$3:$AI$7</formula1>
    </dataValidation>
  </dataValidations>
  <pageMargins left="0.70866141732283472" right="0.70866141732283472" top="0.55118110236220474" bottom="0.35433070866141736" header="0.31496062992125984" footer="0.31496062992125984"/>
  <pageSetup paperSize="9" scale="51" fitToHeight="12"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02E9E733-5DB9-4792-BBC9-55B46294BFE0}">
            <x14:dataBar minLength="0" maxLength="100" border="1" negativeBarBorderColorSameAsPositive="0">
              <x14:cfvo type="autoMin"/>
              <x14:cfvo type="autoMax"/>
              <x14:borderColor rgb="FF008AEF"/>
              <x14:negativeFillColor rgb="FFFF0000"/>
              <x14:negativeBorderColor rgb="FFFF0000"/>
              <x14:axisColor rgb="FF000000"/>
            </x14:dataBar>
          </x14:cfRule>
          <xm:sqref>S115:S146 S148</xm:sqref>
        </x14:conditionalFormatting>
        <x14:conditionalFormatting xmlns:xm="http://schemas.microsoft.com/office/excel/2006/main">
          <x14:cfRule type="dataBar" id="{0B33D3FD-9167-4EB2-85E2-DC6C49C9D257}">
            <x14:dataBar minLength="0" maxLength="100" border="1" negativeBarBorderColorSameAsPositive="0">
              <x14:cfvo type="autoMin"/>
              <x14:cfvo type="autoMax"/>
              <x14:borderColor rgb="FF008AEF"/>
              <x14:negativeFillColor rgb="FFFF0000"/>
              <x14:negativeBorderColor rgb="FFFF0000"/>
              <x14:axisColor rgb="FF000000"/>
            </x14:dataBar>
          </x14:cfRule>
          <xm:sqref>R115:R146 R148</xm:sqref>
        </x14:conditionalFormatting>
        <x14:conditionalFormatting xmlns:xm="http://schemas.microsoft.com/office/excel/2006/main">
          <x14:cfRule type="dataBar" id="{F3DAE8FC-CD4B-4F08-B1BB-FD85674F2E77}">
            <x14:dataBar minLength="0" maxLength="100" border="1" negativeBarBorderColorSameAsPositive="0">
              <x14:cfvo type="autoMin"/>
              <x14:cfvo type="autoMax"/>
              <x14:borderColor rgb="FF008AEF"/>
              <x14:negativeFillColor rgb="FFFF0000"/>
              <x14:negativeBorderColor rgb="FFFF0000"/>
              <x14:axisColor rgb="FF000000"/>
            </x14:dataBar>
          </x14:cfRule>
          <xm:sqref>Q147:Q148</xm:sqref>
        </x14:conditionalFormatting>
        <x14:conditionalFormatting xmlns:xm="http://schemas.microsoft.com/office/excel/2006/main">
          <x14:cfRule type="dataBar" id="{9B3704E2-89A7-4F2C-A286-31D666381A2C}">
            <x14:dataBar minLength="0" maxLength="100" border="1" negativeBarBorderColorSameAsPositive="0">
              <x14:cfvo type="autoMin"/>
              <x14:cfvo type="autoMax"/>
              <x14:borderColor rgb="FF008AEF"/>
              <x14:negativeFillColor rgb="FFFF0000"/>
              <x14:negativeBorderColor rgb="FFFF0000"/>
              <x14:axisColor rgb="FF000000"/>
            </x14:dataBar>
          </x14:cfRule>
          <xm:sqref>Q115:Q146</xm:sqref>
        </x14:conditionalFormatting>
        <x14:conditionalFormatting xmlns:xm="http://schemas.microsoft.com/office/excel/2006/main">
          <x14:cfRule type="dataBar" id="{C5E2E7CE-E2F9-4289-B349-32737D552526}">
            <x14:dataBar minLength="0" maxLength="100" border="1" negativeBarBorderColorSameAsPositive="0">
              <x14:cfvo type="autoMin"/>
              <x14:cfvo type="autoMax"/>
              <x14:borderColor rgb="FF008AEF"/>
              <x14:negativeFillColor rgb="FFFF0000"/>
              <x14:negativeBorderColor rgb="FFFF0000"/>
              <x14:axisColor rgb="FF000000"/>
            </x14:dataBar>
          </x14:cfRule>
          <xm:sqref>S154:S185 S187</xm:sqref>
        </x14:conditionalFormatting>
        <x14:conditionalFormatting xmlns:xm="http://schemas.microsoft.com/office/excel/2006/main">
          <x14:cfRule type="dataBar" id="{55C5BF99-D835-4046-820C-E1FAC80FAA8E}">
            <x14:dataBar minLength="0" maxLength="100" border="1" negativeBarBorderColorSameAsPositive="0">
              <x14:cfvo type="autoMin"/>
              <x14:cfvo type="autoMax"/>
              <x14:borderColor rgb="FF008AEF"/>
              <x14:negativeFillColor rgb="FFFF0000"/>
              <x14:negativeBorderColor rgb="FFFF0000"/>
              <x14:axisColor rgb="FF000000"/>
            </x14:dataBar>
          </x14:cfRule>
          <xm:sqref>R154:R185 R187</xm:sqref>
        </x14:conditionalFormatting>
        <x14:conditionalFormatting xmlns:xm="http://schemas.microsoft.com/office/excel/2006/main">
          <x14:cfRule type="dataBar" id="{A5EC49B7-6DEA-4B57-BBCE-6B9825FF62E5}">
            <x14:dataBar minLength="0" maxLength="100" border="1" negativeBarBorderColorSameAsPositive="0">
              <x14:cfvo type="autoMin"/>
              <x14:cfvo type="autoMax"/>
              <x14:borderColor rgb="FF008AEF"/>
              <x14:negativeFillColor rgb="FFFF0000"/>
              <x14:negativeBorderColor rgb="FFFF0000"/>
              <x14:axisColor rgb="FF000000"/>
            </x14:dataBar>
          </x14:cfRule>
          <xm:sqref>Q186:Q187</xm:sqref>
        </x14:conditionalFormatting>
        <x14:conditionalFormatting xmlns:xm="http://schemas.microsoft.com/office/excel/2006/main">
          <x14:cfRule type="dataBar" id="{A32763AE-AC26-499E-95C8-A96DC065EAE3}">
            <x14:dataBar minLength="0" maxLength="100" border="1" negativeBarBorderColorSameAsPositive="0">
              <x14:cfvo type="autoMin"/>
              <x14:cfvo type="autoMax"/>
              <x14:borderColor rgb="FF008AEF"/>
              <x14:negativeFillColor rgb="FFFF0000"/>
              <x14:negativeBorderColor rgb="FFFF0000"/>
              <x14:axisColor rgb="FF000000"/>
            </x14:dataBar>
          </x14:cfRule>
          <xm:sqref>Q154:Q185</xm:sqref>
        </x14:conditionalFormatting>
        <x14:conditionalFormatting xmlns:xm="http://schemas.microsoft.com/office/excel/2006/main">
          <x14:cfRule type="dataBar" id="{0F23004A-8F62-4810-BBD2-19BF46E68B6B}">
            <x14:dataBar minLength="0" maxLength="100" border="1" negativeBarBorderColorSameAsPositive="0">
              <x14:cfvo type="autoMin"/>
              <x14:cfvo type="autoMax"/>
              <x14:borderColor rgb="FF008AEF"/>
              <x14:negativeFillColor rgb="FFFF0000"/>
              <x14:negativeBorderColor rgb="FFFF0000"/>
              <x14:axisColor rgb="FF000000"/>
            </x14:dataBar>
          </x14:cfRule>
          <xm:sqref>S193:S224 S226</xm:sqref>
        </x14:conditionalFormatting>
        <x14:conditionalFormatting xmlns:xm="http://schemas.microsoft.com/office/excel/2006/main">
          <x14:cfRule type="dataBar" id="{5919D477-5E4E-42E4-992A-33E83767F3DC}">
            <x14:dataBar minLength="0" maxLength="100" border="1" negativeBarBorderColorSameAsPositive="0">
              <x14:cfvo type="autoMin"/>
              <x14:cfvo type="autoMax"/>
              <x14:borderColor rgb="FF008AEF"/>
              <x14:negativeFillColor rgb="FFFF0000"/>
              <x14:negativeBorderColor rgb="FFFF0000"/>
              <x14:axisColor rgb="FF000000"/>
            </x14:dataBar>
          </x14:cfRule>
          <xm:sqref>R193:R224 R226</xm:sqref>
        </x14:conditionalFormatting>
        <x14:conditionalFormatting xmlns:xm="http://schemas.microsoft.com/office/excel/2006/main">
          <x14:cfRule type="dataBar" id="{DF4743CB-39CC-4AEF-B73B-3C24425BB6F5}">
            <x14:dataBar minLength="0" maxLength="100" border="1" negativeBarBorderColorSameAsPositive="0">
              <x14:cfvo type="autoMin"/>
              <x14:cfvo type="autoMax"/>
              <x14:borderColor rgb="FF008AEF"/>
              <x14:negativeFillColor rgb="FFFF0000"/>
              <x14:negativeBorderColor rgb="FFFF0000"/>
              <x14:axisColor rgb="FF000000"/>
            </x14:dataBar>
          </x14:cfRule>
          <xm:sqref>Q225:Q226</xm:sqref>
        </x14:conditionalFormatting>
        <x14:conditionalFormatting xmlns:xm="http://schemas.microsoft.com/office/excel/2006/main">
          <x14:cfRule type="dataBar" id="{BB31F4F8-54C3-4675-9824-0FA5DDAB0D85}">
            <x14:dataBar minLength="0" maxLength="100" border="1" negativeBarBorderColorSameAsPositive="0">
              <x14:cfvo type="autoMin"/>
              <x14:cfvo type="autoMax"/>
              <x14:borderColor rgb="FF008AEF"/>
              <x14:negativeFillColor rgb="FFFF0000"/>
              <x14:negativeBorderColor rgb="FFFF0000"/>
              <x14:axisColor rgb="FF000000"/>
            </x14:dataBar>
          </x14:cfRule>
          <xm:sqref>Q193:Q224</xm:sqref>
        </x14:conditionalFormatting>
        <x14:conditionalFormatting xmlns:xm="http://schemas.microsoft.com/office/excel/2006/main">
          <x14:cfRule type="dataBar" id="{C46FD040-A792-410C-A8F6-BC60AE1FC275}">
            <x14:dataBar minLength="0" maxLength="100" border="1" negativeBarBorderColorSameAsPositive="0">
              <x14:cfvo type="autoMin"/>
              <x14:cfvo type="autoMax"/>
              <x14:borderColor rgb="FF008AEF"/>
              <x14:negativeFillColor rgb="FFFF0000"/>
              <x14:negativeBorderColor rgb="FFFF0000"/>
              <x14:axisColor rgb="FF000000"/>
            </x14:dataBar>
          </x14:cfRule>
          <xm:sqref>Q232:R263</xm:sqref>
        </x14:conditionalFormatting>
        <x14:conditionalFormatting xmlns:xm="http://schemas.microsoft.com/office/excel/2006/main">
          <x14:cfRule type="dataBar" id="{D0C62850-F238-4846-A949-16D87B09A58C}">
            <x14:dataBar minLength="0" maxLength="100" border="1" negativeBarBorderColorSameAsPositive="0">
              <x14:cfvo type="autoMin"/>
              <x14:cfvo type="autoMax"/>
              <x14:borderColor rgb="FF008AEF"/>
              <x14:negativeFillColor rgb="FFFF0000"/>
              <x14:negativeBorderColor rgb="FFFF0000"/>
              <x14:axisColor rgb="FF000000"/>
            </x14:dataBar>
          </x14:cfRule>
          <xm:sqref>Q268:R299</xm:sqref>
        </x14:conditionalFormatting>
        <x14:conditionalFormatting xmlns:xm="http://schemas.microsoft.com/office/excel/2006/main">
          <x14:cfRule type="dataBar" id="{46084119-51E4-4B69-B1AB-97319963FD77}">
            <x14:dataBar minLength="0" maxLength="100" border="1" negativeBarBorderColorSameAsPositive="0">
              <x14:cfvo type="autoMin"/>
              <x14:cfvo type="autoMax"/>
              <x14:borderColor rgb="FF008AEF"/>
              <x14:negativeFillColor rgb="FFFF0000"/>
              <x14:negativeBorderColor rgb="FFFF0000"/>
              <x14:axisColor rgb="FF000000"/>
            </x14:dataBar>
          </x14:cfRule>
          <xm:sqref>Q304:R335</xm:sqref>
        </x14:conditionalFormatting>
        <x14:conditionalFormatting xmlns:xm="http://schemas.microsoft.com/office/excel/2006/main">
          <x14:cfRule type="dataBar" id="{185359D2-8804-4704-8559-FDC8D4B673E2}">
            <x14:dataBar minLength="0" maxLength="100" border="1" negativeBarBorderColorSameAsPositive="0">
              <x14:cfvo type="autoMin"/>
              <x14:cfvo type="autoMax"/>
              <x14:borderColor rgb="FF008AEF"/>
              <x14:negativeFillColor rgb="FFFF0000"/>
              <x14:negativeBorderColor rgb="FFFF0000"/>
              <x14:axisColor rgb="FF000000"/>
            </x14:dataBar>
          </x14:cfRule>
          <xm:sqref>Q340:R371</xm:sqref>
        </x14:conditionalFormatting>
        <x14:conditionalFormatting xmlns:xm="http://schemas.microsoft.com/office/excel/2006/main">
          <x14:cfRule type="dataBar" id="{2C30D7D1-F085-432A-811C-EBC12A108D8E}">
            <x14:dataBar minLength="0" maxLength="100" border="1" negativeBarBorderColorSameAsPositive="0">
              <x14:cfvo type="autoMin"/>
              <x14:cfvo type="autoMax"/>
              <x14:borderColor rgb="FF008AEF"/>
              <x14:negativeFillColor rgb="FFFF0000"/>
              <x14:negativeBorderColor rgb="FFFF0000"/>
              <x14:axisColor rgb="FF000000"/>
            </x14:dataBar>
          </x14:cfRule>
          <xm:sqref>Q376:R407</xm:sqref>
        </x14:conditionalFormatting>
        <x14:conditionalFormatting xmlns:xm="http://schemas.microsoft.com/office/excel/2006/main">
          <x14:cfRule type="dataBar" id="{FDA8F90E-2409-4D63-BD49-C428A653E594}">
            <x14:dataBar minLength="0" maxLength="100" border="1" negativeBarBorderColorSameAsPositive="0">
              <x14:cfvo type="autoMin"/>
              <x14:cfvo type="autoMax"/>
              <x14:borderColor rgb="FF008AEF"/>
              <x14:negativeFillColor rgb="FFFF0000"/>
              <x14:negativeBorderColor rgb="FFFF0000"/>
              <x14:axisColor rgb="FF000000"/>
            </x14:dataBar>
          </x14:cfRule>
          <xm:sqref>Q412:R443</xm:sqref>
        </x14:conditionalFormatting>
        <x14:conditionalFormatting xmlns:xm="http://schemas.microsoft.com/office/excel/2006/main">
          <x14:cfRule type="dataBar" id="{BC8BC146-1F90-4CB4-8021-23F2D72418B0}">
            <x14:dataBar minLength="0" maxLength="100" border="1" negativeBarBorderColorSameAsPositive="0">
              <x14:cfvo type="autoMin"/>
              <x14:cfvo type="autoMax"/>
              <x14:borderColor rgb="FF008AEF"/>
              <x14:negativeFillColor rgb="FFFF0000"/>
              <x14:negativeBorderColor rgb="FFFF0000"/>
              <x14:axisColor rgb="FF000000"/>
            </x14:dataBar>
          </x14:cfRule>
          <xm:sqref>F149:P149</xm:sqref>
        </x14:conditionalFormatting>
        <x14:conditionalFormatting xmlns:xm="http://schemas.microsoft.com/office/excel/2006/main">
          <x14:cfRule type="dataBar" id="{D77AC0B6-E49E-45DF-9083-64D04E926AD1}">
            <x14:dataBar minLength="0" maxLength="100" border="1" negativeBarBorderColorSameAsPositive="0">
              <x14:cfvo type="autoMin"/>
              <x14:cfvo type="autoMax"/>
              <x14:borderColor rgb="FF008AEF"/>
              <x14:negativeFillColor rgb="FFFF0000"/>
              <x14:negativeBorderColor rgb="FFFF0000"/>
              <x14:axisColor rgb="FF000000"/>
            </x14:dataBar>
          </x14:cfRule>
          <xm:sqref>F188:P188</xm:sqref>
        </x14:conditionalFormatting>
        <x14:conditionalFormatting xmlns:xm="http://schemas.microsoft.com/office/excel/2006/main">
          <x14:cfRule type="dataBar" id="{62CF3C43-0BF8-4553-8ABD-661FB2772000}">
            <x14:dataBar minLength="0" maxLength="100" border="1" negativeBarBorderColorSameAsPositive="0">
              <x14:cfvo type="autoMin"/>
              <x14:cfvo type="autoMax"/>
              <x14:borderColor rgb="FF008AEF"/>
              <x14:negativeFillColor rgb="FFFF0000"/>
              <x14:negativeBorderColor rgb="FFFF0000"/>
              <x14:axisColor rgb="FF000000"/>
            </x14:dataBar>
          </x14:cfRule>
          <xm:sqref>F227:P227</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companies'!F154:O154</xm:f>
              <xm:sqref>C154</xm:sqref>
            </x14:sparkline>
            <x14:sparkline>
              <xm:f>'Largest Non-Life companies'!F155:O155</xm:f>
              <xm:sqref>C155</xm:sqref>
            </x14:sparkline>
            <x14:sparkline>
              <xm:f>'Largest Non-Life companies'!F156:O156</xm:f>
              <xm:sqref>C156</xm:sqref>
            </x14:sparkline>
            <x14:sparkline>
              <xm:f>'Largest Non-Life companies'!F157:O157</xm:f>
              <xm:sqref>C157</xm:sqref>
            </x14:sparkline>
            <x14:sparkline>
              <xm:f>'Largest Non-Life companies'!F158:O158</xm:f>
              <xm:sqref>C158</xm:sqref>
            </x14:sparkline>
            <x14:sparkline>
              <xm:f>'Largest Non-Life companies'!F159:O159</xm:f>
              <xm:sqref>C159</xm:sqref>
            </x14:sparkline>
            <x14:sparkline>
              <xm:f>'Largest Non-Life companies'!F160:O160</xm:f>
              <xm:sqref>C160</xm:sqref>
            </x14:sparkline>
            <x14:sparkline>
              <xm:f>'Largest Non-Life companies'!F161:O161</xm:f>
              <xm:sqref>C161</xm:sqref>
            </x14:sparkline>
            <x14:sparkline>
              <xm:f>'Largest Non-Life companies'!F162:O162</xm:f>
              <xm:sqref>C162</xm:sqref>
            </x14:sparkline>
            <x14:sparkline>
              <xm:f>'Largest Non-Life companies'!F163:O163</xm:f>
              <xm:sqref>C163</xm:sqref>
            </x14:sparkline>
            <x14:sparkline>
              <xm:f>'Largest Non-Life companies'!F164:O164</xm:f>
              <xm:sqref>C164</xm:sqref>
            </x14:sparkline>
            <x14:sparkline>
              <xm:f>'Largest Non-Life companies'!F165:O165</xm:f>
              <xm:sqref>C165</xm:sqref>
            </x14:sparkline>
            <x14:sparkline>
              <xm:f>'Largest Non-Life companies'!F166:O166</xm:f>
              <xm:sqref>C166</xm:sqref>
            </x14:sparkline>
            <x14:sparkline>
              <xm:f>'Largest Non-Life companies'!F167:O167</xm:f>
              <xm:sqref>C167</xm:sqref>
            </x14:sparkline>
            <x14:sparkline>
              <xm:f>'Largest Non-Life companies'!F168:O168</xm:f>
              <xm:sqref>C168</xm:sqref>
            </x14:sparkline>
            <x14:sparkline>
              <xm:f>'Largest Non-Life companies'!F169:O169</xm:f>
              <xm:sqref>C169</xm:sqref>
            </x14:sparkline>
            <x14:sparkline>
              <xm:f>'Largest Non-Life companies'!F170:O170</xm:f>
              <xm:sqref>C170</xm:sqref>
            </x14:sparkline>
            <x14:sparkline>
              <xm:f>'Largest Non-Life companies'!F171:O171</xm:f>
              <xm:sqref>C171</xm:sqref>
            </x14:sparkline>
            <x14:sparkline>
              <xm:f>'Largest Non-Life companies'!F172:O172</xm:f>
              <xm:sqref>C172</xm:sqref>
            </x14:sparkline>
            <x14:sparkline>
              <xm:f>'Largest Non-Life companies'!F173:O173</xm:f>
              <xm:sqref>C173</xm:sqref>
            </x14:sparkline>
            <x14:sparkline>
              <xm:f>'Largest Non-Life companies'!F174:O174</xm:f>
              <xm:sqref>C174</xm:sqref>
            </x14:sparkline>
            <x14:sparkline>
              <xm:f>'Largest Non-Life companies'!F175:O175</xm:f>
              <xm:sqref>C175</xm:sqref>
            </x14:sparkline>
            <x14:sparkline>
              <xm:f>'Largest Non-Life companies'!F176:O176</xm:f>
              <xm:sqref>C176</xm:sqref>
            </x14:sparkline>
            <x14:sparkline>
              <xm:f>'Largest Non-Life companies'!F177:O177</xm:f>
              <xm:sqref>C177</xm:sqref>
            </x14:sparkline>
            <x14:sparkline>
              <xm:f>'Largest Non-Life companies'!F178:O178</xm:f>
              <xm:sqref>C178</xm:sqref>
            </x14:sparkline>
            <x14:sparkline>
              <xm:f>'Largest Non-Life companies'!F179:O179</xm:f>
              <xm:sqref>C179</xm:sqref>
            </x14:sparkline>
            <x14:sparkline>
              <xm:f>'Largest Non-Life companies'!F180:O180</xm:f>
              <xm:sqref>C180</xm:sqref>
            </x14:sparkline>
            <x14:sparkline>
              <xm:f>'Largest Non-Life companies'!F181:O181</xm:f>
              <xm:sqref>C181</xm:sqref>
            </x14:sparkline>
            <x14:sparkline>
              <xm:f>'Largest Non-Life companies'!F182:O182</xm:f>
              <xm:sqref>C182</xm:sqref>
            </x14:sparkline>
            <x14:sparkline>
              <xm:f>'Largest Non-Life companies'!F183:O183</xm:f>
              <xm:sqref>C183</xm:sqref>
            </x14:sparkline>
            <x14:sparkline>
              <xm:f>'Largest Non-Life companies'!F184:O184</xm:f>
              <xm:sqref>C184</xm:sqref>
            </x14:sparkline>
            <x14:sparkline>
              <xm:f>'Largest Non-Life companies'!F185:O185</xm:f>
              <xm:sqref>C185</xm:sqref>
            </x14:sparkline>
            <x14:sparkline>
              <xm:f>'Largest Non-Life companies'!F186:O186</xm:f>
              <xm:sqref>C186</xm:sqref>
            </x14:sparkline>
            <x14:sparkline>
              <xm:f>'Largest Non-Life companies'!F187:O187</xm:f>
              <xm:sqref>C187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companies'!F115:O115</xm:f>
              <xm:sqref>C115</xm:sqref>
            </x14:sparkline>
            <x14:sparkline>
              <xm:f>'Largest Non-Life companies'!F116:O116</xm:f>
              <xm:sqref>C116</xm:sqref>
            </x14:sparkline>
            <x14:sparkline>
              <xm:f>'Largest Non-Life companies'!F117:O117</xm:f>
              <xm:sqref>C117</xm:sqref>
            </x14:sparkline>
            <x14:sparkline>
              <xm:f>'Largest Non-Life companies'!F118:O118</xm:f>
              <xm:sqref>C118</xm:sqref>
            </x14:sparkline>
            <x14:sparkline>
              <xm:f>'Largest Non-Life companies'!F119:O119</xm:f>
              <xm:sqref>C119</xm:sqref>
            </x14:sparkline>
            <x14:sparkline>
              <xm:f>'Largest Non-Life companies'!F120:O120</xm:f>
              <xm:sqref>C120</xm:sqref>
            </x14:sparkline>
            <x14:sparkline>
              <xm:f>'Largest Non-Life companies'!F121:O121</xm:f>
              <xm:sqref>C121</xm:sqref>
            </x14:sparkline>
            <x14:sparkline>
              <xm:f>'Largest Non-Life companies'!F122:O122</xm:f>
              <xm:sqref>C122</xm:sqref>
            </x14:sparkline>
            <x14:sparkline>
              <xm:f>'Largest Non-Life companies'!F123:O123</xm:f>
              <xm:sqref>C123</xm:sqref>
            </x14:sparkline>
            <x14:sparkline>
              <xm:f>'Largest Non-Life companies'!F124:O124</xm:f>
              <xm:sqref>C124</xm:sqref>
            </x14:sparkline>
            <x14:sparkline>
              <xm:f>'Largest Non-Life companies'!F125:O125</xm:f>
              <xm:sqref>C125</xm:sqref>
            </x14:sparkline>
            <x14:sparkline>
              <xm:f>'Largest Non-Life companies'!F126:O126</xm:f>
              <xm:sqref>C126</xm:sqref>
            </x14:sparkline>
            <x14:sparkline>
              <xm:f>'Largest Non-Life companies'!F127:O127</xm:f>
              <xm:sqref>C127</xm:sqref>
            </x14:sparkline>
            <x14:sparkline>
              <xm:f>'Largest Non-Life companies'!F128:O128</xm:f>
              <xm:sqref>C128</xm:sqref>
            </x14:sparkline>
            <x14:sparkline>
              <xm:f>'Largest Non-Life companies'!F129:O129</xm:f>
              <xm:sqref>C129</xm:sqref>
            </x14:sparkline>
            <x14:sparkline>
              <xm:f>'Largest Non-Life companies'!F130:O130</xm:f>
              <xm:sqref>C130</xm:sqref>
            </x14:sparkline>
            <x14:sparkline>
              <xm:f>'Largest Non-Life companies'!F131:O131</xm:f>
              <xm:sqref>C131</xm:sqref>
            </x14:sparkline>
            <x14:sparkline>
              <xm:f>'Largest Non-Life companies'!F132:O132</xm:f>
              <xm:sqref>C132</xm:sqref>
            </x14:sparkline>
            <x14:sparkline>
              <xm:f>'Largest Non-Life companies'!F133:O133</xm:f>
              <xm:sqref>C133</xm:sqref>
            </x14:sparkline>
            <x14:sparkline>
              <xm:f>'Largest Non-Life companies'!F134:O134</xm:f>
              <xm:sqref>C134</xm:sqref>
            </x14:sparkline>
            <x14:sparkline>
              <xm:f>'Largest Non-Life companies'!F135:O135</xm:f>
              <xm:sqref>C135</xm:sqref>
            </x14:sparkline>
            <x14:sparkline>
              <xm:f>'Largest Non-Life companies'!F136:O136</xm:f>
              <xm:sqref>C136</xm:sqref>
            </x14:sparkline>
            <x14:sparkline>
              <xm:f>'Largest Non-Life companies'!F137:O137</xm:f>
              <xm:sqref>C137</xm:sqref>
            </x14:sparkline>
            <x14:sparkline>
              <xm:f>'Largest Non-Life companies'!F138:O138</xm:f>
              <xm:sqref>C138</xm:sqref>
            </x14:sparkline>
            <x14:sparkline>
              <xm:f>'Largest Non-Life companies'!F139:O139</xm:f>
              <xm:sqref>C139</xm:sqref>
            </x14:sparkline>
            <x14:sparkline>
              <xm:f>'Largest Non-Life companies'!F140:O140</xm:f>
              <xm:sqref>C140</xm:sqref>
            </x14:sparkline>
            <x14:sparkline>
              <xm:f>'Largest Non-Life companies'!F141:O141</xm:f>
              <xm:sqref>C141</xm:sqref>
            </x14:sparkline>
            <x14:sparkline>
              <xm:f>'Largest Non-Life companies'!F142:O142</xm:f>
              <xm:sqref>C142</xm:sqref>
            </x14:sparkline>
            <x14:sparkline>
              <xm:f>'Largest Non-Life companies'!F143:O143</xm:f>
              <xm:sqref>C143</xm:sqref>
            </x14:sparkline>
            <x14:sparkline>
              <xm:f>'Largest Non-Life companies'!F144:O144</xm:f>
              <xm:sqref>C144</xm:sqref>
            </x14:sparkline>
            <x14:sparkline>
              <xm:f>'Largest Non-Life companies'!F145:O145</xm:f>
              <xm:sqref>C145</xm:sqref>
            </x14:sparkline>
            <x14:sparkline>
              <xm:f>'Largest Non-Life companies'!F146:O146</xm:f>
              <xm:sqref>C146</xm:sqref>
            </x14:sparkline>
            <x14:sparkline>
              <xm:f>'Largest Non-Life companies'!F147:O147</xm:f>
              <xm:sqref>C147</xm:sqref>
            </x14:sparkline>
            <x14:sparkline>
              <xm:f>'Largest Non-Life companies'!F148:O148</xm:f>
              <xm:sqref>C148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companies'!F268:O268</xm:f>
              <xm:sqref>C268</xm:sqref>
            </x14:sparkline>
            <x14:sparkline>
              <xm:f>'Largest Non-Life companies'!F269:O269</xm:f>
              <xm:sqref>C269</xm:sqref>
            </x14:sparkline>
            <x14:sparkline>
              <xm:f>'Largest Non-Life companies'!F270:O270</xm:f>
              <xm:sqref>C270</xm:sqref>
            </x14:sparkline>
            <x14:sparkline>
              <xm:f>'Largest Non-Life companies'!F271:O271</xm:f>
              <xm:sqref>C271</xm:sqref>
            </x14:sparkline>
            <x14:sparkline>
              <xm:f>'Largest Non-Life companies'!F272:O272</xm:f>
              <xm:sqref>C272</xm:sqref>
            </x14:sparkline>
            <x14:sparkline>
              <xm:f>'Largest Non-Life companies'!F273:O273</xm:f>
              <xm:sqref>C273</xm:sqref>
            </x14:sparkline>
            <x14:sparkline>
              <xm:f>'Largest Non-Life companies'!F274:O274</xm:f>
              <xm:sqref>C274</xm:sqref>
            </x14:sparkline>
            <x14:sparkline>
              <xm:f>'Largest Non-Life companies'!F275:O275</xm:f>
              <xm:sqref>C275</xm:sqref>
            </x14:sparkline>
            <x14:sparkline>
              <xm:f>'Largest Non-Life companies'!F276:O276</xm:f>
              <xm:sqref>C276</xm:sqref>
            </x14:sparkline>
            <x14:sparkline>
              <xm:f>'Largest Non-Life companies'!F277:O277</xm:f>
              <xm:sqref>C277</xm:sqref>
            </x14:sparkline>
            <x14:sparkline>
              <xm:f>'Largest Non-Life companies'!F278:O278</xm:f>
              <xm:sqref>C278</xm:sqref>
            </x14:sparkline>
            <x14:sparkline>
              <xm:f>'Largest Non-Life companies'!F279:O279</xm:f>
              <xm:sqref>C279</xm:sqref>
            </x14:sparkline>
            <x14:sparkline>
              <xm:f>'Largest Non-Life companies'!F280:O280</xm:f>
              <xm:sqref>C280</xm:sqref>
            </x14:sparkline>
            <x14:sparkline>
              <xm:f>'Largest Non-Life companies'!F281:O281</xm:f>
              <xm:sqref>C281</xm:sqref>
            </x14:sparkline>
            <x14:sparkline>
              <xm:f>'Largest Non-Life companies'!F282:O282</xm:f>
              <xm:sqref>C282</xm:sqref>
            </x14:sparkline>
            <x14:sparkline>
              <xm:f>'Largest Non-Life companies'!F283:O283</xm:f>
              <xm:sqref>C283</xm:sqref>
            </x14:sparkline>
            <x14:sparkline>
              <xm:f>'Largest Non-Life companies'!F284:O284</xm:f>
              <xm:sqref>C284</xm:sqref>
            </x14:sparkline>
            <x14:sparkline>
              <xm:f>'Largest Non-Life companies'!F285:O285</xm:f>
              <xm:sqref>C285</xm:sqref>
            </x14:sparkline>
            <x14:sparkline>
              <xm:f>'Largest Non-Life companies'!F286:O286</xm:f>
              <xm:sqref>C286</xm:sqref>
            </x14:sparkline>
            <x14:sparkline>
              <xm:f>'Largest Non-Life companies'!F287:O287</xm:f>
              <xm:sqref>C287</xm:sqref>
            </x14:sparkline>
            <x14:sparkline>
              <xm:f>'Largest Non-Life companies'!F288:O288</xm:f>
              <xm:sqref>C288</xm:sqref>
            </x14:sparkline>
            <x14:sparkline>
              <xm:f>'Largest Non-Life companies'!F289:O289</xm:f>
              <xm:sqref>C289</xm:sqref>
            </x14:sparkline>
            <x14:sparkline>
              <xm:f>'Largest Non-Life companies'!F290:O290</xm:f>
              <xm:sqref>C290</xm:sqref>
            </x14:sparkline>
            <x14:sparkline>
              <xm:f>'Largest Non-Life companies'!F291:O291</xm:f>
              <xm:sqref>C291</xm:sqref>
            </x14:sparkline>
            <x14:sparkline>
              <xm:f>'Largest Non-Life companies'!F292:O292</xm:f>
              <xm:sqref>C292</xm:sqref>
            </x14:sparkline>
            <x14:sparkline>
              <xm:f>'Largest Non-Life companies'!F293:O293</xm:f>
              <xm:sqref>C293</xm:sqref>
            </x14:sparkline>
            <x14:sparkline>
              <xm:f>'Largest Non-Life companies'!F294:O294</xm:f>
              <xm:sqref>C294</xm:sqref>
            </x14:sparkline>
            <x14:sparkline>
              <xm:f>'Largest Non-Life companies'!F295:O295</xm:f>
              <xm:sqref>C295</xm:sqref>
            </x14:sparkline>
            <x14:sparkline>
              <xm:f>'Largest Non-Life companies'!F296:O296</xm:f>
              <xm:sqref>C296</xm:sqref>
            </x14:sparkline>
            <x14:sparkline>
              <xm:f>'Largest Non-Life companies'!F297:O297</xm:f>
              <xm:sqref>C297</xm:sqref>
            </x14:sparkline>
            <x14:sparkline>
              <xm:f>'Largest Non-Life companies'!F298:O298</xm:f>
              <xm:sqref>C298</xm:sqref>
            </x14:sparkline>
            <x14:sparkline>
              <xm:f>'Largest Non-Life companies'!F299:O299</xm:f>
              <xm:sqref>C299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companies'!F232:O232</xm:f>
              <xm:sqref>C232</xm:sqref>
            </x14:sparkline>
            <x14:sparkline>
              <xm:f>'Largest Non-Life companies'!F233:O233</xm:f>
              <xm:sqref>C233</xm:sqref>
            </x14:sparkline>
            <x14:sparkline>
              <xm:f>'Largest Non-Life companies'!F234:O234</xm:f>
              <xm:sqref>C234</xm:sqref>
            </x14:sparkline>
            <x14:sparkline>
              <xm:f>'Largest Non-Life companies'!F235:O235</xm:f>
              <xm:sqref>C235</xm:sqref>
            </x14:sparkline>
            <x14:sparkline>
              <xm:f>'Largest Non-Life companies'!F236:O236</xm:f>
              <xm:sqref>C236</xm:sqref>
            </x14:sparkline>
            <x14:sparkline>
              <xm:f>'Largest Non-Life companies'!F237:O237</xm:f>
              <xm:sqref>C237</xm:sqref>
            </x14:sparkline>
            <x14:sparkline>
              <xm:f>'Largest Non-Life companies'!F238:O238</xm:f>
              <xm:sqref>C238</xm:sqref>
            </x14:sparkline>
            <x14:sparkline>
              <xm:f>'Largest Non-Life companies'!F239:O239</xm:f>
              <xm:sqref>C239</xm:sqref>
            </x14:sparkline>
            <x14:sparkline>
              <xm:f>'Largest Non-Life companies'!F240:O240</xm:f>
              <xm:sqref>C240</xm:sqref>
            </x14:sparkline>
            <x14:sparkline>
              <xm:f>'Largest Non-Life companies'!F241:O241</xm:f>
              <xm:sqref>C241</xm:sqref>
            </x14:sparkline>
            <x14:sparkline>
              <xm:f>'Largest Non-Life companies'!F242:O242</xm:f>
              <xm:sqref>C242</xm:sqref>
            </x14:sparkline>
            <x14:sparkline>
              <xm:f>'Largest Non-Life companies'!F243:O243</xm:f>
              <xm:sqref>C243</xm:sqref>
            </x14:sparkline>
            <x14:sparkline>
              <xm:f>'Largest Non-Life companies'!F244:O244</xm:f>
              <xm:sqref>C244</xm:sqref>
            </x14:sparkline>
            <x14:sparkline>
              <xm:f>'Largest Non-Life companies'!F245:O245</xm:f>
              <xm:sqref>C245</xm:sqref>
            </x14:sparkline>
            <x14:sparkline>
              <xm:f>'Largest Non-Life companies'!F246:O246</xm:f>
              <xm:sqref>C246</xm:sqref>
            </x14:sparkline>
            <x14:sparkline>
              <xm:f>'Largest Non-Life companies'!F247:O247</xm:f>
              <xm:sqref>C247</xm:sqref>
            </x14:sparkline>
            <x14:sparkline>
              <xm:f>'Largest Non-Life companies'!F248:O248</xm:f>
              <xm:sqref>C248</xm:sqref>
            </x14:sparkline>
            <x14:sparkline>
              <xm:f>'Largest Non-Life companies'!F249:O249</xm:f>
              <xm:sqref>C249</xm:sqref>
            </x14:sparkline>
            <x14:sparkline>
              <xm:f>'Largest Non-Life companies'!F250:O250</xm:f>
              <xm:sqref>C250</xm:sqref>
            </x14:sparkline>
            <x14:sparkline>
              <xm:f>'Largest Non-Life companies'!F251:O251</xm:f>
              <xm:sqref>C251</xm:sqref>
            </x14:sparkline>
            <x14:sparkline>
              <xm:f>'Largest Non-Life companies'!F252:O252</xm:f>
              <xm:sqref>C252</xm:sqref>
            </x14:sparkline>
            <x14:sparkline>
              <xm:f>'Largest Non-Life companies'!F253:O253</xm:f>
              <xm:sqref>C253</xm:sqref>
            </x14:sparkline>
            <x14:sparkline>
              <xm:f>'Largest Non-Life companies'!F254:O254</xm:f>
              <xm:sqref>C254</xm:sqref>
            </x14:sparkline>
            <x14:sparkline>
              <xm:f>'Largest Non-Life companies'!F255:O255</xm:f>
              <xm:sqref>C255</xm:sqref>
            </x14:sparkline>
            <x14:sparkline>
              <xm:f>'Largest Non-Life companies'!F256:O256</xm:f>
              <xm:sqref>C256</xm:sqref>
            </x14:sparkline>
            <x14:sparkline>
              <xm:f>'Largest Non-Life companies'!F257:O257</xm:f>
              <xm:sqref>C257</xm:sqref>
            </x14:sparkline>
            <x14:sparkline>
              <xm:f>'Largest Non-Life companies'!F258:O258</xm:f>
              <xm:sqref>C258</xm:sqref>
            </x14:sparkline>
            <x14:sparkline>
              <xm:f>'Largest Non-Life companies'!F259:O259</xm:f>
              <xm:sqref>C259</xm:sqref>
            </x14:sparkline>
            <x14:sparkline>
              <xm:f>'Largest Non-Life companies'!F260:O260</xm:f>
              <xm:sqref>C260</xm:sqref>
            </x14:sparkline>
            <x14:sparkline>
              <xm:f>'Largest Non-Life companies'!F261:O261</xm:f>
              <xm:sqref>C261</xm:sqref>
            </x14:sparkline>
            <x14:sparkline>
              <xm:f>'Largest Non-Life companies'!F262:O262</xm:f>
              <xm:sqref>C262</xm:sqref>
            </x14:sparkline>
            <x14:sparkline>
              <xm:f>'Largest Non-Life companies'!F263:O263</xm:f>
              <xm:sqref>C263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companies'!F412:O412</xm:f>
              <xm:sqref>C412</xm:sqref>
            </x14:sparkline>
            <x14:sparkline>
              <xm:f>'Largest Non-Life companies'!F413:O413</xm:f>
              <xm:sqref>C413</xm:sqref>
            </x14:sparkline>
            <x14:sparkline>
              <xm:f>'Largest Non-Life companies'!F414:O414</xm:f>
              <xm:sqref>C414</xm:sqref>
            </x14:sparkline>
            <x14:sparkline>
              <xm:f>'Largest Non-Life companies'!F415:O415</xm:f>
              <xm:sqref>C415</xm:sqref>
            </x14:sparkline>
            <x14:sparkline>
              <xm:f>'Largest Non-Life companies'!F416:O416</xm:f>
              <xm:sqref>C416</xm:sqref>
            </x14:sparkline>
            <x14:sparkline>
              <xm:f>'Largest Non-Life companies'!F417:O417</xm:f>
              <xm:sqref>C417</xm:sqref>
            </x14:sparkline>
            <x14:sparkline>
              <xm:f>'Largest Non-Life companies'!F418:O418</xm:f>
              <xm:sqref>C418</xm:sqref>
            </x14:sparkline>
            <x14:sparkline>
              <xm:f>'Largest Non-Life companies'!F419:O419</xm:f>
              <xm:sqref>C419</xm:sqref>
            </x14:sparkline>
            <x14:sparkline>
              <xm:f>'Largest Non-Life companies'!F420:O420</xm:f>
              <xm:sqref>C420</xm:sqref>
            </x14:sparkline>
            <x14:sparkline>
              <xm:f>'Largest Non-Life companies'!F421:O421</xm:f>
              <xm:sqref>C421</xm:sqref>
            </x14:sparkline>
            <x14:sparkline>
              <xm:f>'Largest Non-Life companies'!F422:O422</xm:f>
              <xm:sqref>C422</xm:sqref>
            </x14:sparkline>
            <x14:sparkline>
              <xm:f>'Largest Non-Life companies'!F423:O423</xm:f>
              <xm:sqref>C423</xm:sqref>
            </x14:sparkline>
            <x14:sparkline>
              <xm:f>'Largest Non-Life companies'!F424:O424</xm:f>
              <xm:sqref>C424</xm:sqref>
            </x14:sparkline>
            <x14:sparkline>
              <xm:f>'Largest Non-Life companies'!F425:O425</xm:f>
              <xm:sqref>C425</xm:sqref>
            </x14:sparkline>
            <x14:sparkline>
              <xm:f>'Largest Non-Life companies'!F426:O426</xm:f>
              <xm:sqref>C426</xm:sqref>
            </x14:sparkline>
            <x14:sparkline>
              <xm:f>'Largest Non-Life companies'!F427:O427</xm:f>
              <xm:sqref>C427</xm:sqref>
            </x14:sparkline>
            <x14:sparkline>
              <xm:f>'Largest Non-Life companies'!F428:O428</xm:f>
              <xm:sqref>C428</xm:sqref>
            </x14:sparkline>
            <x14:sparkline>
              <xm:f>'Largest Non-Life companies'!F429:O429</xm:f>
              <xm:sqref>C429</xm:sqref>
            </x14:sparkline>
            <x14:sparkline>
              <xm:f>'Largest Non-Life companies'!F430:O430</xm:f>
              <xm:sqref>C430</xm:sqref>
            </x14:sparkline>
            <x14:sparkline>
              <xm:f>'Largest Non-Life companies'!F431:O431</xm:f>
              <xm:sqref>C431</xm:sqref>
            </x14:sparkline>
            <x14:sparkline>
              <xm:f>'Largest Non-Life companies'!F432:O432</xm:f>
              <xm:sqref>C432</xm:sqref>
            </x14:sparkline>
            <x14:sparkline>
              <xm:f>'Largest Non-Life companies'!F433:O433</xm:f>
              <xm:sqref>C433</xm:sqref>
            </x14:sparkline>
            <x14:sparkline>
              <xm:f>'Largest Non-Life companies'!F434:O434</xm:f>
              <xm:sqref>C434</xm:sqref>
            </x14:sparkline>
            <x14:sparkline>
              <xm:f>'Largest Non-Life companies'!F435:O435</xm:f>
              <xm:sqref>C435</xm:sqref>
            </x14:sparkline>
            <x14:sparkline>
              <xm:f>'Largest Non-Life companies'!F436:O436</xm:f>
              <xm:sqref>C436</xm:sqref>
            </x14:sparkline>
            <x14:sparkline>
              <xm:f>'Largest Non-Life companies'!F437:O437</xm:f>
              <xm:sqref>C437</xm:sqref>
            </x14:sparkline>
            <x14:sparkline>
              <xm:f>'Largest Non-Life companies'!F438:O438</xm:f>
              <xm:sqref>C438</xm:sqref>
            </x14:sparkline>
            <x14:sparkline>
              <xm:f>'Largest Non-Life companies'!F439:O439</xm:f>
              <xm:sqref>C439</xm:sqref>
            </x14:sparkline>
            <x14:sparkline>
              <xm:f>'Largest Non-Life companies'!F440:O440</xm:f>
              <xm:sqref>C440</xm:sqref>
            </x14:sparkline>
            <x14:sparkline>
              <xm:f>'Largest Non-Life companies'!F441:O441</xm:f>
              <xm:sqref>C441</xm:sqref>
            </x14:sparkline>
            <x14:sparkline>
              <xm:f>'Largest Non-Life companies'!F442:O442</xm:f>
              <xm:sqref>C442</xm:sqref>
            </x14:sparkline>
            <x14:sparkline>
              <xm:f>'Largest Non-Life companies'!F443:O443</xm:f>
              <xm:sqref>C443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companies'!F376:O376</xm:f>
              <xm:sqref>C376</xm:sqref>
            </x14:sparkline>
            <x14:sparkline>
              <xm:f>'Largest Non-Life companies'!F377:O377</xm:f>
              <xm:sqref>C377</xm:sqref>
            </x14:sparkline>
            <x14:sparkline>
              <xm:f>'Largest Non-Life companies'!F378:O378</xm:f>
              <xm:sqref>C378</xm:sqref>
            </x14:sparkline>
            <x14:sparkline>
              <xm:f>'Largest Non-Life companies'!F379:O379</xm:f>
              <xm:sqref>C379</xm:sqref>
            </x14:sparkline>
            <x14:sparkline>
              <xm:f>'Largest Non-Life companies'!F380:O380</xm:f>
              <xm:sqref>C380</xm:sqref>
            </x14:sparkline>
            <x14:sparkline>
              <xm:f>'Largest Non-Life companies'!F381:O381</xm:f>
              <xm:sqref>C381</xm:sqref>
            </x14:sparkline>
            <x14:sparkline>
              <xm:f>'Largest Non-Life companies'!F382:O382</xm:f>
              <xm:sqref>C382</xm:sqref>
            </x14:sparkline>
            <x14:sparkline>
              <xm:f>'Largest Non-Life companies'!F383:O383</xm:f>
              <xm:sqref>C383</xm:sqref>
            </x14:sparkline>
            <x14:sparkline>
              <xm:f>'Largest Non-Life companies'!F384:O384</xm:f>
              <xm:sqref>C384</xm:sqref>
            </x14:sparkline>
            <x14:sparkline>
              <xm:f>'Largest Non-Life companies'!F385:O385</xm:f>
              <xm:sqref>C385</xm:sqref>
            </x14:sparkline>
            <x14:sparkline>
              <xm:f>'Largest Non-Life companies'!F386:O386</xm:f>
              <xm:sqref>C386</xm:sqref>
            </x14:sparkline>
            <x14:sparkline>
              <xm:f>'Largest Non-Life companies'!F387:O387</xm:f>
              <xm:sqref>C387</xm:sqref>
            </x14:sparkline>
            <x14:sparkline>
              <xm:f>'Largest Non-Life companies'!F388:O388</xm:f>
              <xm:sqref>C388</xm:sqref>
            </x14:sparkline>
            <x14:sparkline>
              <xm:f>'Largest Non-Life companies'!F389:O389</xm:f>
              <xm:sqref>C389</xm:sqref>
            </x14:sparkline>
            <x14:sparkline>
              <xm:f>'Largest Non-Life companies'!F390:O390</xm:f>
              <xm:sqref>C390</xm:sqref>
            </x14:sparkline>
            <x14:sparkline>
              <xm:f>'Largest Non-Life companies'!F391:O391</xm:f>
              <xm:sqref>C391</xm:sqref>
            </x14:sparkline>
            <x14:sparkline>
              <xm:f>'Largest Non-Life companies'!F392:O392</xm:f>
              <xm:sqref>C392</xm:sqref>
            </x14:sparkline>
            <x14:sparkline>
              <xm:f>'Largest Non-Life companies'!F393:O393</xm:f>
              <xm:sqref>C393</xm:sqref>
            </x14:sparkline>
            <x14:sparkline>
              <xm:f>'Largest Non-Life companies'!F394:O394</xm:f>
              <xm:sqref>C394</xm:sqref>
            </x14:sparkline>
            <x14:sparkline>
              <xm:f>'Largest Non-Life companies'!F395:O395</xm:f>
              <xm:sqref>C395</xm:sqref>
            </x14:sparkline>
            <x14:sparkline>
              <xm:f>'Largest Non-Life companies'!F396:O396</xm:f>
              <xm:sqref>C396</xm:sqref>
            </x14:sparkline>
            <x14:sparkline>
              <xm:f>'Largest Non-Life companies'!F397:O397</xm:f>
              <xm:sqref>C397</xm:sqref>
            </x14:sparkline>
            <x14:sparkline>
              <xm:f>'Largest Non-Life companies'!F398:O398</xm:f>
              <xm:sqref>C398</xm:sqref>
            </x14:sparkline>
            <x14:sparkline>
              <xm:f>'Largest Non-Life companies'!F399:O399</xm:f>
              <xm:sqref>C399</xm:sqref>
            </x14:sparkline>
            <x14:sparkline>
              <xm:f>'Largest Non-Life companies'!F400:O400</xm:f>
              <xm:sqref>C400</xm:sqref>
            </x14:sparkline>
            <x14:sparkline>
              <xm:f>'Largest Non-Life companies'!F401:O401</xm:f>
              <xm:sqref>C401</xm:sqref>
            </x14:sparkline>
            <x14:sparkline>
              <xm:f>'Largest Non-Life companies'!F402:O402</xm:f>
              <xm:sqref>C402</xm:sqref>
            </x14:sparkline>
            <x14:sparkline>
              <xm:f>'Largest Non-Life companies'!F403:O403</xm:f>
              <xm:sqref>C403</xm:sqref>
            </x14:sparkline>
            <x14:sparkline>
              <xm:f>'Largest Non-Life companies'!F404:O404</xm:f>
              <xm:sqref>C404</xm:sqref>
            </x14:sparkline>
            <x14:sparkline>
              <xm:f>'Largest Non-Life companies'!F405:O405</xm:f>
              <xm:sqref>C405</xm:sqref>
            </x14:sparkline>
            <x14:sparkline>
              <xm:f>'Largest Non-Life companies'!F406:O406</xm:f>
              <xm:sqref>C406</xm:sqref>
            </x14:sparkline>
            <x14:sparkline>
              <xm:f>'Largest Non-Life companies'!F407:O407</xm:f>
              <xm:sqref>C407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companies'!F193:O193</xm:f>
              <xm:sqref>C193</xm:sqref>
            </x14:sparkline>
            <x14:sparkline>
              <xm:f>'Largest Non-Life companies'!F194:O194</xm:f>
              <xm:sqref>C194</xm:sqref>
            </x14:sparkline>
            <x14:sparkline>
              <xm:f>'Largest Non-Life companies'!F195:O195</xm:f>
              <xm:sqref>C195</xm:sqref>
            </x14:sparkline>
            <x14:sparkline>
              <xm:f>'Largest Non-Life companies'!F196:O196</xm:f>
              <xm:sqref>C196</xm:sqref>
            </x14:sparkline>
            <x14:sparkline>
              <xm:f>'Largest Non-Life companies'!F197:O197</xm:f>
              <xm:sqref>C197</xm:sqref>
            </x14:sparkline>
            <x14:sparkline>
              <xm:f>'Largest Non-Life companies'!F198:O198</xm:f>
              <xm:sqref>C198</xm:sqref>
            </x14:sparkline>
            <x14:sparkline>
              <xm:f>'Largest Non-Life companies'!F199:O199</xm:f>
              <xm:sqref>C199</xm:sqref>
            </x14:sparkline>
            <x14:sparkline>
              <xm:f>'Largest Non-Life companies'!F200:O200</xm:f>
              <xm:sqref>C200</xm:sqref>
            </x14:sparkline>
            <x14:sparkline>
              <xm:f>'Largest Non-Life companies'!F201:O201</xm:f>
              <xm:sqref>C201</xm:sqref>
            </x14:sparkline>
            <x14:sparkline>
              <xm:f>'Largest Non-Life companies'!F202:O202</xm:f>
              <xm:sqref>C202</xm:sqref>
            </x14:sparkline>
            <x14:sparkline>
              <xm:f>'Largest Non-Life companies'!F203:O203</xm:f>
              <xm:sqref>C203</xm:sqref>
            </x14:sparkline>
            <x14:sparkline>
              <xm:f>'Largest Non-Life companies'!F204:O204</xm:f>
              <xm:sqref>C204</xm:sqref>
            </x14:sparkline>
            <x14:sparkline>
              <xm:f>'Largest Non-Life companies'!F205:O205</xm:f>
              <xm:sqref>C205</xm:sqref>
            </x14:sparkline>
            <x14:sparkline>
              <xm:f>'Largest Non-Life companies'!F206:O206</xm:f>
              <xm:sqref>C206</xm:sqref>
            </x14:sparkline>
            <x14:sparkline>
              <xm:f>'Largest Non-Life companies'!F207:O207</xm:f>
              <xm:sqref>C207</xm:sqref>
            </x14:sparkline>
            <x14:sparkline>
              <xm:f>'Largest Non-Life companies'!F208:O208</xm:f>
              <xm:sqref>C208</xm:sqref>
            </x14:sparkline>
            <x14:sparkline>
              <xm:f>'Largest Non-Life companies'!F209:O209</xm:f>
              <xm:sqref>C209</xm:sqref>
            </x14:sparkline>
            <x14:sparkline>
              <xm:f>'Largest Non-Life companies'!F210:O210</xm:f>
              <xm:sqref>C210</xm:sqref>
            </x14:sparkline>
            <x14:sparkline>
              <xm:f>'Largest Non-Life companies'!F211:O211</xm:f>
              <xm:sqref>C211</xm:sqref>
            </x14:sparkline>
            <x14:sparkline>
              <xm:f>'Largest Non-Life companies'!F212:O212</xm:f>
              <xm:sqref>C212</xm:sqref>
            </x14:sparkline>
            <x14:sparkline>
              <xm:f>'Largest Non-Life companies'!F213:O213</xm:f>
              <xm:sqref>C213</xm:sqref>
            </x14:sparkline>
            <x14:sparkline>
              <xm:f>'Largest Non-Life companies'!F214:O214</xm:f>
              <xm:sqref>C214</xm:sqref>
            </x14:sparkline>
            <x14:sparkline>
              <xm:f>'Largest Non-Life companies'!F215:O215</xm:f>
              <xm:sqref>C215</xm:sqref>
            </x14:sparkline>
            <x14:sparkline>
              <xm:f>'Largest Non-Life companies'!F216:O216</xm:f>
              <xm:sqref>C216</xm:sqref>
            </x14:sparkline>
            <x14:sparkline>
              <xm:f>'Largest Non-Life companies'!F217:O217</xm:f>
              <xm:sqref>C217</xm:sqref>
            </x14:sparkline>
            <x14:sparkline>
              <xm:f>'Largest Non-Life companies'!F218:O218</xm:f>
              <xm:sqref>C218</xm:sqref>
            </x14:sparkline>
            <x14:sparkline>
              <xm:f>'Largest Non-Life companies'!F219:O219</xm:f>
              <xm:sqref>C219</xm:sqref>
            </x14:sparkline>
            <x14:sparkline>
              <xm:f>'Largest Non-Life companies'!F220:O220</xm:f>
              <xm:sqref>C220</xm:sqref>
            </x14:sparkline>
            <x14:sparkline>
              <xm:f>'Largest Non-Life companies'!F221:O221</xm:f>
              <xm:sqref>C221</xm:sqref>
            </x14:sparkline>
            <x14:sparkline>
              <xm:f>'Largest Non-Life companies'!F222:O222</xm:f>
              <xm:sqref>C222</xm:sqref>
            </x14:sparkline>
            <x14:sparkline>
              <xm:f>'Largest Non-Life companies'!F223:O223</xm:f>
              <xm:sqref>C223</xm:sqref>
            </x14:sparkline>
            <x14:sparkline>
              <xm:f>'Largest Non-Life companies'!F224:O224</xm:f>
              <xm:sqref>C224</xm:sqref>
            </x14:sparkline>
            <x14:sparkline>
              <xm:f>'Largest Non-Life companies'!F225:O225</xm:f>
              <xm:sqref>C225</xm:sqref>
            </x14:sparkline>
            <x14:sparkline>
              <xm:f>'Largest Non-Life companies'!F226:O226</xm:f>
              <xm:sqref>C226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companies'!F304:O304</xm:f>
              <xm:sqref>C304</xm:sqref>
            </x14:sparkline>
            <x14:sparkline>
              <xm:f>'Largest Non-Life companies'!F305:O305</xm:f>
              <xm:sqref>C305</xm:sqref>
            </x14:sparkline>
            <x14:sparkline>
              <xm:f>'Largest Non-Life companies'!F306:O306</xm:f>
              <xm:sqref>C306</xm:sqref>
            </x14:sparkline>
            <x14:sparkline>
              <xm:f>'Largest Non-Life companies'!F307:O307</xm:f>
              <xm:sqref>C307</xm:sqref>
            </x14:sparkline>
            <x14:sparkline>
              <xm:f>'Largest Non-Life companies'!F308:O308</xm:f>
              <xm:sqref>C308</xm:sqref>
            </x14:sparkline>
            <x14:sparkline>
              <xm:f>'Largest Non-Life companies'!F309:O309</xm:f>
              <xm:sqref>C309</xm:sqref>
            </x14:sparkline>
            <x14:sparkline>
              <xm:f>'Largest Non-Life companies'!F310:O310</xm:f>
              <xm:sqref>C310</xm:sqref>
            </x14:sparkline>
            <x14:sparkline>
              <xm:f>'Largest Non-Life companies'!F311:O311</xm:f>
              <xm:sqref>C311</xm:sqref>
            </x14:sparkline>
            <x14:sparkline>
              <xm:f>'Largest Non-Life companies'!F312:O312</xm:f>
              <xm:sqref>C312</xm:sqref>
            </x14:sparkline>
            <x14:sparkline>
              <xm:f>'Largest Non-Life companies'!F313:O313</xm:f>
              <xm:sqref>C313</xm:sqref>
            </x14:sparkline>
            <x14:sparkline>
              <xm:f>'Largest Non-Life companies'!F314:O314</xm:f>
              <xm:sqref>C314</xm:sqref>
            </x14:sparkline>
            <x14:sparkline>
              <xm:f>'Largest Non-Life companies'!F315:O315</xm:f>
              <xm:sqref>C315</xm:sqref>
            </x14:sparkline>
            <x14:sparkline>
              <xm:f>'Largest Non-Life companies'!F316:O316</xm:f>
              <xm:sqref>C316</xm:sqref>
            </x14:sparkline>
            <x14:sparkline>
              <xm:f>'Largest Non-Life companies'!F317:O317</xm:f>
              <xm:sqref>C317</xm:sqref>
            </x14:sparkline>
            <x14:sparkline>
              <xm:f>'Largest Non-Life companies'!F318:O318</xm:f>
              <xm:sqref>C318</xm:sqref>
            </x14:sparkline>
            <x14:sparkline>
              <xm:f>'Largest Non-Life companies'!F319:O319</xm:f>
              <xm:sqref>C319</xm:sqref>
            </x14:sparkline>
            <x14:sparkline>
              <xm:f>'Largest Non-Life companies'!F320:O320</xm:f>
              <xm:sqref>C320</xm:sqref>
            </x14:sparkline>
            <x14:sparkline>
              <xm:f>'Largest Non-Life companies'!F321:O321</xm:f>
              <xm:sqref>C321</xm:sqref>
            </x14:sparkline>
            <x14:sparkline>
              <xm:f>'Largest Non-Life companies'!F322:O322</xm:f>
              <xm:sqref>C322</xm:sqref>
            </x14:sparkline>
            <x14:sparkline>
              <xm:f>'Largest Non-Life companies'!F323:O323</xm:f>
              <xm:sqref>C323</xm:sqref>
            </x14:sparkline>
            <x14:sparkline>
              <xm:f>'Largest Non-Life companies'!F324:O324</xm:f>
              <xm:sqref>C324</xm:sqref>
            </x14:sparkline>
            <x14:sparkline>
              <xm:f>'Largest Non-Life companies'!F325:O325</xm:f>
              <xm:sqref>C325</xm:sqref>
            </x14:sparkline>
            <x14:sparkline>
              <xm:f>'Largest Non-Life companies'!F326:O326</xm:f>
              <xm:sqref>C326</xm:sqref>
            </x14:sparkline>
            <x14:sparkline>
              <xm:f>'Largest Non-Life companies'!F327:O327</xm:f>
              <xm:sqref>C327</xm:sqref>
            </x14:sparkline>
            <x14:sparkline>
              <xm:f>'Largest Non-Life companies'!F328:O328</xm:f>
              <xm:sqref>C328</xm:sqref>
            </x14:sparkline>
            <x14:sparkline>
              <xm:f>'Largest Non-Life companies'!F329:O329</xm:f>
              <xm:sqref>C329</xm:sqref>
            </x14:sparkline>
            <x14:sparkline>
              <xm:f>'Largest Non-Life companies'!F330:O330</xm:f>
              <xm:sqref>C330</xm:sqref>
            </x14:sparkline>
            <x14:sparkline>
              <xm:f>'Largest Non-Life companies'!F331:O331</xm:f>
              <xm:sqref>C331</xm:sqref>
            </x14:sparkline>
            <x14:sparkline>
              <xm:f>'Largest Non-Life companies'!F332:O332</xm:f>
              <xm:sqref>C332</xm:sqref>
            </x14:sparkline>
            <x14:sparkline>
              <xm:f>'Largest Non-Life companies'!F333:O333</xm:f>
              <xm:sqref>C333</xm:sqref>
            </x14:sparkline>
            <x14:sparkline>
              <xm:f>'Largest Non-Life companies'!F334:O334</xm:f>
              <xm:sqref>C334</xm:sqref>
            </x14:sparkline>
            <x14:sparkline>
              <xm:f>'Largest Non-Life companies'!F335:O335</xm:f>
              <xm:sqref>C335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'Largest Non-Life companies'!F340:O340</xm:f>
              <xm:sqref>C340</xm:sqref>
            </x14:sparkline>
            <x14:sparkline>
              <xm:f>'Largest Non-Life companies'!F341:O341</xm:f>
              <xm:sqref>C341</xm:sqref>
            </x14:sparkline>
            <x14:sparkline>
              <xm:f>'Largest Non-Life companies'!F342:O342</xm:f>
              <xm:sqref>C342</xm:sqref>
            </x14:sparkline>
            <x14:sparkline>
              <xm:f>'Largest Non-Life companies'!F343:O343</xm:f>
              <xm:sqref>C343</xm:sqref>
            </x14:sparkline>
            <x14:sparkline>
              <xm:f>'Largest Non-Life companies'!F344:O344</xm:f>
              <xm:sqref>C344</xm:sqref>
            </x14:sparkline>
            <x14:sparkline>
              <xm:f>'Largest Non-Life companies'!F345:O345</xm:f>
              <xm:sqref>C345</xm:sqref>
            </x14:sparkline>
            <x14:sparkline>
              <xm:f>'Largest Non-Life companies'!F346:O346</xm:f>
              <xm:sqref>C346</xm:sqref>
            </x14:sparkline>
            <x14:sparkline>
              <xm:f>'Largest Non-Life companies'!F347:O347</xm:f>
              <xm:sqref>C347</xm:sqref>
            </x14:sparkline>
            <x14:sparkline>
              <xm:f>'Largest Non-Life companies'!F348:O348</xm:f>
              <xm:sqref>C348</xm:sqref>
            </x14:sparkline>
            <x14:sparkline>
              <xm:f>'Largest Non-Life companies'!F349:O349</xm:f>
              <xm:sqref>C349</xm:sqref>
            </x14:sparkline>
            <x14:sparkline>
              <xm:f>'Largest Non-Life companies'!F350:O350</xm:f>
              <xm:sqref>C350</xm:sqref>
            </x14:sparkline>
            <x14:sparkline>
              <xm:f>'Largest Non-Life companies'!F351:O351</xm:f>
              <xm:sqref>C351</xm:sqref>
            </x14:sparkline>
            <x14:sparkline>
              <xm:f>'Largest Non-Life companies'!F352:O352</xm:f>
              <xm:sqref>C352</xm:sqref>
            </x14:sparkline>
            <x14:sparkline>
              <xm:f>'Largest Non-Life companies'!F353:O353</xm:f>
              <xm:sqref>C353</xm:sqref>
            </x14:sparkline>
            <x14:sparkline>
              <xm:f>'Largest Non-Life companies'!F354:O354</xm:f>
              <xm:sqref>C354</xm:sqref>
            </x14:sparkline>
            <x14:sparkline>
              <xm:f>'Largest Non-Life companies'!F355:O355</xm:f>
              <xm:sqref>C355</xm:sqref>
            </x14:sparkline>
            <x14:sparkline>
              <xm:f>'Largest Non-Life companies'!F356:O356</xm:f>
              <xm:sqref>C356</xm:sqref>
            </x14:sparkline>
            <x14:sparkline>
              <xm:f>'Largest Non-Life companies'!F357:O357</xm:f>
              <xm:sqref>C357</xm:sqref>
            </x14:sparkline>
            <x14:sparkline>
              <xm:f>'Largest Non-Life companies'!F358:O358</xm:f>
              <xm:sqref>C358</xm:sqref>
            </x14:sparkline>
            <x14:sparkline>
              <xm:f>'Largest Non-Life companies'!F359:O359</xm:f>
              <xm:sqref>C359</xm:sqref>
            </x14:sparkline>
            <x14:sparkline>
              <xm:f>'Largest Non-Life companies'!F360:O360</xm:f>
              <xm:sqref>C360</xm:sqref>
            </x14:sparkline>
            <x14:sparkline>
              <xm:f>'Largest Non-Life companies'!F361:O361</xm:f>
              <xm:sqref>C361</xm:sqref>
            </x14:sparkline>
            <x14:sparkline>
              <xm:f>'Largest Non-Life companies'!F362:O362</xm:f>
              <xm:sqref>C362</xm:sqref>
            </x14:sparkline>
            <x14:sparkline>
              <xm:f>'Largest Non-Life companies'!F363:O363</xm:f>
              <xm:sqref>C363</xm:sqref>
            </x14:sparkline>
            <x14:sparkline>
              <xm:f>'Largest Non-Life companies'!F364:O364</xm:f>
              <xm:sqref>C364</xm:sqref>
            </x14:sparkline>
            <x14:sparkline>
              <xm:f>'Largest Non-Life companies'!F365:O365</xm:f>
              <xm:sqref>C365</xm:sqref>
            </x14:sparkline>
            <x14:sparkline>
              <xm:f>'Largest Non-Life companies'!F366:O366</xm:f>
              <xm:sqref>C366</xm:sqref>
            </x14:sparkline>
            <x14:sparkline>
              <xm:f>'Largest Non-Life companies'!F367:O367</xm:f>
              <xm:sqref>C367</xm:sqref>
            </x14:sparkline>
            <x14:sparkline>
              <xm:f>'Largest Non-Life companies'!F368:O368</xm:f>
              <xm:sqref>C368</xm:sqref>
            </x14:sparkline>
            <x14:sparkline>
              <xm:f>'Largest Non-Life companies'!F369:O369</xm:f>
              <xm:sqref>C369</xm:sqref>
            </x14:sparkline>
            <x14:sparkline>
              <xm:f>'Largest Non-Life companies'!F370:O370</xm:f>
              <xm:sqref>C370</xm:sqref>
            </x14:sparkline>
            <x14:sparkline>
              <xm:f>'Largest Non-Life companies'!F371:O371</xm:f>
              <xm:sqref>C371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79998168889431442"/>
    <pageSetUpPr fitToPage="1"/>
  </sheetPr>
  <dimension ref="C2:S80"/>
  <sheetViews>
    <sheetView showGridLines="0" zoomScale="80" zoomScaleNormal="80" workbookViewId="0">
      <pane xSplit="5" ySplit="3" topLeftCell="F4" activePane="bottomRight" state="frozen"/>
      <selection pane="topRight" activeCell="E1" sqref="E1"/>
      <selection pane="bottomLeft" activeCell="A4" sqref="A4"/>
      <selection pane="bottomRight" activeCell="T12" sqref="T12"/>
    </sheetView>
  </sheetViews>
  <sheetFormatPr defaultRowHeight="12.75" x14ac:dyDescent="0.2"/>
  <cols>
    <col min="3" max="3" width="13.5703125" customWidth="1"/>
    <col min="4" max="4" width="13.28515625" customWidth="1"/>
    <col min="5" max="5" width="13.5703125" customWidth="1"/>
    <col min="6" max="19" width="18.85546875" customWidth="1"/>
  </cols>
  <sheetData>
    <row r="2" spans="3:19" ht="18.75" x14ac:dyDescent="0.2">
      <c r="E2" s="195" t="s">
        <v>614</v>
      </c>
      <c r="F2" s="196"/>
      <c r="G2" s="196"/>
      <c r="H2" s="196"/>
      <c r="I2" s="196"/>
      <c r="J2" s="196"/>
      <c r="K2" s="196"/>
      <c r="L2" s="196"/>
      <c r="M2" s="196"/>
      <c r="N2" s="196"/>
      <c r="O2" s="196"/>
      <c r="P2" s="197"/>
    </row>
    <row r="3" spans="3:19" ht="15" x14ac:dyDescent="0.25">
      <c r="E3" s="4"/>
      <c r="F3" s="1"/>
      <c r="G3" s="1"/>
      <c r="H3" s="8"/>
      <c r="I3" s="8"/>
      <c r="J3" s="213" t="s">
        <v>613</v>
      </c>
      <c r="K3" s="213"/>
      <c r="L3" s="1"/>
      <c r="M3" s="1"/>
      <c r="N3" s="1"/>
    </row>
    <row r="4" spans="3:19" x14ac:dyDescent="0.2">
      <c r="E4" s="1"/>
      <c r="F4" s="1"/>
      <c r="G4" s="1"/>
      <c r="H4" s="1"/>
      <c r="I4" s="1"/>
      <c r="J4" s="1"/>
      <c r="K4" s="1"/>
      <c r="L4" s="1"/>
      <c r="M4" s="1"/>
      <c r="N4" s="78"/>
    </row>
    <row r="5" spans="3:19" ht="18.75" x14ac:dyDescent="0.25">
      <c r="C5" s="185" t="s">
        <v>615</v>
      </c>
      <c r="D5" s="186"/>
      <c r="E5" s="198" t="s">
        <v>168</v>
      </c>
      <c r="F5" s="199"/>
      <c r="G5" s="199"/>
      <c r="H5" s="199"/>
      <c r="I5" s="199"/>
      <c r="J5" s="199"/>
      <c r="K5" s="199"/>
      <c r="L5" s="199"/>
      <c r="M5" s="199"/>
      <c r="N5" s="199"/>
      <c r="O5" s="199" t="s">
        <v>64</v>
      </c>
      <c r="P5" s="200"/>
      <c r="Q5" s="3"/>
      <c r="R5" s="3"/>
      <c r="S5" s="3"/>
    </row>
    <row r="6" spans="3:19" ht="15" x14ac:dyDescent="0.2">
      <c r="C6" s="193" t="s">
        <v>143</v>
      </c>
      <c r="D6" s="194" t="s">
        <v>143</v>
      </c>
      <c r="E6" s="14">
        <v>1</v>
      </c>
      <c r="F6" s="18">
        <v>2004</v>
      </c>
      <c r="G6" s="18">
        <f t="shared" ref="G6:P6" si="0">F6+1</f>
        <v>2005</v>
      </c>
      <c r="H6" s="18">
        <f t="shared" si="0"/>
        <v>2006</v>
      </c>
      <c r="I6" s="18">
        <f t="shared" si="0"/>
        <v>2007</v>
      </c>
      <c r="J6" s="18">
        <f t="shared" si="0"/>
        <v>2008</v>
      </c>
      <c r="K6" s="18">
        <f t="shared" si="0"/>
        <v>2009</v>
      </c>
      <c r="L6" s="18">
        <f t="shared" si="0"/>
        <v>2010</v>
      </c>
      <c r="M6" s="18">
        <f t="shared" si="0"/>
        <v>2011</v>
      </c>
      <c r="N6" s="18">
        <f t="shared" si="0"/>
        <v>2012</v>
      </c>
      <c r="O6" s="18">
        <f t="shared" si="0"/>
        <v>2013</v>
      </c>
      <c r="P6" s="18">
        <f t="shared" si="0"/>
        <v>2014</v>
      </c>
      <c r="Q6" s="20" t="s">
        <v>136</v>
      </c>
      <c r="R6" s="21" t="s">
        <v>76</v>
      </c>
      <c r="S6" s="21" t="s">
        <v>72</v>
      </c>
    </row>
    <row r="7" spans="3:19" ht="15" x14ac:dyDescent="0.25">
      <c r="C7" s="187"/>
      <c r="D7" s="188"/>
      <c r="E7" s="16" t="s">
        <v>0</v>
      </c>
      <c r="F7" s="75">
        <v>26494</v>
      </c>
      <c r="G7" s="75">
        <v>26267</v>
      </c>
      <c r="H7" s="75">
        <v>26292</v>
      </c>
      <c r="I7" s="75">
        <v>26667</v>
      </c>
      <c r="J7" s="75">
        <v>26547</v>
      </c>
      <c r="K7" s="75">
        <v>26732</v>
      </c>
      <c r="L7" s="75">
        <v>26538</v>
      </c>
      <c r="M7" s="75">
        <v>25794</v>
      </c>
      <c r="N7" s="75">
        <v>26094</v>
      </c>
      <c r="O7" s="76">
        <v>26124</v>
      </c>
      <c r="P7" s="76">
        <v>26521</v>
      </c>
      <c r="Q7" s="22">
        <f>P7/$P$39</f>
        <v>2.6662625243082744E-2</v>
      </c>
      <c r="R7" s="22">
        <f>IF(OR(P7=0,O7=0),"n.a.",P7/O7-1)</f>
        <v>1.5196753942734675E-2</v>
      </c>
      <c r="S7" s="22">
        <f>IF(OR(P7=0,G7=0),"n.a.",P7/O7-1)</f>
        <v>1.5196753942734675E-2</v>
      </c>
    </row>
    <row r="8" spans="3:19" ht="15" x14ac:dyDescent="0.25">
      <c r="C8" s="187"/>
      <c r="D8" s="188"/>
      <c r="E8" s="16" t="s">
        <v>1</v>
      </c>
      <c r="F8" s="76">
        <v>24506</v>
      </c>
      <c r="G8" s="76">
        <v>24004</v>
      </c>
      <c r="H8" s="76">
        <v>23752</v>
      </c>
      <c r="I8" s="76">
        <v>24048</v>
      </c>
      <c r="J8" s="76">
        <v>24300</v>
      </c>
      <c r="K8" s="76">
        <v>23964</v>
      </c>
      <c r="L8" s="76">
        <v>23695</v>
      </c>
      <c r="M8" s="76">
        <v>23911</v>
      </c>
      <c r="N8" s="76">
        <v>23861</v>
      </c>
      <c r="O8" s="76">
        <v>23662</v>
      </c>
      <c r="P8" s="76">
        <v>23334</v>
      </c>
      <c r="Q8" s="22">
        <f t="shared" ref="Q8:Q39" si="1">P8/$P$39</f>
        <v>2.3458606290188633E-2</v>
      </c>
      <c r="R8" s="22">
        <f t="shared" ref="R8:R40" si="2">IF(OR(P8=0,O8=0),"n.a.",P8/O8-1)</f>
        <v>-1.386188825965684E-2</v>
      </c>
      <c r="S8" s="22">
        <f>IF(OR(P8=0,G8=0),"n.a.",P8/O8-1)</f>
        <v>-1.386188825965684E-2</v>
      </c>
    </row>
    <row r="9" spans="3:19" ht="15" x14ac:dyDescent="0.25">
      <c r="C9" s="187"/>
      <c r="D9" s="188"/>
      <c r="E9" s="16" t="s">
        <v>30</v>
      </c>
      <c r="F9" s="76">
        <v>0</v>
      </c>
      <c r="G9" s="76">
        <v>0</v>
      </c>
      <c r="H9" s="76">
        <v>0</v>
      </c>
      <c r="I9" s="76">
        <v>0</v>
      </c>
      <c r="J9" s="76">
        <v>0</v>
      </c>
      <c r="K9" s="76">
        <v>0</v>
      </c>
      <c r="L9" s="76">
        <v>0</v>
      </c>
      <c r="M9" s="76">
        <v>0</v>
      </c>
      <c r="N9" s="76">
        <v>0</v>
      </c>
      <c r="O9" s="76">
        <v>0</v>
      </c>
      <c r="P9" s="76">
        <v>0</v>
      </c>
      <c r="Q9" s="22">
        <f t="shared" si="1"/>
        <v>0</v>
      </c>
      <c r="R9" s="22" t="str">
        <f t="shared" si="2"/>
        <v>n.a.</v>
      </c>
      <c r="S9" s="22" t="str">
        <f>IF(OR(P9=0,G9=0),"n.a.",P9/G9-1)</f>
        <v>n.a.</v>
      </c>
    </row>
    <row r="10" spans="3:19" ht="15" x14ac:dyDescent="0.25">
      <c r="C10" s="187"/>
      <c r="D10" s="188"/>
      <c r="E10" s="16" t="s">
        <v>2</v>
      </c>
      <c r="F10" s="76">
        <v>42186</v>
      </c>
      <c r="G10" s="76">
        <v>45606</v>
      </c>
      <c r="H10" s="76">
        <v>47184</v>
      </c>
      <c r="I10" s="76">
        <v>47990</v>
      </c>
      <c r="J10" s="76">
        <v>49236</v>
      </c>
      <c r="K10" s="76">
        <v>49413</v>
      </c>
      <c r="L10" s="76">
        <v>48659</v>
      </c>
      <c r="M10" s="76">
        <v>48012</v>
      </c>
      <c r="N10" s="76">
        <v>48400</v>
      </c>
      <c r="O10" s="76">
        <v>47832</v>
      </c>
      <c r="P10" s="76">
        <v>47800</v>
      </c>
      <c r="Q10" s="22">
        <f t="shared" si="1"/>
        <v>4.8055257592826632E-2</v>
      </c>
      <c r="R10" s="22">
        <f t="shared" si="2"/>
        <v>-6.6900819535042899E-4</v>
      </c>
      <c r="S10" s="22">
        <f t="shared" ref="S10:S38" si="3">IF(OR(P10=0,G10=0),"n.a.",P10/G10-1)</f>
        <v>4.8107705126518407E-2</v>
      </c>
    </row>
    <row r="11" spans="3:19" ht="15" x14ac:dyDescent="0.25">
      <c r="C11" s="187"/>
      <c r="D11" s="188"/>
      <c r="E11" s="16" t="s">
        <v>3</v>
      </c>
      <c r="F11" s="76">
        <v>1691</v>
      </c>
      <c r="G11" s="76">
        <v>1700</v>
      </c>
      <c r="H11" s="76">
        <v>1749</v>
      </c>
      <c r="I11" s="76">
        <v>1767</v>
      </c>
      <c r="J11" s="76">
        <v>1854</v>
      </c>
      <c r="K11" s="76">
        <v>1874</v>
      </c>
      <c r="L11" s="76">
        <v>1965</v>
      </c>
      <c r="M11" s="76">
        <v>1968</v>
      </c>
      <c r="N11" s="76">
        <v>1706</v>
      </c>
      <c r="O11" s="76">
        <v>1706</v>
      </c>
      <c r="P11" s="76">
        <v>1400</v>
      </c>
      <c r="Q11" s="22">
        <f t="shared" si="1"/>
        <v>1.4074761638066377E-3</v>
      </c>
      <c r="R11" s="22">
        <f t="shared" si="2"/>
        <v>-0.17936694021101995</v>
      </c>
      <c r="S11" s="22">
        <f t="shared" si="3"/>
        <v>-0.17647058823529416</v>
      </c>
    </row>
    <row r="12" spans="3:19" ht="15" x14ac:dyDescent="0.25">
      <c r="C12" s="187"/>
      <c r="D12" s="188"/>
      <c r="E12" s="16" t="s">
        <v>65</v>
      </c>
      <c r="F12" s="76">
        <v>14600</v>
      </c>
      <c r="G12" s="76">
        <v>14506</v>
      </c>
      <c r="H12" s="76">
        <v>14410</v>
      </c>
      <c r="I12" s="76">
        <v>14501</v>
      </c>
      <c r="J12" s="76">
        <v>14726</v>
      </c>
      <c r="K12" s="76">
        <v>14498</v>
      </c>
      <c r="L12" s="76">
        <v>14270</v>
      </c>
      <c r="M12" s="76">
        <v>13279</v>
      </c>
      <c r="N12" s="76">
        <v>13589</v>
      </c>
      <c r="O12" s="76">
        <v>13428</v>
      </c>
      <c r="P12" s="76">
        <v>13135</v>
      </c>
      <c r="Q12" s="22">
        <f t="shared" si="1"/>
        <v>1.3205142436857277E-2</v>
      </c>
      <c r="R12" s="22">
        <f t="shared" si="2"/>
        <v>-2.182007745010428E-2</v>
      </c>
      <c r="S12" s="22">
        <f t="shared" si="3"/>
        <v>-9.4512615469460881E-2</v>
      </c>
    </row>
    <row r="13" spans="3:19" ht="15" x14ac:dyDescent="0.25">
      <c r="C13" s="187"/>
      <c r="D13" s="188"/>
      <c r="E13" s="16" t="s">
        <v>5</v>
      </c>
      <c r="F13" s="76">
        <v>308400</v>
      </c>
      <c r="G13" s="76">
        <v>306100</v>
      </c>
      <c r="H13" s="76">
        <v>299100</v>
      </c>
      <c r="I13" s="76">
        <v>292000</v>
      </c>
      <c r="J13" s="76">
        <v>285300</v>
      </c>
      <c r="K13" s="76">
        <v>300000</v>
      </c>
      <c r="L13" s="76">
        <v>298200</v>
      </c>
      <c r="M13" s="76">
        <v>300400</v>
      </c>
      <c r="N13" s="76">
        <v>301300</v>
      </c>
      <c r="O13" s="76">
        <v>300900</v>
      </c>
      <c r="P13" s="76">
        <v>293500</v>
      </c>
      <c r="Q13" s="22">
        <f t="shared" si="1"/>
        <v>0.29506732434089156</v>
      </c>
      <c r="R13" s="22">
        <f t="shared" si="2"/>
        <v>-2.4592888002658686E-2</v>
      </c>
      <c r="S13" s="22">
        <f t="shared" si="3"/>
        <v>-4.1163018621365621E-2</v>
      </c>
    </row>
    <row r="14" spans="3:19" ht="15" x14ac:dyDescent="0.25">
      <c r="C14" s="187"/>
      <c r="D14" s="188"/>
      <c r="E14" s="16" t="s">
        <v>6</v>
      </c>
      <c r="F14" s="76">
        <v>14181</v>
      </c>
      <c r="G14" s="76">
        <v>14046</v>
      </c>
      <c r="H14" s="76">
        <v>14259</v>
      </c>
      <c r="I14" s="76">
        <v>15995</v>
      </c>
      <c r="J14" s="76">
        <v>16273</v>
      </c>
      <c r="K14" s="76">
        <v>16455</v>
      </c>
      <c r="L14" s="76">
        <v>16051</v>
      </c>
      <c r="M14" s="76">
        <v>16130</v>
      </c>
      <c r="N14" s="76">
        <v>15835</v>
      </c>
      <c r="O14" s="76">
        <v>15377</v>
      </c>
      <c r="P14" s="76">
        <v>17057</v>
      </c>
      <c r="Q14" s="22">
        <f t="shared" si="1"/>
        <v>1.7148086375749872E-2</v>
      </c>
      <c r="R14" s="22">
        <f t="shared" si="2"/>
        <v>0.10925408076998111</v>
      </c>
      <c r="S14" s="22">
        <f t="shared" si="3"/>
        <v>0.21436707959561452</v>
      </c>
    </row>
    <row r="15" spans="3:19" ht="15" x14ac:dyDescent="0.25">
      <c r="C15" s="187"/>
      <c r="D15" s="188"/>
      <c r="E15" s="16" t="s">
        <v>7</v>
      </c>
      <c r="F15" s="76">
        <v>1444</v>
      </c>
      <c r="G15" s="76">
        <v>1364</v>
      </c>
      <c r="H15" s="76">
        <v>1458</v>
      </c>
      <c r="I15" s="76">
        <v>1458</v>
      </c>
      <c r="J15" s="76">
        <v>1536</v>
      </c>
      <c r="K15" s="76">
        <v>1737</v>
      </c>
      <c r="L15" s="76">
        <v>1739</v>
      </c>
      <c r="M15" s="76">
        <v>0</v>
      </c>
      <c r="N15" s="76">
        <v>0</v>
      </c>
      <c r="O15" s="76">
        <v>0</v>
      </c>
      <c r="P15" s="76">
        <v>0</v>
      </c>
      <c r="Q15" s="22">
        <f t="shared" si="1"/>
        <v>0</v>
      </c>
      <c r="R15" s="22" t="str">
        <f t="shared" si="2"/>
        <v>n.a.</v>
      </c>
      <c r="S15" s="22" t="str">
        <f t="shared" si="3"/>
        <v>n.a.</v>
      </c>
    </row>
    <row r="16" spans="3:19" ht="15" x14ac:dyDescent="0.25">
      <c r="C16" s="187"/>
      <c r="D16" s="188"/>
      <c r="E16" s="16" t="s">
        <v>8</v>
      </c>
      <c r="F16" s="76">
        <v>45935</v>
      </c>
      <c r="G16" s="76">
        <v>47526</v>
      </c>
      <c r="H16" s="76">
        <v>48049</v>
      </c>
      <c r="I16" s="76">
        <v>47990</v>
      </c>
      <c r="J16" s="76">
        <v>49277</v>
      </c>
      <c r="K16" s="76">
        <v>47762</v>
      </c>
      <c r="L16" s="76">
        <v>47230</v>
      </c>
      <c r="M16" s="76">
        <v>47265</v>
      </c>
      <c r="N16" s="76">
        <v>46726</v>
      </c>
      <c r="O16" s="76">
        <v>46324</v>
      </c>
      <c r="P16" s="76">
        <v>45876</v>
      </c>
      <c r="Q16" s="22">
        <f t="shared" si="1"/>
        <v>4.6120983207709514E-2</v>
      </c>
      <c r="R16" s="22">
        <f t="shared" si="2"/>
        <v>-9.6710128659009964E-3</v>
      </c>
      <c r="S16" s="22">
        <f t="shared" si="3"/>
        <v>-3.4717838656735278E-2</v>
      </c>
    </row>
    <row r="17" spans="3:19" ht="15" x14ac:dyDescent="0.25">
      <c r="C17" s="187"/>
      <c r="D17" s="188"/>
      <c r="E17" s="16" t="s">
        <v>9</v>
      </c>
      <c r="F17" s="76">
        <v>11180</v>
      </c>
      <c r="G17" s="76">
        <v>10448</v>
      </c>
      <c r="H17" s="76">
        <v>10583</v>
      </c>
      <c r="I17" s="76">
        <v>10669</v>
      </c>
      <c r="J17" s="76">
        <v>10810</v>
      </c>
      <c r="K17" s="76">
        <v>10563</v>
      </c>
      <c r="L17" s="76">
        <v>10472</v>
      </c>
      <c r="M17" s="76">
        <v>10676</v>
      </c>
      <c r="N17" s="76">
        <v>10866</v>
      </c>
      <c r="O17" s="76">
        <v>11249</v>
      </c>
      <c r="P17" s="76">
        <v>10877</v>
      </c>
      <c r="Q17" s="22">
        <f t="shared" si="1"/>
        <v>1.0935084452660572E-2</v>
      </c>
      <c r="R17" s="22">
        <f>IF(OR(P17=0,O17=0),"n.a.",P17/O17-1)</f>
        <v>-3.306960618721666E-2</v>
      </c>
      <c r="S17" s="22">
        <f t="shared" si="3"/>
        <v>4.10604900459417E-2</v>
      </c>
    </row>
    <row r="18" spans="3:19" ht="15" x14ac:dyDescent="0.25">
      <c r="C18" s="187"/>
      <c r="D18" s="188"/>
      <c r="E18" s="16" t="s">
        <v>10</v>
      </c>
      <c r="F18" s="76">
        <v>138000</v>
      </c>
      <c r="G18" s="76">
        <v>143700</v>
      </c>
      <c r="H18" s="76">
        <v>143750</v>
      </c>
      <c r="I18" s="76">
        <v>143950</v>
      </c>
      <c r="J18" s="76">
        <v>145200</v>
      </c>
      <c r="K18" s="76">
        <v>147700</v>
      </c>
      <c r="L18" s="76">
        <v>147500</v>
      </c>
      <c r="M18" s="76">
        <v>147500</v>
      </c>
      <c r="N18" s="76">
        <v>148200</v>
      </c>
      <c r="O18" s="76">
        <v>147300</v>
      </c>
      <c r="P18" s="76">
        <v>146600</v>
      </c>
      <c r="Q18" s="22">
        <f t="shared" si="1"/>
        <v>0.14738286115289506</v>
      </c>
      <c r="R18" s="22">
        <f t="shared" si="2"/>
        <v>-4.7522063815342852E-3</v>
      </c>
      <c r="S18" s="22">
        <f t="shared" si="3"/>
        <v>2.0180932498260251E-2</v>
      </c>
    </row>
    <row r="19" spans="3:19" ht="15" x14ac:dyDescent="0.25">
      <c r="C19" s="187"/>
      <c r="D19" s="188"/>
      <c r="E19" s="16" t="s">
        <v>12</v>
      </c>
      <c r="F19" s="76">
        <v>9500</v>
      </c>
      <c r="G19" s="76">
        <v>9500</v>
      </c>
      <c r="H19" s="76">
        <v>9000</v>
      </c>
      <c r="I19" s="76">
        <v>9000</v>
      </c>
      <c r="J19" s="76">
        <v>9000</v>
      </c>
      <c r="K19" s="76">
        <v>9000</v>
      </c>
      <c r="L19" s="76">
        <v>9000</v>
      </c>
      <c r="M19" s="76">
        <v>8000</v>
      </c>
      <c r="N19" s="76">
        <v>8000</v>
      </c>
      <c r="O19" s="76">
        <v>8000</v>
      </c>
      <c r="P19" s="76">
        <v>7500</v>
      </c>
      <c r="Q19" s="22">
        <f t="shared" si="1"/>
        <v>7.5400508775355594E-3</v>
      </c>
      <c r="R19" s="22">
        <f t="shared" si="2"/>
        <v>-6.25E-2</v>
      </c>
      <c r="S19" s="22">
        <f t="shared" si="3"/>
        <v>-0.21052631578947367</v>
      </c>
    </row>
    <row r="20" spans="3:19" ht="15" x14ac:dyDescent="0.25">
      <c r="C20" s="187"/>
      <c r="D20" s="188"/>
      <c r="E20" s="16" t="s">
        <v>28</v>
      </c>
      <c r="F20" s="76">
        <v>6190</v>
      </c>
      <c r="G20" s="76">
        <v>7017</v>
      </c>
      <c r="H20" s="76">
        <v>7984</v>
      </c>
      <c r="I20" s="76">
        <v>9360</v>
      </c>
      <c r="J20" s="76">
        <v>10514</v>
      </c>
      <c r="K20" s="76">
        <v>11184</v>
      </c>
      <c r="L20" s="76">
        <v>11085</v>
      </c>
      <c r="M20" s="76">
        <v>11259</v>
      </c>
      <c r="N20" s="76">
        <v>11652</v>
      </c>
      <c r="O20" s="76">
        <v>11533</v>
      </c>
      <c r="P20" s="76">
        <v>11384</v>
      </c>
      <c r="Q20" s="22">
        <f t="shared" si="1"/>
        <v>1.1444791891981975E-2</v>
      </c>
      <c r="R20" s="22">
        <f t="shared" si="2"/>
        <v>-1.2919448538975087E-2</v>
      </c>
      <c r="S20" s="22">
        <f t="shared" si="3"/>
        <v>0.62234573179421404</v>
      </c>
    </row>
    <row r="21" spans="3:19" ht="15" x14ac:dyDescent="0.25">
      <c r="C21" s="187"/>
      <c r="D21" s="188"/>
      <c r="E21" s="16" t="s">
        <v>13</v>
      </c>
      <c r="F21" s="76">
        <v>27226</v>
      </c>
      <c r="G21" s="76">
        <v>26001</v>
      </c>
      <c r="H21" s="76">
        <v>26087</v>
      </c>
      <c r="I21" s="76">
        <v>26242</v>
      </c>
      <c r="J21" s="76">
        <v>26125</v>
      </c>
      <c r="K21" s="76">
        <v>23914</v>
      </c>
      <c r="L21" s="76">
        <v>25003</v>
      </c>
      <c r="M21" s="76">
        <v>24493</v>
      </c>
      <c r="N21" s="76">
        <v>21113</v>
      </c>
      <c r="O21" s="76">
        <v>20361</v>
      </c>
      <c r="P21" s="76">
        <v>19975</v>
      </c>
      <c r="Q21" s="22">
        <f t="shared" si="1"/>
        <v>2.0081668837169706E-2</v>
      </c>
      <c r="R21" s="22">
        <f t="shared" si="2"/>
        <v>-1.895781150238196E-2</v>
      </c>
      <c r="S21" s="22">
        <f t="shared" si="3"/>
        <v>-0.23176031691088805</v>
      </c>
    </row>
    <row r="22" spans="3:19" ht="15" x14ac:dyDescent="0.25">
      <c r="C22" s="187"/>
      <c r="D22" s="188"/>
      <c r="E22" s="16" t="s">
        <v>14</v>
      </c>
      <c r="F22" s="76">
        <v>14989</v>
      </c>
      <c r="G22" s="76">
        <v>14303</v>
      </c>
      <c r="H22" s="76">
        <v>14256</v>
      </c>
      <c r="I22" s="76">
        <v>14762</v>
      </c>
      <c r="J22" s="76">
        <v>15033</v>
      </c>
      <c r="K22" s="76">
        <v>14304</v>
      </c>
      <c r="L22" s="76">
        <v>13556</v>
      </c>
      <c r="M22" s="76">
        <v>13500</v>
      </c>
      <c r="N22" s="76">
        <v>14000</v>
      </c>
      <c r="O22" s="76">
        <v>14334</v>
      </c>
      <c r="P22" s="76">
        <v>15104</v>
      </c>
      <c r="Q22" s="22">
        <f t="shared" si="1"/>
        <v>1.5184657127239612E-2</v>
      </c>
      <c r="R22" s="22">
        <f t="shared" si="2"/>
        <v>5.3718431700851221E-2</v>
      </c>
      <c r="S22" s="22">
        <f t="shared" si="3"/>
        <v>5.6002237292875678E-2</v>
      </c>
    </row>
    <row r="23" spans="3:19" ht="15" x14ac:dyDescent="0.25">
      <c r="C23" s="187"/>
      <c r="D23" s="188"/>
      <c r="E23" s="16" t="s">
        <v>15</v>
      </c>
      <c r="F23" s="76">
        <v>563</v>
      </c>
      <c r="G23" s="76">
        <v>575</v>
      </c>
      <c r="H23" s="76">
        <v>577</v>
      </c>
      <c r="I23" s="76">
        <v>580</v>
      </c>
      <c r="J23" s="76">
        <v>575</v>
      </c>
      <c r="K23" s="76">
        <v>557</v>
      </c>
      <c r="L23" s="76">
        <v>557</v>
      </c>
      <c r="M23" s="76">
        <v>560</v>
      </c>
      <c r="N23" s="76">
        <v>560</v>
      </c>
      <c r="O23" s="76">
        <v>560</v>
      </c>
      <c r="P23" s="144">
        <v>560</v>
      </c>
      <c r="Q23" s="22">
        <f t="shared" si="1"/>
        <v>5.6299046552265512E-4</v>
      </c>
      <c r="R23" s="22">
        <f t="shared" si="2"/>
        <v>0</v>
      </c>
      <c r="S23" s="22">
        <f t="shared" si="3"/>
        <v>-2.6086956521739091E-2</v>
      </c>
    </row>
    <row r="24" spans="3:19" ht="15" x14ac:dyDescent="0.25">
      <c r="C24" s="187"/>
      <c r="D24" s="188"/>
      <c r="E24" s="16" t="s">
        <v>16</v>
      </c>
      <c r="F24" s="76">
        <v>40105</v>
      </c>
      <c r="G24" s="76">
        <v>39924</v>
      </c>
      <c r="H24" s="76">
        <v>39795</v>
      </c>
      <c r="I24" s="76">
        <v>46278</v>
      </c>
      <c r="J24" s="76">
        <v>46831</v>
      </c>
      <c r="K24" s="76">
        <v>47369</v>
      </c>
      <c r="L24" s="76">
        <v>47185</v>
      </c>
      <c r="M24" s="76">
        <v>47477</v>
      </c>
      <c r="N24" s="76">
        <v>47712</v>
      </c>
      <c r="O24" s="76">
        <v>47936</v>
      </c>
      <c r="P24" s="76">
        <v>47452</v>
      </c>
      <c r="Q24" s="22">
        <f t="shared" si="1"/>
        <v>4.770539923210898E-2</v>
      </c>
      <c r="R24" s="22">
        <f t="shared" si="2"/>
        <v>-1.0096795727636887E-2</v>
      </c>
      <c r="S24" s="22">
        <f t="shared" si="3"/>
        <v>0.18855826069532111</v>
      </c>
    </row>
    <row r="25" spans="3:19" ht="15" x14ac:dyDescent="0.25">
      <c r="C25" s="187"/>
      <c r="D25" s="188"/>
      <c r="E25" s="16" t="s">
        <v>29</v>
      </c>
      <c r="F25" s="76">
        <v>154</v>
      </c>
      <c r="G25" s="76">
        <v>170</v>
      </c>
      <c r="H25" s="76">
        <v>223</v>
      </c>
      <c r="I25" s="76">
        <v>311</v>
      </c>
      <c r="J25" s="76">
        <v>463</v>
      </c>
      <c r="K25" s="76">
        <v>507</v>
      </c>
      <c r="L25" s="76">
        <v>510</v>
      </c>
      <c r="M25" s="76">
        <v>577</v>
      </c>
      <c r="N25" s="76">
        <v>601</v>
      </c>
      <c r="O25" s="76">
        <v>604</v>
      </c>
      <c r="P25" s="76">
        <v>555</v>
      </c>
      <c r="Q25" s="22">
        <f t="shared" si="1"/>
        <v>5.5796376493763144E-4</v>
      </c>
      <c r="R25" s="22">
        <f t="shared" si="2"/>
        <v>-8.1125827814569562E-2</v>
      </c>
      <c r="S25" s="22">
        <f t="shared" si="3"/>
        <v>2.2647058823529411</v>
      </c>
    </row>
    <row r="26" spans="3:19" ht="15" x14ac:dyDescent="0.25">
      <c r="C26" s="187"/>
      <c r="D26" s="188"/>
      <c r="E26" s="16" t="s">
        <v>17</v>
      </c>
      <c r="F26" s="76">
        <v>2969</v>
      </c>
      <c r="G26" s="76">
        <v>3045</v>
      </c>
      <c r="H26" s="76">
        <v>3170</v>
      </c>
      <c r="I26" s="76">
        <v>3242</v>
      </c>
      <c r="J26" s="76">
        <v>3368</v>
      </c>
      <c r="K26" s="76">
        <v>3427</v>
      </c>
      <c r="L26" s="76">
        <v>3561</v>
      </c>
      <c r="M26" s="76">
        <v>3572</v>
      </c>
      <c r="N26" s="76">
        <v>3609</v>
      </c>
      <c r="O26" s="76">
        <v>3725</v>
      </c>
      <c r="P26" s="76">
        <v>4433</v>
      </c>
      <c r="Q26" s="22">
        <f t="shared" si="1"/>
        <v>4.4566727386820184E-3</v>
      </c>
      <c r="R26" s="22">
        <f t="shared" si="2"/>
        <v>0.19006711409395982</v>
      </c>
      <c r="S26" s="22">
        <f t="shared" si="3"/>
        <v>0.45582922824302141</v>
      </c>
    </row>
    <row r="27" spans="3:19" ht="15" x14ac:dyDescent="0.25">
      <c r="C27" s="187"/>
      <c r="D27" s="188"/>
      <c r="E27" s="16" t="s">
        <v>18</v>
      </c>
      <c r="F27" s="76">
        <v>1988</v>
      </c>
      <c r="G27" s="76">
        <v>3333</v>
      </c>
      <c r="H27" s="76">
        <v>2800</v>
      </c>
      <c r="I27" s="76">
        <v>0</v>
      </c>
      <c r="J27" s="76">
        <v>0</v>
      </c>
      <c r="K27" s="76">
        <v>0</v>
      </c>
      <c r="L27" s="76">
        <v>0</v>
      </c>
      <c r="M27" s="76">
        <v>0</v>
      </c>
      <c r="N27" s="76">
        <v>3000</v>
      </c>
      <c r="O27" s="76">
        <v>3000</v>
      </c>
      <c r="P27" s="76">
        <v>3000</v>
      </c>
      <c r="Q27" s="22">
        <f t="shared" si="1"/>
        <v>3.0160203510142237E-3</v>
      </c>
      <c r="R27" s="22">
        <f t="shared" si="2"/>
        <v>0</v>
      </c>
      <c r="S27" s="22">
        <f t="shared" si="3"/>
        <v>-9.9909990999099918E-2</v>
      </c>
    </row>
    <row r="28" spans="3:19" ht="15" x14ac:dyDescent="0.25">
      <c r="C28" s="187"/>
      <c r="D28" s="188"/>
      <c r="E28" s="16" t="s">
        <v>19</v>
      </c>
      <c r="F28" s="124">
        <v>743</v>
      </c>
      <c r="G28" s="124">
        <v>780</v>
      </c>
      <c r="H28" s="124">
        <v>808</v>
      </c>
      <c r="I28" s="124">
        <v>836</v>
      </c>
      <c r="J28" s="124">
        <v>992</v>
      </c>
      <c r="K28" s="124">
        <v>985</v>
      </c>
      <c r="L28" s="124">
        <v>799</v>
      </c>
      <c r="M28" s="124">
        <v>845</v>
      </c>
      <c r="N28" s="124">
        <v>736</v>
      </c>
      <c r="O28" s="124">
        <v>763</v>
      </c>
      <c r="P28" s="124">
        <v>892</v>
      </c>
      <c r="Q28" s="22">
        <f t="shared" si="1"/>
        <v>8.9676338436822927E-4</v>
      </c>
      <c r="R28" s="22">
        <f>IF(OR(P28="n.a.",O28="n.a."),"n.a.",P28/O28-1)</f>
        <v>0.16906946264744427</v>
      </c>
      <c r="S28" s="22">
        <f t="shared" si="3"/>
        <v>0.14358974358974352</v>
      </c>
    </row>
    <row r="29" spans="3:19" ht="15" x14ac:dyDescent="0.25">
      <c r="C29" s="187"/>
      <c r="D29" s="188"/>
      <c r="E29" s="16" t="s">
        <v>20</v>
      </c>
      <c r="F29" s="76">
        <v>64000</v>
      </c>
      <c r="G29" s="76">
        <v>63000</v>
      </c>
      <c r="H29" s="76">
        <v>62000</v>
      </c>
      <c r="I29" s="76">
        <v>62000</v>
      </c>
      <c r="J29" s="76">
        <v>60000</v>
      </c>
      <c r="K29" s="76">
        <v>59000</v>
      </c>
      <c r="L29" s="76">
        <v>57000</v>
      </c>
      <c r="M29" s="76">
        <v>56000</v>
      </c>
      <c r="N29" s="76">
        <v>54000</v>
      </c>
      <c r="O29" s="76">
        <v>52000</v>
      </c>
      <c r="P29" s="76">
        <v>50000</v>
      </c>
      <c r="Q29" s="22">
        <f t="shared" si="1"/>
        <v>5.0267005850237065E-2</v>
      </c>
      <c r="R29" s="22">
        <f t="shared" si="2"/>
        <v>-3.8461538461538436E-2</v>
      </c>
      <c r="S29" s="22">
        <f t="shared" si="3"/>
        <v>-0.20634920634920639</v>
      </c>
    </row>
    <row r="30" spans="3:19" ht="15" x14ac:dyDescent="0.25">
      <c r="C30" s="187"/>
      <c r="D30" s="188"/>
      <c r="E30" s="16" t="s">
        <v>21</v>
      </c>
      <c r="F30" s="76">
        <v>9033</v>
      </c>
      <c r="G30" s="76">
        <v>9290</v>
      </c>
      <c r="H30" s="76">
        <v>9587</v>
      </c>
      <c r="I30" s="76">
        <v>9684</v>
      </c>
      <c r="J30" s="76">
        <v>9902</v>
      </c>
      <c r="K30" s="76">
        <v>9753</v>
      </c>
      <c r="L30" s="76">
        <v>9688</v>
      </c>
      <c r="M30" s="76">
        <v>9921</v>
      </c>
      <c r="N30" s="76">
        <v>9950</v>
      </c>
      <c r="O30" s="76">
        <v>9881.1241852303192</v>
      </c>
      <c r="P30" s="76">
        <v>9812.2483704606384</v>
      </c>
      <c r="Q30" s="22">
        <f t="shared" si="1"/>
        <v>9.8646469248384796E-3</v>
      </c>
      <c r="R30" s="22">
        <f t="shared" si="2"/>
        <v>-6.9704431882995355E-3</v>
      </c>
      <c r="S30" s="22">
        <f t="shared" si="3"/>
        <v>5.6216186271328183E-2</v>
      </c>
    </row>
    <row r="31" spans="3:19" ht="15" x14ac:dyDescent="0.25">
      <c r="C31" s="187"/>
      <c r="D31" s="188"/>
      <c r="E31" s="16" t="s">
        <v>22</v>
      </c>
      <c r="F31" s="76">
        <v>29997.47</v>
      </c>
      <c r="G31" s="76">
        <v>29550.07</v>
      </c>
      <c r="H31" s="76">
        <v>29437.26</v>
      </c>
      <c r="I31" s="76">
        <v>30318.91</v>
      </c>
      <c r="J31" s="76">
        <v>30777.15</v>
      </c>
      <c r="K31" s="76">
        <v>30080.45</v>
      </c>
      <c r="L31" s="76">
        <v>28720.720000000001</v>
      </c>
      <c r="M31" s="76">
        <v>28133.99</v>
      </c>
      <c r="N31" s="76">
        <v>25890</v>
      </c>
      <c r="O31" s="76">
        <v>25525</v>
      </c>
      <c r="P31" s="144">
        <v>25525</v>
      </c>
      <c r="Q31" s="22">
        <f t="shared" si="1"/>
        <v>2.5661306486546021E-2</v>
      </c>
      <c r="R31" s="22">
        <f t="shared" si="2"/>
        <v>0</v>
      </c>
      <c r="S31" s="22">
        <f t="shared" si="3"/>
        <v>-0.13621186007342789</v>
      </c>
    </row>
    <row r="32" spans="3:19" ht="15" x14ac:dyDescent="0.25">
      <c r="C32" s="187"/>
      <c r="D32" s="188"/>
      <c r="E32" s="16" t="s">
        <v>23</v>
      </c>
      <c r="F32" s="76">
        <v>11835</v>
      </c>
      <c r="G32" s="76">
        <v>11829</v>
      </c>
      <c r="H32" s="76">
        <v>11518</v>
      </c>
      <c r="I32" s="76">
        <v>11295</v>
      </c>
      <c r="J32" s="76">
        <v>11307</v>
      </c>
      <c r="K32" s="76">
        <v>11270</v>
      </c>
      <c r="L32" s="76">
        <v>11224</v>
      </c>
      <c r="M32" s="76">
        <v>11242</v>
      </c>
      <c r="N32" s="76">
        <v>11180</v>
      </c>
      <c r="O32" s="76">
        <v>11135</v>
      </c>
      <c r="P32" s="76">
        <v>11168</v>
      </c>
      <c r="Q32" s="22">
        <f t="shared" si="1"/>
        <v>1.1227638426708951E-2</v>
      </c>
      <c r="R32" s="22">
        <f t="shared" si="2"/>
        <v>2.9636281993714597E-3</v>
      </c>
      <c r="S32" s="22">
        <f t="shared" si="3"/>
        <v>-5.5879617888240807E-2</v>
      </c>
    </row>
    <row r="33" spans="3:19" ht="15" x14ac:dyDescent="0.25">
      <c r="C33" s="187"/>
      <c r="D33" s="188"/>
      <c r="E33" s="16" t="s">
        <v>31</v>
      </c>
      <c r="F33" s="76">
        <v>36130</v>
      </c>
      <c r="G33" s="76">
        <v>36000</v>
      </c>
      <c r="H33" s="144">
        <f>(G33+($G$33*($K$33/$G$33-1)/4))</f>
        <v>30770.75</v>
      </c>
      <c r="I33" s="144">
        <f t="shared" ref="I33:J33" si="4">(H33+($G$33*($K$33/$G$33-1)/4))</f>
        <v>25541.5</v>
      </c>
      <c r="J33" s="144">
        <f t="shared" si="4"/>
        <v>20312.25</v>
      </c>
      <c r="K33" s="76">
        <v>15083</v>
      </c>
      <c r="L33" s="76">
        <v>9220</v>
      </c>
      <c r="M33" s="76">
        <v>8230</v>
      </c>
      <c r="N33" s="76">
        <v>11837</v>
      </c>
      <c r="O33" s="76">
        <v>12299</v>
      </c>
      <c r="P33" s="76">
        <v>9346</v>
      </c>
      <c r="Q33" s="22">
        <f t="shared" si="1"/>
        <v>9.3959087335263123E-3</v>
      </c>
      <c r="R33" s="22">
        <f t="shared" si="2"/>
        <v>-0.240100821204976</v>
      </c>
      <c r="S33" s="22">
        <f t="shared" si="3"/>
        <v>-0.74038888888888887</v>
      </c>
    </row>
    <row r="34" spans="3:19" ht="15" x14ac:dyDescent="0.25">
      <c r="C34" s="187"/>
      <c r="D34" s="188"/>
      <c r="E34" s="16" t="s">
        <v>24</v>
      </c>
      <c r="F34" s="76">
        <v>18914</v>
      </c>
      <c r="G34" s="76">
        <v>19000</v>
      </c>
      <c r="H34" s="76">
        <v>19389</v>
      </c>
      <c r="I34" s="76">
        <v>20032</v>
      </c>
      <c r="J34" s="76">
        <v>20715</v>
      </c>
      <c r="K34" s="76">
        <v>19259</v>
      </c>
      <c r="L34" s="76">
        <v>20414</v>
      </c>
      <c r="M34" s="76">
        <v>20428</v>
      </c>
      <c r="N34" s="76">
        <v>20551</v>
      </c>
      <c r="O34" s="76">
        <v>19006</v>
      </c>
      <c r="P34" s="76">
        <v>19701</v>
      </c>
      <c r="Q34" s="22">
        <f t="shared" si="1"/>
        <v>1.9806205645110406E-2</v>
      </c>
      <c r="R34" s="22">
        <f t="shared" si="2"/>
        <v>3.6567399768494102E-2</v>
      </c>
      <c r="S34" s="22">
        <f t="shared" si="3"/>
        <v>3.6894736842105313E-2</v>
      </c>
    </row>
    <row r="35" spans="3:19" ht="15" x14ac:dyDescent="0.25">
      <c r="C35" s="187"/>
      <c r="D35" s="188"/>
      <c r="E35" s="16" t="s">
        <v>25</v>
      </c>
      <c r="F35" s="76">
        <v>5690</v>
      </c>
      <c r="G35" s="76">
        <v>5878</v>
      </c>
      <c r="H35" s="76">
        <v>5992</v>
      </c>
      <c r="I35" s="76">
        <v>6064</v>
      </c>
      <c r="J35" s="76">
        <v>6331</v>
      </c>
      <c r="K35" s="76">
        <v>6306</v>
      </c>
      <c r="L35" s="76">
        <v>6128</v>
      </c>
      <c r="M35" s="76">
        <v>6099</v>
      </c>
      <c r="N35" s="76">
        <v>6152</v>
      </c>
      <c r="O35" s="76">
        <v>5970</v>
      </c>
      <c r="P35" s="76">
        <v>5929</v>
      </c>
      <c r="Q35" s="22">
        <f t="shared" si="1"/>
        <v>5.9606615537211114E-3</v>
      </c>
      <c r="R35" s="22">
        <f t="shared" si="2"/>
        <v>-6.8676716917922542E-3</v>
      </c>
      <c r="S35" s="22">
        <f t="shared" si="3"/>
        <v>8.6764205512079862E-3</v>
      </c>
    </row>
    <row r="36" spans="3:19" ht="15" x14ac:dyDescent="0.25">
      <c r="C36" s="187"/>
      <c r="D36" s="188"/>
      <c r="E36" s="16" t="s">
        <v>66</v>
      </c>
      <c r="F36" s="76">
        <v>6484</v>
      </c>
      <c r="G36" s="76">
        <v>6304</v>
      </c>
      <c r="H36" s="76">
        <v>6300</v>
      </c>
      <c r="I36" s="76">
        <v>6300</v>
      </c>
      <c r="J36" s="76">
        <v>6640</v>
      </c>
      <c r="K36" s="76">
        <v>6218</v>
      </c>
      <c r="L36" s="76">
        <v>6097</v>
      </c>
      <c r="M36" s="76">
        <v>6097</v>
      </c>
      <c r="N36" s="76">
        <v>6097</v>
      </c>
      <c r="O36" s="76">
        <v>6099</v>
      </c>
      <c r="P36" s="144">
        <v>6099</v>
      </c>
      <c r="Q36" s="22">
        <f t="shared" si="1"/>
        <v>6.1315693736119174E-3</v>
      </c>
      <c r="R36" s="22">
        <f t="shared" si="2"/>
        <v>0</v>
      </c>
      <c r="S36" s="22">
        <f t="shared" si="3"/>
        <v>-3.2519035532994955E-2</v>
      </c>
    </row>
    <row r="37" spans="3:19" ht="15" x14ac:dyDescent="0.25">
      <c r="C37" s="187"/>
      <c r="D37" s="188"/>
      <c r="E37" s="16" t="s">
        <v>27</v>
      </c>
      <c r="F37" s="76">
        <v>12140</v>
      </c>
      <c r="G37" s="76">
        <v>12837</v>
      </c>
      <c r="H37" s="76">
        <v>13550</v>
      </c>
      <c r="I37" s="76">
        <v>14937</v>
      </c>
      <c r="J37" s="76">
        <v>16007</v>
      </c>
      <c r="K37" s="76">
        <v>18840</v>
      </c>
      <c r="L37" s="76">
        <v>16683</v>
      </c>
      <c r="M37" s="76">
        <v>17314</v>
      </c>
      <c r="N37" s="76">
        <v>17704</v>
      </c>
      <c r="O37" s="76">
        <v>18153</v>
      </c>
      <c r="P37" s="76">
        <v>19353</v>
      </c>
      <c r="Q37" s="22">
        <f t="shared" si="1"/>
        <v>1.9456347284392758E-2</v>
      </c>
      <c r="R37" s="22">
        <f t="shared" si="2"/>
        <v>6.6104776070071036E-2</v>
      </c>
      <c r="S37" s="22">
        <f t="shared" si="3"/>
        <v>0.50759523253096517</v>
      </c>
    </row>
    <row r="38" spans="3:19" ht="15" x14ac:dyDescent="0.25">
      <c r="C38" s="187"/>
      <c r="D38" s="188"/>
      <c r="E38" s="17" t="s">
        <v>61</v>
      </c>
      <c r="F38" s="76">
        <v>208100</v>
      </c>
      <c r="G38" s="76">
        <v>176100</v>
      </c>
      <c r="H38" s="76">
        <v>179300</v>
      </c>
      <c r="I38" s="76">
        <v>177500</v>
      </c>
      <c r="J38" s="76">
        <v>178700</v>
      </c>
      <c r="K38" s="76">
        <v>181488</v>
      </c>
      <c r="L38" s="76">
        <v>111864</v>
      </c>
      <c r="M38" s="76">
        <v>110363</v>
      </c>
      <c r="N38" s="76">
        <v>105800</v>
      </c>
      <c r="O38" s="76">
        <v>104715</v>
      </c>
      <c r="P38" s="76">
        <v>100800</v>
      </c>
      <c r="Q38" s="22">
        <f t="shared" si="1"/>
        <v>0.10133828379407792</v>
      </c>
      <c r="R38" s="22">
        <f t="shared" si="2"/>
        <v>-3.7387193811774799E-2</v>
      </c>
      <c r="S38" s="22">
        <f t="shared" si="3"/>
        <v>-0.42759795570698467</v>
      </c>
    </row>
    <row r="39" spans="3:19" ht="15.75" thickBot="1" x14ac:dyDescent="0.3">
      <c r="C39" s="189"/>
      <c r="D39" s="190"/>
      <c r="E39" s="29" t="s">
        <v>67</v>
      </c>
      <c r="F39" s="77">
        <f t="shared" ref="F39:N39" si="5">SUM(F7:F38)</f>
        <v>1135367.47</v>
      </c>
      <c r="G39" s="77">
        <f t="shared" si="5"/>
        <v>1109703.0699999998</v>
      </c>
      <c r="H39" s="77">
        <f t="shared" si="5"/>
        <v>1103130.01</v>
      </c>
      <c r="I39" s="77">
        <f t="shared" si="5"/>
        <v>1101318.4100000001</v>
      </c>
      <c r="J39" s="77">
        <f t="shared" si="5"/>
        <v>1098651.3999999999</v>
      </c>
      <c r="K39" s="77">
        <f t="shared" si="5"/>
        <v>1109242.45</v>
      </c>
      <c r="L39" s="77">
        <f t="shared" si="5"/>
        <v>1024613.72</v>
      </c>
      <c r="M39" s="77">
        <f t="shared" si="5"/>
        <v>1019045.99</v>
      </c>
      <c r="N39" s="77">
        <f t="shared" si="5"/>
        <v>1016721</v>
      </c>
      <c r="O39" s="77">
        <f>SUM(O7:O38)</f>
        <v>1009501.1241852304</v>
      </c>
      <c r="P39" s="77">
        <f>SUM(P7:P38)</f>
        <v>994688.24837046058</v>
      </c>
      <c r="Q39" s="22">
        <f t="shared" si="1"/>
        <v>1</v>
      </c>
      <c r="R39" s="22"/>
      <c r="S39" s="22"/>
    </row>
    <row r="40" spans="3:19" ht="16.5" thickTop="1" thickBot="1" x14ac:dyDescent="0.3">
      <c r="C40" s="191"/>
      <c r="D40" s="192"/>
      <c r="E40" s="87" t="s">
        <v>68</v>
      </c>
      <c r="F40" s="98">
        <v>1131935.5</v>
      </c>
      <c r="G40" s="98">
        <v>1105006</v>
      </c>
      <c r="H40" s="98">
        <v>1098872</v>
      </c>
      <c r="I40" s="98">
        <v>1099860.5</v>
      </c>
      <c r="J40" s="98">
        <v>1097115.375</v>
      </c>
      <c r="K40" s="98">
        <v>1107505.5</v>
      </c>
      <c r="L40" s="98">
        <v>1022874.75</v>
      </c>
      <c r="M40" s="98">
        <v>1019046</v>
      </c>
      <c r="N40" s="98">
        <v>1013721</v>
      </c>
      <c r="O40" s="98">
        <v>1006501.125</v>
      </c>
      <c r="P40" s="169">
        <v>991688.25</v>
      </c>
      <c r="Q40" s="22">
        <f>P40/$P$39</f>
        <v>0.99698398128722709</v>
      </c>
      <c r="R40" s="22">
        <f t="shared" si="2"/>
        <v>-1.4717196664832288E-2</v>
      </c>
      <c r="S40" s="22">
        <f t="shared" ref="S40" si="6">IF(OR(P40=0,G40=0),"n.a.",P40/G40-1)</f>
        <v>-0.10254944317044434</v>
      </c>
    </row>
    <row r="41" spans="3:19" ht="15.75" thickTop="1" x14ac:dyDescent="0.25">
      <c r="E41" s="16" t="s">
        <v>70</v>
      </c>
      <c r="F41" s="90"/>
      <c r="G41" s="90">
        <f>G40/F40-1</f>
        <v>-2.3790666517659376E-2</v>
      </c>
      <c r="H41" s="90">
        <f t="shared" ref="H41:O41" si="7">H40/G40-1</f>
        <v>-5.5511010799941252E-3</v>
      </c>
      <c r="I41" s="90">
        <f t="shared" si="7"/>
        <v>8.9955882031755863E-4</v>
      </c>
      <c r="J41" s="90">
        <f t="shared" si="7"/>
        <v>-2.4958847053785371E-3</v>
      </c>
      <c r="K41" s="90">
        <f t="shared" si="7"/>
        <v>9.4704032381280889E-3</v>
      </c>
      <c r="L41" s="90">
        <f t="shared" si="7"/>
        <v>-7.6415647597235403E-2</v>
      </c>
      <c r="M41" s="90">
        <f t="shared" si="7"/>
        <v>-3.7431269077665696E-3</v>
      </c>
      <c r="N41" s="90">
        <f t="shared" si="7"/>
        <v>-5.2254755918771378E-3</v>
      </c>
      <c r="O41" s="90">
        <f t="shared" si="7"/>
        <v>-7.1221519530522137E-3</v>
      </c>
      <c r="P41" s="27">
        <f>P39/O39-1</f>
        <v>-1.4673461435444457E-2</v>
      </c>
      <c r="Q41" s="3"/>
      <c r="R41" s="15"/>
      <c r="S41" s="15"/>
    </row>
    <row r="42" spans="3:19" ht="15" x14ac:dyDescent="0.25">
      <c r="E42" s="3"/>
      <c r="F42" s="3"/>
      <c r="G42" s="3"/>
      <c r="H42" s="3"/>
      <c r="I42" s="3"/>
      <c r="J42" s="3"/>
      <c r="K42" s="3"/>
      <c r="L42" s="3"/>
      <c r="M42" s="3"/>
      <c r="N42" s="3"/>
      <c r="O42" s="3"/>
      <c r="P42" s="3"/>
      <c r="Q42" s="3"/>
      <c r="R42" s="3"/>
      <c r="S42" s="3"/>
    </row>
    <row r="43" spans="3:19" ht="15" x14ac:dyDescent="0.25">
      <c r="E43" s="3"/>
      <c r="F43" s="13"/>
      <c r="G43" s="13"/>
      <c r="H43" s="13"/>
      <c r="I43" s="13"/>
      <c r="J43" s="13"/>
      <c r="K43" s="13"/>
      <c r="L43" s="13"/>
      <c r="M43" s="13"/>
      <c r="N43" s="13"/>
      <c r="O43" s="13"/>
      <c r="P43" s="13"/>
      <c r="Q43" s="3"/>
      <c r="R43" s="82"/>
      <c r="S43" s="3"/>
    </row>
    <row r="44" spans="3:19" ht="18.75" x14ac:dyDescent="0.25">
      <c r="C44" s="185" t="s">
        <v>616</v>
      </c>
      <c r="D44" s="186"/>
      <c r="E44" s="201" t="s">
        <v>169</v>
      </c>
      <c r="F44" s="202"/>
      <c r="G44" s="202"/>
      <c r="H44" s="202"/>
      <c r="I44" s="202"/>
      <c r="J44" s="202"/>
      <c r="K44" s="202"/>
      <c r="L44" s="202"/>
      <c r="M44" s="202"/>
      <c r="N44" s="202"/>
      <c r="O44" s="202"/>
      <c r="P44" s="203"/>
      <c r="Q44" s="3"/>
      <c r="R44" s="3"/>
      <c r="S44" s="3"/>
    </row>
    <row r="45" spans="3:19" ht="15" x14ac:dyDescent="0.2">
      <c r="C45" s="193" t="s">
        <v>143</v>
      </c>
      <c r="D45" s="194" t="s">
        <v>143</v>
      </c>
      <c r="E45" s="14">
        <v>2</v>
      </c>
      <c r="F45" s="18">
        <v>2004</v>
      </c>
      <c r="G45" s="18">
        <f t="shared" ref="G45:P45" si="8">F45+1</f>
        <v>2005</v>
      </c>
      <c r="H45" s="18">
        <f t="shared" si="8"/>
        <v>2006</v>
      </c>
      <c r="I45" s="18">
        <f t="shared" si="8"/>
        <v>2007</v>
      </c>
      <c r="J45" s="18">
        <f t="shared" si="8"/>
        <v>2008</v>
      </c>
      <c r="K45" s="18">
        <f t="shared" si="8"/>
        <v>2009</v>
      </c>
      <c r="L45" s="18">
        <f t="shared" si="8"/>
        <v>2010</v>
      </c>
      <c r="M45" s="18">
        <f t="shared" si="8"/>
        <v>2011</v>
      </c>
      <c r="N45" s="18">
        <f t="shared" si="8"/>
        <v>2012</v>
      </c>
      <c r="O45" s="18">
        <f t="shared" si="8"/>
        <v>2013</v>
      </c>
      <c r="P45" s="18">
        <f t="shared" si="8"/>
        <v>2014</v>
      </c>
      <c r="Q45" s="20" t="s">
        <v>136</v>
      </c>
      <c r="R45" s="21" t="s">
        <v>71</v>
      </c>
      <c r="S45" s="21" t="s">
        <v>129</v>
      </c>
    </row>
    <row r="46" spans="3:19" ht="15" x14ac:dyDescent="0.25">
      <c r="C46" s="187"/>
      <c r="D46" s="188"/>
      <c r="E46" s="16" t="s">
        <v>0</v>
      </c>
      <c r="F46" s="75">
        <v>11535</v>
      </c>
      <c r="G46" s="75">
        <v>11469</v>
      </c>
      <c r="H46" s="75">
        <v>11657</v>
      </c>
      <c r="I46" s="75">
        <v>11897</v>
      </c>
      <c r="J46" s="75">
        <v>11802</v>
      </c>
      <c r="K46" s="75">
        <v>12045</v>
      </c>
      <c r="L46" s="75">
        <v>11907</v>
      </c>
      <c r="M46" s="75">
        <v>11516</v>
      </c>
      <c r="N46" s="75">
        <v>11677</v>
      </c>
      <c r="O46" s="145">
        <v>11677</v>
      </c>
      <c r="P46" s="166"/>
      <c r="Q46" s="22">
        <f>O46/$O$78</f>
        <v>9.7958943986309069E-2</v>
      </c>
      <c r="R46" s="22">
        <f>IF(OR(O46=0,N46=0),"n.a.",O46/N46-1)</f>
        <v>0</v>
      </c>
      <c r="S46" s="22">
        <f>IF(OR(O46=0,G46=0),"n.a.",O46/G46-1)</f>
        <v>1.8135844450257288E-2</v>
      </c>
    </row>
    <row r="47" spans="3:19" ht="15" x14ac:dyDescent="0.25">
      <c r="C47" s="187"/>
      <c r="D47" s="188"/>
      <c r="E47" s="16" t="s">
        <v>1</v>
      </c>
      <c r="F47" s="76">
        <v>1575</v>
      </c>
      <c r="G47" s="76">
        <v>1625</v>
      </c>
      <c r="H47" s="76">
        <v>1550</v>
      </c>
      <c r="I47" s="76">
        <v>1350</v>
      </c>
      <c r="J47" s="76">
        <v>1430</v>
      </c>
      <c r="K47" s="76">
        <v>1340</v>
      </c>
      <c r="L47" s="76">
        <v>1360</v>
      </c>
      <c r="M47" s="76">
        <v>1270</v>
      </c>
      <c r="N47" s="76">
        <v>1235</v>
      </c>
      <c r="O47" s="76">
        <v>1205</v>
      </c>
      <c r="P47" s="167">
        <v>1170</v>
      </c>
      <c r="Q47" s="22">
        <f t="shared" ref="Q47:Q79" si="9">O47/$O$78</f>
        <v>1.0108805986426515E-2</v>
      </c>
      <c r="R47" s="22">
        <f t="shared" ref="R47:R77" si="10">IF(OR(O47=0,N47=0),"n.a.",O47/N47-1)</f>
        <v>-2.4291497975708509E-2</v>
      </c>
      <c r="S47" s="22">
        <f t="shared" ref="S47:S77" si="11">IF(OR(O47=0,G47=0),"n.a.",O47/G47-1)</f>
        <v>-0.25846153846153841</v>
      </c>
    </row>
    <row r="48" spans="3:19" ht="15" x14ac:dyDescent="0.25">
      <c r="C48" s="187"/>
      <c r="D48" s="188"/>
      <c r="E48" s="16" t="s">
        <v>30</v>
      </c>
      <c r="F48" s="76">
        <v>0</v>
      </c>
      <c r="G48" s="76">
        <v>0</v>
      </c>
      <c r="H48" s="76">
        <v>0</v>
      </c>
      <c r="I48" s="76">
        <v>0</v>
      </c>
      <c r="J48" s="76">
        <v>0</v>
      </c>
      <c r="K48" s="76">
        <v>0</v>
      </c>
      <c r="L48" s="76">
        <v>0</v>
      </c>
      <c r="M48" s="76">
        <v>0</v>
      </c>
      <c r="N48" s="76">
        <v>0</v>
      </c>
      <c r="O48" s="76">
        <v>0</v>
      </c>
      <c r="P48" s="167">
        <v>0</v>
      </c>
      <c r="Q48" s="22">
        <f t="shared" si="9"/>
        <v>0</v>
      </c>
      <c r="R48" s="22" t="str">
        <f t="shared" si="10"/>
        <v>n.a.</v>
      </c>
      <c r="S48" s="22" t="str">
        <f t="shared" si="11"/>
        <v>n.a.</v>
      </c>
    </row>
    <row r="49" spans="3:19" ht="15" x14ac:dyDescent="0.25">
      <c r="C49" s="187"/>
      <c r="D49" s="188"/>
      <c r="E49" s="16" t="s">
        <v>2</v>
      </c>
      <c r="F49" s="76">
        <v>7072</v>
      </c>
      <c r="G49" s="76">
        <v>7972</v>
      </c>
      <c r="H49" s="76">
        <v>7933</v>
      </c>
      <c r="I49" s="76">
        <v>7956</v>
      </c>
      <c r="J49" s="76">
        <v>9139</v>
      </c>
      <c r="K49" s="76">
        <v>8969</v>
      </c>
      <c r="L49" s="76">
        <v>8627</v>
      </c>
      <c r="M49" s="76">
        <v>10633</v>
      </c>
      <c r="N49" s="76">
        <v>10681</v>
      </c>
      <c r="O49" s="76">
        <v>10681</v>
      </c>
      <c r="P49" s="167">
        <v>10680</v>
      </c>
      <c r="Q49" s="22">
        <f t="shared" si="9"/>
        <v>8.9603449577611308E-2</v>
      </c>
      <c r="R49" s="22">
        <f t="shared" si="10"/>
        <v>0</v>
      </c>
      <c r="S49" s="22">
        <f t="shared" si="11"/>
        <v>0.33981435022579021</v>
      </c>
    </row>
    <row r="50" spans="3:19" ht="15" x14ac:dyDescent="0.25">
      <c r="C50" s="187"/>
      <c r="D50" s="188"/>
      <c r="E50" s="16" t="s">
        <v>3</v>
      </c>
      <c r="F50" s="76">
        <v>0</v>
      </c>
      <c r="G50" s="76">
        <v>0</v>
      </c>
      <c r="H50" s="76">
        <v>0</v>
      </c>
      <c r="I50" s="76">
        <v>0</v>
      </c>
      <c r="J50" s="76">
        <v>0</v>
      </c>
      <c r="K50" s="76">
        <v>0</v>
      </c>
      <c r="L50" s="76">
        <v>0</v>
      </c>
      <c r="M50" s="76">
        <v>0</v>
      </c>
      <c r="N50" s="76">
        <v>0</v>
      </c>
      <c r="O50" s="76">
        <v>0</v>
      </c>
      <c r="P50" s="167">
        <v>0</v>
      </c>
      <c r="Q50" s="22">
        <f t="shared" si="9"/>
        <v>0</v>
      </c>
      <c r="R50" s="22" t="str">
        <f t="shared" si="10"/>
        <v>n.a.</v>
      </c>
      <c r="S50" s="22" t="str">
        <f t="shared" si="11"/>
        <v>n.a.</v>
      </c>
    </row>
    <row r="51" spans="3:19" ht="15" x14ac:dyDescent="0.25">
      <c r="C51" s="187"/>
      <c r="D51" s="188"/>
      <c r="E51" s="16" t="s">
        <v>4</v>
      </c>
      <c r="F51" s="76">
        <v>5500</v>
      </c>
      <c r="G51" s="76">
        <v>5800</v>
      </c>
      <c r="H51" s="76">
        <v>5900</v>
      </c>
      <c r="I51" s="76">
        <v>5800</v>
      </c>
      <c r="J51" s="76">
        <v>5990</v>
      </c>
      <c r="K51" s="76">
        <v>5550</v>
      </c>
      <c r="L51" s="76">
        <v>5020</v>
      </c>
      <c r="M51" s="76">
        <v>4902</v>
      </c>
      <c r="N51" s="76">
        <v>4992</v>
      </c>
      <c r="O51" s="76">
        <v>4973</v>
      </c>
      <c r="P51" s="167">
        <v>4845</v>
      </c>
      <c r="Q51" s="22">
        <f t="shared" si="9"/>
        <v>4.1718748689210841E-2</v>
      </c>
      <c r="R51" s="22">
        <f t="shared" si="10"/>
        <v>-3.8060897435897578E-3</v>
      </c>
      <c r="S51" s="22">
        <f t="shared" si="11"/>
        <v>-0.14258620689655177</v>
      </c>
    </row>
    <row r="52" spans="3:19" ht="15" x14ac:dyDescent="0.25">
      <c r="C52" s="187"/>
      <c r="D52" s="188"/>
      <c r="E52" s="16" t="s">
        <v>5</v>
      </c>
      <c r="F52" s="76">
        <v>50100</v>
      </c>
      <c r="G52" s="76">
        <v>48700</v>
      </c>
      <c r="H52" s="76">
        <v>45900</v>
      </c>
      <c r="I52" s="76">
        <v>44300</v>
      </c>
      <c r="J52" s="76">
        <v>43200</v>
      </c>
      <c r="K52" s="76">
        <v>43600</v>
      </c>
      <c r="L52" s="76">
        <v>43000</v>
      </c>
      <c r="M52" s="76">
        <v>41800</v>
      </c>
      <c r="N52" s="76">
        <v>40400</v>
      </c>
      <c r="O52" s="76">
        <v>39700</v>
      </c>
      <c r="P52" s="167">
        <v>38400</v>
      </c>
      <c r="Q52" s="22">
        <f t="shared" si="9"/>
        <v>0.33304530926235076</v>
      </c>
      <c r="R52" s="22">
        <f t="shared" si="10"/>
        <v>-1.7326732673267342E-2</v>
      </c>
      <c r="S52" s="22">
        <f t="shared" si="11"/>
        <v>-0.1848049281314168</v>
      </c>
    </row>
    <row r="53" spans="3:19" ht="15" x14ac:dyDescent="0.25">
      <c r="C53" s="187"/>
      <c r="D53" s="188"/>
      <c r="E53" s="16" t="s">
        <v>6</v>
      </c>
      <c r="F53" s="76">
        <v>0</v>
      </c>
      <c r="G53" s="76">
        <v>0</v>
      </c>
      <c r="H53" s="76">
        <v>0</v>
      </c>
      <c r="I53" s="76">
        <v>0</v>
      </c>
      <c r="J53" s="76">
        <v>0</v>
      </c>
      <c r="K53" s="76">
        <v>0</v>
      </c>
      <c r="L53" s="76">
        <v>0</v>
      </c>
      <c r="M53" s="76">
        <v>0</v>
      </c>
      <c r="N53" s="76">
        <v>0</v>
      </c>
      <c r="O53" s="76">
        <v>0</v>
      </c>
      <c r="P53" s="167">
        <v>0</v>
      </c>
      <c r="Q53" s="22">
        <f t="shared" si="9"/>
        <v>0</v>
      </c>
      <c r="R53" s="22" t="str">
        <f t="shared" si="10"/>
        <v>n.a.</v>
      </c>
      <c r="S53" s="22" t="str">
        <f t="shared" si="11"/>
        <v>n.a.</v>
      </c>
    </row>
    <row r="54" spans="3:19" ht="15" x14ac:dyDescent="0.25">
      <c r="C54" s="187"/>
      <c r="D54" s="188"/>
      <c r="E54" s="16" t="s">
        <v>7</v>
      </c>
      <c r="F54" s="76">
        <v>0</v>
      </c>
      <c r="G54" s="76">
        <v>0</v>
      </c>
      <c r="H54" s="76">
        <v>0</v>
      </c>
      <c r="I54" s="76">
        <v>0</v>
      </c>
      <c r="J54" s="76">
        <v>0</v>
      </c>
      <c r="K54" s="76">
        <v>0</v>
      </c>
      <c r="L54" s="76">
        <v>0</v>
      </c>
      <c r="M54" s="76">
        <v>0</v>
      </c>
      <c r="N54" s="76">
        <v>0</v>
      </c>
      <c r="O54" s="76">
        <v>0</v>
      </c>
      <c r="P54" s="167">
        <v>0</v>
      </c>
      <c r="Q54" s="22">
        <f t="shared" si="9"/>
        <v>0</v>
      </c>
      <c r="R54" s="22" t="str">
        <f t="shared" si="10"/>
        <v>n.a.</v>
      </c>
      <c r="S54" s="22" t="str">
        <f t="shared" si="11"/>
        <v>n.a.</v>
      </c>
    </row>
    <row r="55" spans="3:19" ht="15" x14ac:dyDescent="0.25">
      <c r="C55" s="187"/>
      <c r="D55" s="188"/>
      <c r="E55" s="16" t="s">
        <v>8</v>
      </c>
      <c r="F55" s="76">
        <v>0</v>
      </c>
      <c r="G55" s="76">
        <v>0</v>
      </c>
      <c r="H55" s="76">
        <v>0</v>
      </c>
      <c r="I55" s="76">
        <v>0</v>
      </c>
      <c r="J55" s="76">
        <v>0</v>
      </c>
      <c r="K55" s="76">
        <v>0</v>
      </c>
      <c r="L55" s="76">
        <v>0</v>
      </c>
      <c r="M55" s="76">
        <v>0</v>
      </c>
      <c r="N55" s="76">
        <v>0</v>
      </c>
      <c r="O55" s="76">
        <v>0</v>
      </c>
      <c r="P55" s="167">
        <v>0</v>
      </c>
      <c r="Q55" s="22">
        <f t="shared" si="9"/>
        <v>0</v>
      </c>
      <c r="R55" s="22" t="str">
        <f t="shared" si="10"/>
        <v>n.a.</v>
      </c>
      <c r="S55" s="22" t="str">
        <f t="shared" si="11"/>
        <v>n.a.</v>
      </c>
    </row>
    <row r="56" spans="3:19" ht="15" x14ac:dyDescent="0.25">
      <c r="C56" s="187"/>
      <c r="D56" s="188"/>
      <c r="E56" s="16" t="s">
        <v>9</v>
      </c>
      <c r="F56" s="76">
        <v>0</v>
      </c>
      <c r="G56" s="76">
        <v>0</v>
      </c>
      <c r="H56" s="76">
        <v>0</v>
      </c>
      <c r="I56" s="76">
        <v>0</v>
      </c>
      <c r="J56" s="76">
        <v>0</v>
      </c>
      <c r="K56" s="76">
        <v>0</v>
      </c>
      <c r="L56" s="76">
        <v>0</v>
      </c>
      <c r="M56" s="76">
        <v>0</v>
      </c>
      <c r="N56" s="76">
        <v>0</v>
      </c>
      <c r="O56" s="76">
        <v>0</v>
      </c>
      <c r="P56" s="167">
        <v>0</v>
      </c>
      <c r="Q56" s="22">
        <f t="shared" si="9"/>
        <v>0</v>
      </c>
      <c r="R56" s="22" t="str">
        <f t="shared" si="10"/>
        <v>n.a.</v>
      </c>
      <c r="S56" s="22" t="str">
        <f t="shared" si="11"/>
        <v>n.a.</v>
      </c>
    </row>
    <row r="57" spans="3:19" ht="15" x14ac:dyDescent="0.25">
      <c r="C57" s="187"/>
      <c r="D57" s="188"/>
      <c r="E57" s="16" t="s">
        <v>10</v>
      </c>
      <c r="F57" s="76">
        <v>18000</v>
      </c>
      <c r="G57" s="76">
        <v>17700</v>
      </c>
      <c r="H57" s="76">
        <v>17500</v>
      </c>
      <c r="I57" s="76">
        <v>17600</v>
      </c>
      <c r="J57" s="76">
        <v>17800</v>
      </c>
      <c r="K57" s="76">
        <v>18100</v>
      </c>
      <c r="L57" s="76">
        <v>17700</v>
      </c>
      <c r="M57" s="76">
        <v>17200</v>
      </c>
      <c r="N57" s="76">
        <v>17000</v>
      </c>
      <c r="O57" s="76">
        <v>16300</v>
      </c>
      <c r="P57" s="167">
        <v>0</v>
      </c>
      <c r="Q57" s="22">
        <f t="shared" si="9"/>
        <v>0.13674152496162009</v>
      </c>
      <c r="R57" s="22">
        <f t="shared" si="10"/>
        <v>-4.1176470588235259E-2</v>
      </c>
      <c r="S57" s="22">
        <f t="shared" si="11"/>
        <v>-7.9096045197740161E-2</v>
      </c>
    </row>
    <row r="58" spans="3:19" ht="15" x14ac:dyDescent="0.25">
      <c r="C58" s="187"/>
      <c r="D58" s="188"/>
      <c r="E58" s="16" t="s">
        <v>12</v>
      </c>
      <c r="F58" s="76">
        <v>0</v>
      </c>
      <c r="G58" s="76">
        <v>0</v>
      </c>
      <c r="H58" s="76">
        <v>0</v>
      </c>
      <c r="I58" s="76">
        <v>0</v>
      </c>
      <c r="J58" s="76">
        <v>0</v>
      </c>
      <c r="K58" s="76">
        <v>0</v>
      </c>
      <c r="L58" s="76">
        <v>0</v>
      </c>
      <c r="M58" s="76">
        <v>0</v>
      </c>
      <c r="N58" s="76">
        <v>0</v>
      </c>
      <c r="O58" s="76">
        <v>0</v>
      </c>
      <c r="P58" s="167">
        <v>0</v>
      </c>
      <c r="Q58" s="22">
        <f t="shared" si="9"/>
        <v>0</v>
      </c>
      <c r="R58" s="22" t="str">
        <f t="shared" si="10"/>
        <v>n.a.</v>
      </c>
      <c r="S58" s="22" t="str">
        <f t="shared" si="11"/>
        <v>n.a.</v>
      </c>
    </row>
    <row r="59" spans="3:19" ht="15" x14ac:dyDescent="0.25">
      <c r="C59" s="187"/>
      <c r="D59" s="188"/>
      <c r="E59" s="16" t="s">
        <v>28</v>
      </c>
      <c r="F59" s="76">
        <v>3416</v>
      </c>
      <c r="G59" s="76">
        <v>3539</v>
      </c>
      <c r="H59" s="76">
        <v>4167</v>
      </c>
      <c r="I59" s="76">
        <v>5248</v>
      </c>
      <c r="J59" s="76">
        <v>6145</v>
      </c>
      <c r="K59" s="76">
        <v>6904</v>
      </c>
      <c r="L59" s="76">
        <v>6710</v>
      </c>
      <c r="M59" s="76">
        <v>7235</v>
      </c>
      <c r="N59" s="76">
        <v>7522</v>
      </c>
      <c r="O59" s="76">
        <v>7326</v>
      </c>
      <c r="P59" s="167">
        <v>0</v>
      </c>
      <c r="Q59" s="22">
        <f t="shared" si="9"/>
        <v>6.145818477722876E-2</v>
      </c>
      <c r="R59" s="22">
        <f t="shared" si="10"/>
        <v>-2.6056899760701913E-2</v>
      </c>
      <c r="S59" s="22">
        <f t="shared" si="11"/>
        <v>1.0700762927380616</v>
      </c>
    </row>
    <row r="60" spans="3:19" ht="15" x14ac:dyDescent="0.25">
      <c r="C60" s="187"/>
      <c r="D60" s="188"/>
      <c r="E60" s="16" t="s">
        <v>13</v>
      </c>
      <c r="F60" s="76">
        <v>19668</v>
      </c>
      <c r="G60" s="76">
        <v>18418</v>
      </c>
      <c r="H60" s="76">
        <v>18297</v>
      </c>
      <c r="I60" s="76">
        <v>15839</v>
      </c>
      <c r="J60" s="76">
        <v>15363</v>
      </c>
      <c r="K60" s="76">
        <v>16544</v>
      </c>
      <c r="L60" s="76">
        <v>15315</v>
      </c>
      <c r="M60" s="76">
        <v>15327</v>
      </c>
      <c r="N60" s="76">
        <v>12363</v>
      </c>
      <c r="O60" s="76">
        <v>11765</v>
      </c>
      <c r="P60" s="167">
        <v>0</v>
      </c>
      <c r="Q60" s="22">
        <f t="shared" si="9"/>
        <v>9.8697180440089599E-2</v>
      </c>
      <c r="R60" s="22">
        <f t="shared" si="10"/>
        <v>-4.837013669821244E-2</v>
      </c>
      <c r="S60" s="22">
        <f t="shared" si="11"/>
        <v>-0.36122271690737318</v>
      </c>
    </row>
    <row r="61" spans="3:19" ht="15" x14ac:dyDescent="0.25">
      <c r="C61" s="187"/>
      <c r="D61" s="188"/>
      <c r="E61" s="16" t="s">
        <v>14</v>
      </c>
      <c r="F61" s="76">
        <v>0</v>
      </c>
      <c r="G61" s="76">
        <v>0</v>
      </c>
      <c r="H61" s="76">
        <v>0</v>
      </c>
      <c r="I61" s="76">
        <v>0</v>
      </c>
      <c r="J61" s="76">
        <v>0</v>
      </c>
      <c r="K61" s="76">
        <v>0</v>
      </c>
      <c r="L61" s="76">
        <v>0</v>
      </c>
      <c r="M61" s="76">
        <v>0</v>
      </c>
      <c r="N61" s="76">
        <v>0</v>
      </c>
      <c r="O61" s="76">
        <v>0</v>
      </c>
      <c r="P61" s="167">
        <v>0</v>
      </c>
      <c r="Q61" s="22">
        <f t="shared" si="9"/>
        <v>0</v>
      </c>
      <c r="R61" s="22" t="str">
        <f t="shared" si="10"/>
        <v>n.a.</v>
      </c>
      <c r="S61" s="22" t="str">
        <f t="shared" si="11"/>
        <v>n.a.</v>
      </c>
    </row>
    <row r="62" spans="3:19" ht="15" x14ac:dyDescent="0.25">
      <c r="C62" s="187"/>
      <c r="D62" s="188"/>
      <c r="E62" s="16" t="s">
        <v>15</v>
      </c>
      <c r="F62" s="76">
        <v>0</v>
      </c>
      <c r="G62" s="76">
        <v>0</v>
      </c>
      <c r="H62" s="76">
        <v>0</v>
      </c>
      <c r="I62" s="76">
        <v>0</v>
      </c>
      <c r="J62" s="76">
        <v>0</v>
      </c>
      <c r="K62" s="76">
        <v>0</v>
      </c>
      <c r="L62" s="76">
        <v>0</v>
      </c>
      <c r="M62" s="76">
        <v>0</v>
      </c>
      <c r="N62" s="76">
        <v>0</v>
      </c>
      <c r="O62" s="76">
        <v>0</v>
      </c>
      <c r="P62" s="167">
        <v>0</v>
      </c>
      <c r="Q62" s="22">
        <f t="shared" si="9"/>
        <v>0</v>
      </c>
      <c r="R62" s="22" t="str">
        <f t="shared" si="10"/>
        <v>n.a.</v>
      </c>
      <c r="S62" s="22" t="str">
        <f t="shared" si="11"/>
        <v>n.a.</v>
      </c>
    </row>
    <row r="63" spans="3:19" ht="15" x14ac:dyDescent="0.25">
      <c r="C63" s="187"/>
      <c r="D63" s="188"/>
      <c r="E63" s="16" t="s">
        <v>16</v>
      </c>
      <c r="F63" s="76">
        <v>2830</v>
      </c>
      <c r="G63" s="76">
        <v>2908</v>
      </c>
      <c r="H63" s="76">
        <v>3130</v>
      </c>
      <c r="I63" s="76">
        <v>5157</v>
      </c>
      <c r="J63" s="76">
        <v>5352</v>
      </c>
      <c r="K63" s="76">
        <v>5488</v>
      </c>
      <c r="L63" s="76">
        <v>5456</v>
      </c>
      <c r="M63" s="76">
        <v>5284</v>
      </c>
      <c r="N63" s="76">
        <v>5214</v>
      </c>
      <c r="O63" s="76">
        <v>5189</v>
      </c>
      <c r="P63" s="167">
        <v>5253</v>
      </c>
      <c r="Q63" s="22">
        <f t="shared" si="9"/>
        <v>4.3530783621217588E-2</v>
      </c>
      <c r="R63" s="22">
        <f t="shared" si="10"/>
        <v>-4.7947832757959663E-3</v>
      </c>
      <c r="S63" s="22">
        <f t="shared" si="11"/>
        <v>0.7843878954607979</v>
      </c>
    </row>
    <row r="64" spans="3:19" ht="15" x14ac:dyDescent="0.25">
      <c r="C64" s="187"/>
      <c r="D64" s="188"/>
      <c r="E64" s="16" t="s">
        <v>29</v>
      </c>
      <c r="F64" s="76">
        <v>0</v>
      </c>
      <c r="G64" s="76">
        <v>0</v>
      </c>
      <c r="H64" s="76">
        <v>0</v>
      </c>
      <c r="I64" s="76">
        <v>0</v>
      </c>
      <c r="J64" s="76">
        <v>0</v>
      </c>
      <c r="K64" s="76">
        <v>0</v>
      </c>
      <c r="L64" s="76">
        <v>0</v>
      </c>
      <c r="M64" s="76">
        <v>0</v>
      </c>
      <c r="N64" s="76">
        <v>0</v>
      </c>
      <c r="O64" s="76">
        <v>0</v>
      </c>
      <c r="P64" s="167">
        <v>0</v>
      </c>
      <c r="Q64" s="22">
        <f t="shared" si="9"/>
        <v>0</v>
      </c>
      <c r="R64" s="22" t="str">
        <f t="shared" si="10"/>
        <v>n.a.</v>
      </c>
      <c r="S64" s="22" t="str">
        <f t="shared" si="11"/>
        <v>n.a.</v>
      </c>
    </row>
    <row r="65" spans="3:19" ht="15" x14ac:dyDescent="0.25">
      <c r="C65" s="187"/>
      <c r="D65" s="188"/>
      <c r="E65" s="16" t="s">
        <v>17</v>
      </c>
      <c r="F65" s="76">
        <v>0</v>
      </c>
      <c r="G65" s="76">
        <v>0</v>
      </c>
      <c r="H65" s="76">
        <v>0</v>
      </c>
      <c r="I65" s="76">
        <v>0</v>
      </c>
      <c r="J65" s="76">
        <v>0</v>
      </c>
      <c r="K65" s="76">
        <v>0</v>
      </c>
      <c r="L65" s="76">
        <v>0</v>
      </c>
      <c r="M65" s="76">
        <v>0</v>
      </c>
      <c r="N65" s="76">
        <v>0</v>
      </c>
      <c r="O65" s="76">
        <v>0</v>
      </c>
      <c r="P65" s="167">
        <v>0</v>
      </c>
      <c r="Q65" s="22">
        <f t="shared" si="9"/>
        <v>0</v>
      </c>
      <c r="R65" s="22" t="str">
        <f t="shared" si="10"/>
        <v>n.a.</v>
      </c>
      <c r="S65" s="22" t="str">
        <f t="shared" si="11"/>
        <v>n.a.</v>
      </c>
    </row>
    <row r="66" spans="3:19" ht="15" x14ac:dyDescent="0.25">
      <c r="C66" s="187"/>
      <c r="D66" s="188"/>
      <c r="E66" s="16" t="s">
        <v>18</v>
      </c>
      <c r="F66" s="76">
        <v>0</v>
      </c>
      <c r="G66" s="76">
        <v>0</v>
      </c>
      <c r="H66" s="76">
        <v>0</v>
      </c>
      <c r="I66" s="76">
        <v>0</v>
      </c>
      <c r="J66" s="76">
        <v>0</v>
      </c>
      <c r="K66" s="76">
        <v>0</v>
      </c>
      <c r="L66" s="76">
        <v>0</v>
      </c>
      <c r="M66" s="76">
        <v>0</v>
      </c>
      <c r="N66" s="76">
        <v>0</v>
      </c>
      <c r="O66" s="76">
        <v>0</v>
      </c>
      <c r="P66" s="167">
        <v>0</v>
      </c>
      <c r="Q66" s="22">
        <f t="shared" si="9"/>
        <v>0</v>
      </c>
      <c r="R66" s="22" t="str">
        <f t="shared" si="10"/>
        <v>n.a.</v>
      </c>
      <c r="S66" s="22" t="str">
        <f t="shared" si="11"/>
        <v>n.a.</v>
      </c>
    </row>
    <row r="67" spans="3:19" ht="15" x14ac:dyDescent="0.25">
      <c r="C67" s="187"/>
      <c r="D67" s="188"/>
      <c r="E67" s="16" t="s">
        <v>19</v>
      </c>
      <c r="F67" s="76">
        <v>0</v>
      </c>
      <c r="G67" s="76">
        <v>0</v>
      </c>
      <c r="H67" s="76">
        <v>0</v>
      </c>
      <c r="I67" s="76">
        <v>0</v>
      </c>
      <c r="J67" s="76">
        <v>0</v>
      </c>
      <c r="K67" s="76">
        <v>0</v>
      </c>
      <c r="L67" s="76">
        <v>0</v>
      </c>
      <c r="M67" s="76">
        <v>0</v>
      </c>
      <c r="N67" s="76">
        <v>0</v>
      </c>
      <c r="O67" s="76">
        <v>0</v>
      </c>
      <c r="P67" s="167">
        <v>0</v>
      </c>
      <c r="Q67" s="22">
        <f t="shared" si="9"/>
        <v>0</v>
      </c>
      <c r="R67" s="22" t="str">
        <f t="shared" si="10"/>
        <v>n.a.</v>
      </c>
      <c r="S67" s="22" t="str">
        <f t="shared" si="11"/>
        <v>n.a.</v>
      </c>
    </row>
    <row r="68" spans="3:19" ht="15" x14ac:dyDescent="0.25">
      <c r="C68" s="187"/>
      <c r="D68" s="188"/>
      <c r="E68" s="16" t="s">
        <v>20</v>
      </c>
      <c r="F68" s="76">
        <v>0</v>
      </c>
      <c r="G68" s="76">
        <v>0</v>
      </c>
      <c r="H68" s="76">
        <v>0</v>
      </c>
      <c r="I68" s="76">
        <v>0</v>
      </c>
      <c r="J68" s="76">
        <v>0</v>
      </c>
      <c r="K68" s="76">
        <v>0</v>
      </c>
      <c r="L68" s="76">
        <v>0</v>
      </c>
      <c r="M68" s="76">
        <v>0</v>
      </c>
      <c r="N68" s="76">
        <v>0</v>
      </c>
      <c r="O68" s="76">
        <v>0</v>
      </c>
      <c r="P68" s="167">
        <v>0</v>
      </c>
      <c r="Q68" s="22">
        <f t="shared" si="9"/>
        <v>0</v>
      </c>
      <c r="R68" s="22" t="str">
        <f t="shared" si="10"/>
        <v>n.a.</v>
      </c>
      <c r="S68" s="22" t="str">
        <f t="shared" si="11"/>
        <v>n.a.</v>
      </c>
    </row>
    <row r="69" spans="3:19" ht="15" x14ac:dyDescent="0.25">
      <c r="C69" s="187"/>
      <c r="D69" s="188"/>
      <c r="E69" s="16" t="s">
        <v>21</v>
      </c>
      <c r="F69" s="76">
        <v>0</v>
      </c>
      <c r="G69" s="76">
        <v>0</v>
      </c>
      <c r="H69" s="76">
        <v>0</v>
      </c>
      <c r="I69" s="76">
        <v>0</v>
      </c>
      <c r="J69" s="76">
        <v>0</v>
      </c>
      <c r="K69" s="76">
        <v>0</v>
      </c>
      <c r="L69" s="76">
        <v>0</v>
      </c>
      <c r="M69" s="76">
        <v>0</v>
      </c>
      <c r="N69" s="76">
        <v>0</v>
      </c>
      <c r="O69" s="76">
        <v>0</v>
      </c>
      <c r="P69" s="167">
        <v>0</v>
      </c>
      <c r="Q69" s="22">
        <f t="shared" si="9"/>
        <v>0</v>
      </c>
      <c r="R69" s="22" t="str">
        <f t="shared" si="10"/>
        <v>n.a.</v>
      </c>
      <c r="S69" s="22" t="str">
        <f t="shared" si="11"/>
        <v>n.a.</v>
      </c>
    </row>
    <row r="70" spans="3:19" ht="15" x14ac:dyDescent="0.25">
      <c r="C70" s="187"/>
      <c r="D70" s="188"/>
      <c r="E70" s="16" t="s">
        <v>22</v>
      </c>
      <c r="F70" s="76">
        <v>1381.02</v>
      </c>
      <c r="G70" s="76">
        <v>393.86</v>
      </c>
      <c r="H70" s="76">
        <v>392.71</v>
      </c>
      <c r="I70" s="76">
        <v>301.02</v>
      </c>
      <c r="J70" s="76">
        <v>289.61</v>
      </c>
      <c r="K70" s="76">
        <v>224.79</v>
      </c>
      <c r="L70" s="76">
        <v>252.59</v>
      </c>
      <c r="M70" s="76">
        <v>437.42</v>
      </c>
      <c r="N70" s="76">
        <v>619</v>
      </c>
      <c r="O70" s="144">
        <v>619</v>
      </c>
      <c r="P70" s="168"/>
      <c r="Q70" s="22">
        <f t="shared" si="9"/>
        <v>5.1928223282971062E-3</v>
      </c>
      <c r="R70" s="22">
        <f t="shared" si="10"/>
        <v>0</v>
      </c>
      <c r="S70" s="22">
        <f t="shared" si="11"/>
        <v>0.57162443507845428</v>
      </c>
    </row>
    <row r="71" spans="3:19" ht="15" x14ac:dyDescent="0.25">
      <c r="C71" s="187"/>
      <c r="D71" s="188"/>
      <c r="E71" s="16" t="s">
        <v>23</v>
      </c>
      <c r="F71" s="76">
        <v>2367</v>
      </c>
      <c r="G71" s="76">
        <v>2484</v>
      </c>
      <c r="H71" s="76">
        <v>2355</v>
      </c>
      <c r="I71" s="76">
        <v>2600</v>
      </c>
      <c r="J71" s="76">
        <v>2713.68</v>
      </c>
      <c r="K71" s="76">
        <v>0</v>
      </c>
      <c r="L71" s="76">
        <v>0</v>
      </c>
      <c r="M71" s="76">
        <v>0</v>
      </c>
      <c r="N71" s="76">
        <v>0</v>
      </c>
      <c r="O71" s="76">
        <v>0</v>
      </c>
      <c r="P71" s="167">
        <v>0</v>
      </c>
      <c r="Q71" s="22">
        <f t="shared" si="9"/>
        <v>0</v>
      </c>
      <c r="R71" s="22" t="str">
        <f t="shared" si="10"/>
        <v>n.a.</v>
      </c>
      <c r="S71" s="22" t="str">
        <f t="shared" si="11"/>
        <v>n.a.</v>
      </c>
    </row>
    <row r="72" spans="3:19" ht="15" x14ac:dyDescent="0.25">
      <c r="C72" s="187"/>
      <c r="D72" s="188"/>
      <c r="E72" s="16" t="s">
        <v>31</v>
      </c>
      <c r="F72" s="76">
        <v>0</v>
      </c>
      <c r="G72" s="76">
        <v>0</v>
      </c>
      <c r="H72" s="76">
        <v>0</v>
      </c>
      <c r="I72" s="76">
        <v>0</v>
      </c>
      <c r="J72" s="76">
        <v>0</v>
      </c>
      <c r="K72" s="76">
        <v>5407</v>
      </c>
      <c r="L72" s="76">
        <v>3560</v>
      </c>
      <c r="M72" s="76">
        <v>2705</v>
      </c>
      <c r="N72" s="76">
        <v>0</v>
      </c>
      <c r="O72" s="76">
        <v>0</v>
      </c>
      <c r="P72" s="167">
        <v>0</v>
      </c>
      <c r="Q72" s="22">
        <f t="shared" si="9"/>
        <v>0</v>
      </c>
      <c r="R72" s="22" t="str">
        <f t="shared" si="10"/>
        <v>n.a.</v>
      </c>
      <c r="S72" s="22" t="str">
        <f t="shared" si="11"/>
        <v>n.a.</v>
      </c>
    </row>
    <row r="73" spans="3:19" ht="15" x14ac:dyDescent="0.25">
      <c r="C73" s="187"/>
      <c r="D73" s="188"/>
      <c r="E73" s="16" t="s">
        <v>24</v>
      </c>
      <c r="F73" s="76">
        <v>0</v>
      </c>
      <c r="G73" s="76">
        <v>0</v>
      </c>
      <c r="H73" s="76">
        <v>0</v>
      </c>
      <c r="I73" s="76">
        <v>0</v>
      </c>
      <c r="J73" s="76">
        <v>0</v>
      </c>
      <c r="K73" s="76">
        <v>0</v>
      </c>
      <c r="L73" s="76">
        <v>0</v>
      </c>
      <c r="M73" s="76">
        <v>0</v>
      </c>
      <c r="N73" s="76">
        <v>0</v>
      </c>
      <c r="O73" s="76">
        <v>0</v>
      </c>
      <c r="P73" s="167">
        <v>0</v>
      </c>
      <c r="Q73" s="22">
        <f t="shared" si="9"/>
        <v>0</v>
      </c>
      <c r="R73" s="22" t="str">
        <f t="shared" si="10"/>
        <v>n.a.</v>
      </c>
      <c r="S73" s="22" t="str">
        <f t="shared" si="11"/>
        <v>n.a.</v>
      </c>
    </row>
    <row r="74" spans="3:19" ht="15" x14ac:dyDescent="0.25">
      <c r="C74" s="187"/>
      <c r="D74" s="188"/>
      <c r="E74" s="16" t="s">
        <v>25</v>
      </c>
      <c r="F74" s="76">
        <v>2632</v>
      </c>
      <c r="G74" s="76">
        <v>2705</v>
      </c>
      <c r="H74" s="76">
        <v>2754</v>
      </c>
      <c r="I74" s="76">
        <v>2675</v>
      </c>
      <c r="J74" s="76">
        <v>2832</v>
      </c>
      <c r="K74" s="76">
        <v>2813</v>
      </c>
      <c r="L74" s="76">
        <v>2282</v>
      </c>
      <c r="M74" s="76">
        <v>2121</v>
      </c>
      <c r="N74" s="76">
        <v>2757</v>
      </c>
      <c r="O74" s="76">
        <v>3218</v>
      </c>
      <c r="P74" s="167">
        <v>0</v>
      </c>
      <c r="Q74" s="22">
        <f t="shared" si="9"/>
        <v>2.6995964866656039E-2</v>
      </c>
      <c r="R74" s="22">
        <f t="shared" si="10"/>
        <v>0.16721073630758077</v>
      </c>
      <c r="S74" s="22">
        <f t="shared" si="11"/>
        <v>0.18964879852125693</v>
      </c>
    </row>
    <row r="75" spans="3:19" ht="15" x14ac:dyDescent="0.25">
      <c r="C75" s="187"/>
      <c r="D75" s="188"/>
      <c r="E75" s="16" t="s">
        <v>26</v>
      </c>
      <c r="F75" s="76">
        <v>1052</v>
      </c>
      <c r="G75" s="76">
        <v>1042</v>
      </c>
      <c r="H75" s="76">
        <v>0</v>
      </c>
      <c r="I75" s="76">
        <v>0</v>
      </c>
      <c r="J75" s="76">
        <v>0</v>
      </c>
      <c r="K75" s="76">
        <v>0</v>
      </c>
      <c r="L75" s="76">
        <v>0</v>
      </c>
      <c r="M75" s="76">
        <v>0</v>
      </c>
      <c r="N75" s="76">
        <v>0</v>
      </c>
      <c r="O75" s="76">
        <v>0</v>
      </c>
      <c r="P75" s="167">
        <v>0</v>
      </c>
      <c r="Q75" s="22">
        <f t="shared" si="9"/>
        <v>0</v>
      </c>
      <c r="R75" s="22" t="str">
        <f t="shared" si="10"/>
        <v>n.a.</v>
      </c>
      <c r="S75" s="22" t="str">
        <f t="shared" si="11"/>
        <v>n.a.</v>
      </c>
    </row>
    <row r="76" spans="3:19" ht="15" x14ac:dyDescent="0.25">
      <c r="C76" s="187"/>
      <c r="D76" s="188"/>
      <c r="E76" s="16" t="s">
        <v>27</v>
      </c>
      <c r="F76" s="76">
        <v>0</v>
      </c>
      <c r="G76" s="76">
        <v>0</v>
      </c>
      <c r="H76" s="76">
        <v>0</v>
      </c>
      <c r="I76" s="76">
        <v>0</v>
      </c>
      <c r="J76" s="76">
        <v>0</v>
      </c>
      <c r="K76" s="76">
        <v>4882</v>
      </c>
      <c r="L76" s="76">
        <v>5466</v>
      </c>
      <c r="M76" s="76">
        <v>6127</v>
      </c>
      <c r="N76" s="76">
        <v>5928</v>
      </c>
      <c r="O76" s="76">
        <v>6550</v>
      </c>
      <c r="P76" s="167">
        <v>0</v>
      </c>
      <c r="Q76" s="22">
        <f t="shared" si="9"/>
        <v>5.494828150298231E-2</v>
      </c>
      <c r="R76" s="22">
        <f t="shared" si="10"/>
        <v>0.10492577597840747</v>
      </c>
      <c r="S76" s="22" t="str">
        <f t="shared" si="11"/>
        <v>n.a.</v>
      </c>
    </row>
    <row r="77" spans="3:19" ht="15" x14ac:dyDescent="0.25">
      <c r="C77" s="187"/>
      <c r="D77" s="188"/>
      <c r="E77" s="17" t="s">
        <v>61</v>
      </c>
      <c r="F77" s="76">
        <v>0</v>
      </c>
      <c r="G77" s="76">
        <v>0</v>
      </c>
      <c r="H77" s="76">
        <v>0</v>
      </c>
      <c r="I77" s="76">
        <v>0</v>
      </c>
      <c r="J77" s="76">
        <v>0</v>
      </c>
      <c r="K77" s="76">
        <v>0</v>
      </c>
      <c r="L77" s="76">
        <v>0</v>
      </c>
      <c r="M77" s="76">
        <v>0</v>
      </c>
      <c r="N77" s="76">
        <v>0</v>
      </c>
      <c r="O77" s="76">
        <v>0</v>
      </c>
      <c r="P77" s="167">
        <v>0</v>
      </c>
      <c r="Q77" s="22">
        <f t="shared" si="9"/>
        <v>0</v>
      </c>
      <c r="R77" s="22" t="str">
        <f t="shared" si="10"/>
        <v>n.a.</v>
      </c>
      <c r="S77" s="22" t="str">
        <f t="shared" si="11"/>
        <v>n.a.</v>
      </c>
    </row>
    <row r="78" spans="3:19" ht="15.75" thickBot="1" x14ac:dyDescent="0.3">
      <c r="C78" s="189"/>
      <c r="D78" s="190"/>
      <c r="E78" s="29" t="s">
        <v>67</v>
      </c>
      <c r="F78" s="86">
        <f t="shared" ref="F78:O78" si="12">SUM(F46:F77)</f>
        <v>127128.02</v>
      </c>
      <c r="G78" s="86">
        <f t="shared" si="12"/>
        <v>124755.86</v>
      </c>
      <c r="H78" s="86">
        <f t="shared" si="12"/>
        <v>121535.71</v>
      </c>
      <c r="I78" s="86">
        <f t="shared" si="12"/>
        <v>120723.02</v>
      </c>
      <c r="J78" s="86">
        <f t="shared" si="12"/>
        <v>122056.29</v>
      </c>
      <c r="K78" s="86">
        <f t="shared" si="12"/>
        <v>131866.78999999998</v>
      </c>
      <c r="L78" s="86">
        <f t="shared" si="12"/>
        <v>126655.59</v>
      </c>
      <c r="M78" s="86">
        <f t="shared" si="12"/>
        <v>126557.42</v>
      </c>
      <c r="N78" s="86">
        <f t="shared" si="12"/>
        <v>120388</v>
      </c>
      <c r="O78" s="86">
        <f t="shared" si="12"/>
        <v>119203</v>
      </c>
      <c r="P78" s="77" t="s">
        <v>128</v>
      </c>
      <c r="Q78" s="22">
        <f t="shared" si="9"/>
        <v>1</v>
      </c>
    </row>
    <row r="79" spans="3:19" ht="16.5" thickTop="1" thickBot="1" x14ac:dyDescent="0.3">
      <c r="C79" s="191"/>
      <c r="D79" s="192"/>
      <c r="E79" s="29" t="s">
        <v>68</v>
      </c>
      <c r="F79" s="88">
        <v>123709.0234375</v>
      </c>
      <c r="G79" s="88">
        <v>121229.859375</v>
      </c>
      <c r="H79" s="88">
        <v>119180.7109375</v>
      </c>
      <c r="I79" s="88">
        <v>118123.0234375</v>
      </c>
      <c r="J79" s="88">
        <v>119342.609375</v>
      </c>
      <c r="K79" s="88">
        <v>121577.7890625</v>
      </c>
      <c r="L79" s="88">
        <v>117629.59375</v>
      </c>
      <c r="M79" s="88">
        <v>117725.421875</v>
      </c>
      <c r="N79" s="88">
        <v>114460</v>
      </c>
      <c r="O79" s="88">
        <v>112653</v>
      </c>
      <c r="P79" s="77" t="s">
        <v>128</v>
      </c>
      <c r="Q79" s="22">
        <f t="shared" si="9"/>
        <v>0.94505171849701775</v>
      </c>
      <c r="R79" s="22">
        <f t="shared" ref="R79" si="13">IF(OR(O79=0,N79=0),"n.a.",O79/N79-1)</f>
        <v>-1.5787174558797856E-2</v>
      </c>
      <c r="S79" s="22">
        <f t="shared" ref="S79" si="14">IF(OR(O79=0,G79=0),"n.a.",O79/G79-1)</f>
        <v>-7.0748736484707364E-2</v>
      </c>
    </row>
    <row r="80" spans="3:19" ht="15.75" thickTop="1" x14ac:dyDescent="0.25">
      <c r="E80" s="16" t="s">
        <v>70</v>
      </c>
      <c r="F80" s="90"/>
      <c r="G80" s="90">
        <f t="shared" ref="G80:O80" si="15">G79/F79-1</f>
        <v>-2.0040284803901298E-2</v>
      </c>
      <c r="H80" s="90">
        <f t="shared" si="15"/>
        <v>-1.6903001026845832E-2</v>
      </c>
      <c r="I80" s="90">
        <f t="shared" si="15"/>
        <v>-8.8746533871127964E-3</v>
      </c>
      <c r="J80" s="90">
        <f t="shared" si="15"/>
        <v>1.0324709798384957E-2</v>
      </c>
      <c r="K80" s="90">
        <f t="shared" si="15"/>
        <v>1.8729100186477332E-2</v>
      </c>
      <c r="L80" s="90">
        <f t="shared" si="15"/>
        <v>-3.2474643131323422E-2</v>
      </c>
      <c r="M80" s="90">
        <f t="shared" si="15"/>
        <v>8.1466000132301986E-4</v>
      </c>
      <c r="N80" s="90">
        <f t="shared" si="15"/>
        <v>-2.7737610305335725E-2</v>
      </c>
      <c r="O80" s="90">
        <f t="shared" si="15"/>
        <v>-1.5787174558797856E-2</v>
      </c>
      <c r="P80" s="27"/>
    </row>
  </sheetData>
  <mergeCells count="76">
    <mergeCell ref="J3:K3"/>
    <mergeCell ref="C75:D75"/>
    <mergeCell ref="C76:D76"/>
    <mergeCell ref="C77:D77"/>
    <mergeCell ref="C78:D78"/>
    <mergeCell ref="C65:D65"/>
    <mergeCell ref="C66:D66"/>
    <mergeCell ref="C67:D67"/>
    <mergeCell ref="C68:D68"/>
    <mergeCell ref="C69:D69"/>
    <mergeCell ref="C60:D60"/>
    <mergeCell ref="C61:D61"/>
    <mergeCell ref="C62:D62"/>
    <mergeCell ref="C63:D63"/>
    <mergeCell ref="C64:D64"/>
    <mergeCell ref="C55:D55"/>
    <mergeCell ref="C79:D79"/>
    <mergeCell ref="C70:D70"/>
    <mergeCell ref="C71:D71"/>
    <mergeCell ref="C72:D72"/>
    <mergeCell ref="C73:D73"/>
    <mergeCell ref="C74:D74"/>
    <mergeCell ref="C56:D56"/>
    <mergeCell ref="C57:D57"/>
    <mergeCell ref="C58:D58"/>
    <mergeCell ref="C59:D59"/>
    <mergeCell ref="C50:D50"/>
    <mergeCell ref="C51:D51"/>
    <mergeCell ref="C52:D52"/>
    <mergeCell ref="C53:D53"/>
    <mergeCell ref="C54:D54"/>
    <mergeCell ref="C45:D45"/>
    <mergeCell ref="C46:D46"/>
    <mergeCell ref="C47:D47"/>
    <mergeCell ref="C48:D48"/>
    <mergeCell ref="C49:D49"/>
    <mergeCell ref="E5:P5"/>
    <mergeCell ref="E44:P4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7:D27"/>
    <mergeCell ref="C28:D28"/>
    <mergeCell ref="C29:D29"/>
    <mergeCell ref="C20:D20"/>
    <mergeCell ref="C21:D21"/>
    <mergeCell ref="C22:D22"/>
    <mergeCell ref="C23:D23"/>
    <mergeCell ref="C24:D24"/>
    <mergeCell ref="C5:D5"/>
    <mergeCell ref="C44:D44"/>
    <mergeCell ref="C40:D40"/>
    <mergeCell ref="E2:P2"/>
    <mergeCell ref="C35:D35"/>
    <mergeCell ref="C36:D36"/>
    <mergeCell ref="C37:D37"/>
    <mergeCell ref="C38:D38"/>
    <mergeCell ref="C39:D39"/>
    <mergeCell ref="C30:D30"/>
    <mergeCell ref="C31:D31"/>
    <mergeCell ref="C32:D32"/>
    <mergeCell ref="C33:D33"/>
    <mergeCell ref="C34:D34"/>
    <mergeCell ref="C25:D25"/>
    <mergeCell ref="C26:D26"/>
  </mergeCells>
  <conditionalFormatting sqref="F81:N1048576 F43:P43 F4:N4 E45:O45 E6:P6 F80:O80 E7:E40 F3:J3 L3:N3 F7:P38">
    <cfRule type="cellIs" dxfId="32" priority="122" operator="equal">
      <formula>0</formula>
    </cfRule>
  </conditionalFormatting>
  <conditionalFormatting sqref="E46:E77">
    <cfRule type="cellIs" dxfId="31" priority="92" operator="equal">
      <formula>0</formula>
    </cfRule>
  </conditionalFormatting>
  <conditionalFormatting sqref="R6:S40">
    <cfRule type="cellIs" dxfId="30" priority="87" operator="equal">
      <formula>0</formula>
    </cfRule>
  </conditionalFormatting>
  <conditionalFormatting sqref="Q7:Q38">
    <cfRule type="cellIs" dxfId="29" priority="83" operator="equal">
      <formula>0</formula>
    </cfRule>
  </conditionalFormatting>
  <conditionalFormatting sqref="Q39:Q40">
    <cfRule type="cellIs" dxfId="28" priority="81" operator="equal">
      <formula>0</formula>
    </cfRule>
  </conditionalFormatting>
  <conditionalFormatting sqref="Q7:Q38">
    <cfRule type="dataBar" priority="84">
      <dataBar>
        <cfvo type="min"/>
        <cfvo type="max"/>
        <color rgb="FF008AEF"/>
      </dataBar>
      <extLst>
        <ext xmlns:x14="http://schemas.microsoft.com/office/spreadsheetml/2009/9/main" uri="{B025F937-C7B1-47D3-B67F-A62EFF666E3E}">
          <x14:id>{6EE1771B-E48F-45F3-9381-EFDEFCE90605}</x14:id>
        </ext>
      </extLst>
    </cfRule>
  </conditionalFormatting>
  <conditionalFormatting sqref="Q6">
    <cfRule type="cellIs" dxfId="27" priority="80" operator="equal">
      <formula>0</formula>
    </cfRule>
  </conditionalFormatting>
  <conditionalFormatting sqref="R45:S45">
    <cfRule type="cellIs" dxfId="26" priority="76" operator="equal">
      <formula>0</formula>
    </cfRule>
  </conditionalFormatting>
  <conditionalFormatting sqref="R46:S77">
    <cfRule type="cellIs" dxfId="25" priority="53" operator="equal">
      <formula>0</formula>
    </cfRule>
  </conditionalFormatting>
  <conditionalFormatting sqref="R46:S77">
    <cfRule type="dataBar" priority="54">
      <dataBar>
        <cfvo type="min"/>
        <cfvo type="max"/>
        <color rgb="FF008AEF"/>
      </dataBar>
      <extLst>
        <ext xmlns:x14="http://schemas.microsoft.com/office/spreadsheetml/2009/9/main" uri="{B025F937-C7B1-47D3-B67F-A62EFF666E3E}">
          <x14:id>{5C583FC2-2500-450A-B898-810A3318C3B1}</x14:id>
        </ext>
      </extLst>
    </cfRule>
  </conditionalFormatting>
  <conditionalFormatting sqref="F46:P77">
    <cfRule type="cellIs" dxfId="24" priority="51" operator="equal">
      <formula>0</formula>
    </cfRule>
  </conditionalFormatting>
  <conditionalFormatting sqref="C6">
    <cfRule type="cellIs" dxfId="23" priority="47" operator="equal">
      <formula>0</formula>
    </cfRule>
  </conditionalFormatting>
  <conditionalFormatting sqref="C39:C40">
    <cfRule type="cellIs" dxfId="22" priority="48" operator="equal">
      <formula>0</formula>
    </cfRule>
  </conditionalFormatting>
  <conditionalFormatting sqref="C7">
    <cfRule type="cellIs" dxfId="21" priority="50" operator="equal">
      <formula>0</formula>
    </cfRule>
  </conditionalFormatting>
  <conditionalFormatting sqref="C8:C38">
    <cfRule type="cellIs" dxfId="20" priority="49" operator="equal">
      <formula>0</formula>
    </cfRule>
  </conditionalFormatting>
  <conditionalFormatting sqref="E80">
    <cfRule type="cellIs" dxfId="19" priority="31" operator="equal">
      <formula>0</formula>
    </cfRule>
  </conditionalFormatting>
  <conditionalFormatting sqref="E78:E79">
    <cfRule type="cellIs" dxfId="18" priority="39" operator="equal">
      <formula>0</formula>
    </cfRule>
  </conditionalFormatting>
  <conditionalFormatting sqref="S79">
    <cfRule type="cellIs" dxfId="17" priority="27" operator="equal">
      <formula>0</formula>
    </cfRule>
  </conditionalFormatting>
  <conditionalFormatting sqref="R79">
    <cfRule type="cellIs" dxfId="16" priority="25" operator="equal">
      <formula>0</formula>
    </cfRule>
  </conditionalFormatting>
  <conditionalFormatting sqref="R79">
    <cfRule type="dataBar" priority="26">
      <dataBar>
        <cfvo type="min"/>
        <cfvo type="max"/>
        <color rgb="FF008AEF"/>
      </dataBar>
      <extLst>
        <ext xmlns:x14="http://schemas.microsoft.com/office/spreadsheetml/2009/9/main" uri="{B025F937-C7B1-47D3-B67F-A62EFF666E3E}">
          <x14:id>{04DED33B-B21B-4722-A577-1A7C402742F0}</x14:id>
        </ext>
      </extLst>
    </cfRule>
  </conditionalFormatting>
  <conditionalFormatting sqref="S79">
    <cfRule type="dataBar" priority="28">
      <dataBar>
        <cfvo type="min"/>
        <cfvo type="max"/>
        <color rgb="FF008AEF"/>
      </dataBar>
      <extLst>
        <ext xmlns:x14="http://schemas.microsoft.com/office/spreadsheetml/2009/9/main" uri="{B025F937-C7B1-47D3-B67F-A62EFF666E3E}">
          <x14:id>{09CEBF10-FBC6-4889-8B22-DAB0ACA3A117}</x14:id>
        </ext>
      </extLst>
    </cfRule>
  </conditionalFormatting>
  <conditionalFormatting sqref="P80">
    <cfRule type="cellIs" dxfId="15" priority="21" operator="equal">
      <formula>0</formula>
    </cfRule>
  </conditionalFormatting>
  <conditionalFormatting sqref="P80">
    <cfRule type="dataBar" priority="22">
      <dataBar>
        <cfvo type="min"/>
        <cfvo type="max"/>
        <color rgb="FF008AEF"/>
      </dataBar>
      <extLst>
        <ext xmlns:x14="http://schemas.microsoft.com/office/spreadsheetml/2009/9/main" uri="{B025F937-C7B1-47D3-B67F-A62EFF666E3E}">
          <x14:id>{712E1137-036D-420E-B107-5D6AF3A66236}</x14:id>
        </ext>
      </extLst>
    </cfRule>
  </conditionalFormatting>
  <conditionalFormatting sqref="C45">
    <cfRule type="cellIs" dxfId="14" priority="17" operator="equal">
      <formula>0</formula>
    </cfRule>
  </conditionalFormatting>
  <conditionalFormatting sqref="C78:C79">
    <cfRule type="cellIs" dxfId="13" priority="18" operator="equal">
      <formula>0</formula>
    </cfRule>
  </conditionalFormatting>
  <conditionalFormatting sqref="C46">
    <cfRule type="cellIs" dxfId="12" priority="20" operator="equal">
      <formula>0</formula>
    </cfRule>
  </conditionalFormatting>
  <conditionalFormatting sqref="C47:C77">
    <cfRule type="cellIs" dxfId="11" priority="19" operator="equal">
      <formula>0</formula>
    </cfRule>
  </conditionalFormatting>
  <conditionalFormatting sqref="Q46:Q77">
    <cfRule type="cellIs" dxfId="10" priority="13" operator="equal">
      <formula>0</formula>
    </cfRule>
  </conditionalFormatting>
  <conditionalFormatting sqref="Q78:Q79">
    <cfRule type="cellIs" dxfId="9" priority="11" operator="equal">
      <formula>0</formula>
    </cfRule>
  </conditionalFormatting>
  <conditionalFormatting sqref="Q78:Q79">
    <cfRule type="dataBar" priority="12">
      <dataBar>
        <cfvo type="min"/>
        <cfvo type="max"/>
        <color rgb="FF008AEF"/>
      </dataBar>
      <extLst>
        <ext xmlns:x14="http://schemas.microsoft.com/office/spreadsheetml/2009/9/main" uri="{B025F937-C7B1-47D3-B67F-A62EFF666E3E}">
          <x14:id>{3971B3A2-5E22-4E12-B2FE-62A352F8B339}</x14:id>
        </ext>
      </extLst>
    </cfRule>
  </conditionalFormatting>
  <conditionalFormatting sqref="Q46:Q77">
    <cfRule type="dataBar" priority="14">
      <dataBar>
        <cfvo type="min"/>
        <cfvo type="max"/>
        <color rgb="FF008AEF"/>
      </dataBar>
      <extLst>
        <ext xmlns:x14="http://schemas.microsoft.com/office/spreadsheetml/2009/9/main" uri="{B025F937-C7B1-47D3-B67F-A62EFF666E3E}">
          <x14:id>{B10F8BD2-9C5D-4C87-932C-C266A38528A4}</x14:id>
        </ext>
      </extLst>
    </cfRule>
  </conditionalFormatting>
  <conditionalFormatting sqref="F80:O80">
    <cfRule type="dataBar" priority="995">
      <dataBar>
        <cfvo type="min"/>
        <cfvo type="max"/>
        <color rgb="FF008AEF"/>
      </dataBar>
      <extLst>
        <ext xmlns:x14="http://schemas.microsoft.com/office/spreadsheetml/2009/9/main" uri="{B025F937-C7B1-47D3-B67F-A62EFF666E3E}">
          <x14:id>{AAF9A683-3598-43ED-A16A-0D9CF7588FD5}</x14:id>
        </ext>
      </extLst>
    </cfRule>
  </conditionalFormatting>
  <conditionalFormatting sqref="R7:S40">
    <cfRule type="dataBar" priority="999">
      <dataBar>
        <cfvo type="min"/>
        <cfvo type="max"/>
        <color rgb="FF008AEF"/>
      </dataBar>
      <extLst>
        <ext xmlns:x14="http://schemas.microsoft.com/office/spreadsheetml/2009/9/main" uri="{B025F937-C7B1-47D3-B67F-A62EFF666E3E}">
          <x14:id>{9BD6E7B0-9657-4F31-A5C1-3249A0291F14}</x14:id>
        </ext>
      </extLst>
    </cfRule>
  </conditionalFormatting>
  <conditionalFormatting sqref="Q39:Q40">
    <cfRule type="dataBar" priority="1001">
      <dataBar>
        <cfvo type="min"/>
        <cfvo type="max"/>
        <color rgb="FF008AEF"/>
      </dataBar>
      <extLst>
        <ext xmlns:x14="http://schemas.microsoft.com/office/spreadsheetml/2009/9/main" uri="{B025F937-C7B1-47D3-B67F-A62EFF666E3E}">
          <x14:id>{92FFE28D-D742-4DE0-92D4-1D88FCC2AC5C}</x14:id>
        </ext>
      </extLst>
    </cfRule>
  </conditionalFormatting>
  <conditionalFormatting sqref="F41:O41">
    <cfRule type="cellIs" dxfId="8" priority="8" operator="equal">
      <formula>0</formula>
    </cfRule>
  </conditionalFormatting>
  <conditionalFormatting sqref="E41">
    <cfRule type="cellIs" dxfId="7" priority="7" operator="equal">
      <formula>0</formula>
    </cfRule>
  </conditionalFormatting>
  <conditionalFormatting sqref="P41">
    <cfRule type="cellIs" dxfId="6" priority="5" operator="equal">
      <formula>0</formula>
    </cfRule>
  </conditionalFormatting>
  <conditionalFormatting sqref="P41">
    <cfRule type="dataBar" priority="6">
      <dataBar>
        <cfvo type="min"/>
        <cfvo type="max"/>
        <color rgb="FF008AEF"/>
      </dataBar>
      <extLst>
        <ext xmlns:x14="http://schemas.microsoft.com/office/spreadsheetml/2009/9/main" uri="{B025F937-C7B1-47D3-B67F-A62EFF666E3E}">
          <x14:id>{6273F769-6262-4492-AB51-1E505DE0A01A}</x14:id>
        </ext>
      </extLst>
    </cfRule>
  </conditionalFormatting>
  <conditionalFormatting sqref="F41:O41">
    <cfRule type="dataBar" priority="9">
      <dataBar>
        <cfvo type="min"/>
        <cfvo type="max"/>
        <color rgb="FF008AEF"/>
      </dataBar>
      <extLst>
        <ext xmlns:x14="http://schemas.microsoft.com/office/spreadsheetml/2009/9/main" uri="{B025F937-C7B1-47D3-B67F-A62EFF666E3E}">
          <x14:id>{591B5C18-0021-45C9-8FAF-7D60FB5C3CB7}</x14:id>
        </ext>
      </extLst>
    </cfRule>
  </conditionalFormatting>
  <conditionalFormatting sqref="P45">
    <cfRule type="cellIs" dxfId="5" priority="4" operator="equal">
      <formula>0</formula>
    </cfRule>
  </conditionalFormatting>
  <conditionalFormatting sqref="Q45">
    <cfRule type="cellIs" dxfId="4" priority="3" operator="equal">
      <formula>0</formula>
    </cfRule>
  </conditionalFormatting>
  <conditionalFormatting sqref="C5">
    <cfRule type="cellIs" dxfId="3" priority="2" operator="equal">
      <formula>0</formula>
    </cfRule>
  </conditionalFormatting>
  <conditionalFormatting sqref="C44">
    <cfRule type="cellIs" dxfId="2" priority="1" operator="equal">
      <formula>0</formula>
    </cfRule>
  </conditionalFormatting>
  <pageMargins left="0.70866141732283472" right="0.70866141732283472" top="0.55118110236220474" bottom="0.35433070866141736" header="0.31496062992125984" footer="0.31496062992125984"/>
  <pageSetup paperSize="9" scale="62" fitToHeight="5" orientation="landscape" r:id="rId1"/>
  <headerFooter>
    <oddHeader>&amp;L&amp;F&amp;R&amp;A</oddHeader>
    <oddFooter>&amp;R&amp;P</oddFooter>
  </headerFooter>
  <extLst>
    <ext xmlns:x14="http://schemas.microsoft.com/office/spreadsheetml/2009/9/main" uri="{78C0D931-6437-407d-A8EE-F0AAD7539E65}">
      <x14:conditionalFormattings>
        <x14:conditionalFormatting xmlns:xm="http://schemas.microsoft.com/office/excel/2006/main">
          <x14:cfRule type="dataBar" id="{6EE1771B-E48F-45F3-9381-EFDEFCE90605}">
            <x14:dataBar minLength="0" maxLength="100" border="1" negativeBarBorderColorSameAsPositive="0">
              <x14:cfvo type="autoMin"/>
              <x14:cfvo type="autoMax"/>
              <x14:borderColor rgb="FF008AEF"/>
              <x14:negativeFillColor rgb="FFFF0000"/>
              <x14:negativeBorderColor rgb="FFFF0000"/>
              <x14:axisColor rgb="FF000000"/>
            </x14:dataBar>
          </x14:cfRule>
          <xm:sqref>Q7:Q38</xm:sqref>
        </x14:conditionalFormatting>
        <x14:conditionalFormatting xmlns:xm="http://schemas.microsoft.com/office/excel/2006/main">
          <x14:cfRule type="dataBar" id="{5C583FC2-2500-450A-B898-810A3318C3B1}">
            <x14:dataBar minLength="0" maxLength="100" border="1" negativeBarBorderColorSameAsPositive="0">
              <x14:cfvo type="autoMin"/>
              <x14:cfvo type="autoMax"/>
              <x14:borderColor rgb="FF008AEF"/>
              <x14:negativeFillColor rgb="FFFF0000"/>
              <x14:negativeBorderColor rgb="FFFF0000"/>
              <x14:axisColor rgb="FF000000"/>
            </x14:dataBar>
          </x14:cfRule>
          <xm:sqref>R46:S77</xm:sqref>
        </x14:conditionalFormatting>
        <x14:conditionalFormatting xmlns:xm="http://schemas.microsoft.com/office/excel/2006/main">
          <x14:cfRule type="dataBar" id="{04DED33B-B21B-4722-A577-1A7C402742F0}">
            <x14:dataBar minLength="0" maxLength="100" border="1" negativeBarBorderColorSameAsPositive="0">
              <x14:cfvo type="autoMin"/>
              <x14:cfvo type="autoMax"/>
              <x14:borderColor rgb="FF008AEF"/>
              <x14:negativeFillColor rgb="FFFF0000"/>
              <x14:negativeBorderColor rgb="FFFF0000"/>
              <x14:axisColor rgb="FF000000"/>
            </x14:dataBar>
          </x14:cfRule>
          <xm:sqref>R79</xm:sqref>
        </x14:conditionalFormatting>
        <x14:conditionalFormatting xmlns:xm="http://schemas.microsoft.com/office/excel/2006/main">
          <x14:cfRule type="dataBar" id="{09CEBF10-FBC6-4889-8B22-DAB0ACA3A117}">
            <x14:dataBar minLength="0" maxLength="100" border="1" negativeBarBorderColorSameAsPositive="0">
              <x14:cfvo type="autoMin"/>
              <x14:cfvo type="autoMax"/>
              <x14:borderColor rgb="FF008AEF"/>
              <x14:negativeFillColor rgb="FFFF0000"/>
              <x14:negativeBorderColor rgb="FFFF0000"/>
              <x14:axisColor rgb="FF000000"/>
            </x14:dataBar>
          </x14:cfRule>
          <xm:sqref>S79</xm:sqref>
        </x14:conditionalFormatting>
        <x14:conditionalFormatting xmlns:xm="http://schemas.microsoft.com/office/excel/2006/main">
          <x14:cfRule type="dataBar" id="{712E1137-036D-420E-B107-5D6AF3A66236}">
            <x14:dataBar minLength="0" maxLength="100" border="1" negativeBarBorderColorSameAsPositive="0">
              <x14:cfvo type="autoMin"/>
              <x14:cfvo type="autoMax"/>
              <x14:borderColor rgb="FF008AEF"/>
              <x14:negativeFillColor rgb="FFFF0000"/>
              <x14:negativeBorderColor rgb="FFFF0000"/>
              <x14:axisColor rgb="FF000000"/>
            </x14:dataBar>
          </x14:cfRule>
          <xm:sqref>P80</xm:sqref>
        </x14:conditionalFormatting>
        <x14:conditionalFormatting xmlns:xm="http://schemas.microsoft.com/office/excel/2006/main">
          <x14:cfRule type="dataBar" id="{3971B3A2-5E22-4E12-B2FE-62A352F8B339}">
            <x14:dataBar minLength="0" maxLength="100" border="1" negativeBarBorderColorSameAsPositive="0">
              <x14:cfvo type="autoMin"/>
              <x14:cfvo type="autoMax"/>
              <x14:borderColor rgb="FF008AEF"/>
              <x14:negativeFillColor rgb="FFFF0000"/>
              <x14:negativeBorderColor rgb="FFFF0000"/>
              <x14:axisColor rgb="FF000000"/>
            </x14:dataBar>
          </x14:cfRule>
          <xm:sqref>Q78:Q79</xm:sqref>
        </x14:conditionalFormatting>
        <x14:conditionalFormatting xmlns:xm="http://schemas.microsoft.com/office/excel/2006/main">
          <x14:cfRule type="dataBar" id="{B10F8BD2-9C5D-4C87-932C-C266A38528A4}">
            <x14:dataBar minLength="0" maxLength="100" border="1" negativeBarBorderColorSameAsPositive="0">
              <x14:cfvo type="autoMin"/>
              <x14:cfvo type="autoMax"/>
              <x14:borderColor rgb="FF008AEF"/>
              <x14:negativeFillColor rgb="FFFF0000"/>
              <x14:negativeBorderColor rgb="FFFF0000"/>
              <x14:axisColor rgb="FF000000"/>
            </x14:dataBar>
          </x14:cfRule>
          <xm:sqref>Q46:Q77</xm:sqref>
        </x14:conditionalFormatting>
        <x14:conditionalFormatting xmlns:xm="http://schemas.microsoft.com/office/excel/2006/main">
          <x14:cfRule type="dataBar" id="{AAF9A683-3598-43ED-A16A-0D9CF7588FD5}">
            <x14:dataBar minLength="0" maxLength="100" border="1" negativeBarBorderColorSameAsPositive="0">
              <x14:cfvo type="autoMin"/>
              <x14:cfvo type="autoMax"/>
              <x14:borderColor rgb="FF008AEF"/>
              <x14:negativeFillColor rgb="FFFF0000"/>
              <x14:negativeBorderColor rgb="FFFF0000"/>
              <x14:axisColor rgb="FF000000"/>
            </x14:dataBar>
          </x14:cfRule>
          <xm:sqref>F80:O80</xm:sqref>
        </x14:conditionalFormatting>
        <x14:conditionalFormatting xmlns:xm="http://schemas.microsoft.com/office/excel/2006/main">
          <x14:cfRule type="dataBar" id="{9BD6E7B0-9657-4F31-A5C1-3249A0291F14}">
            <x14:dataBar minLength="0" maxLength="100" border="1" negativeBarBorderColorSameAsPositive="0">
              <x14:cfvo type="autoMin"/>
              <x14:cfvo type="autoMax"/>
              <x14:borderColor rgb="FF008AEF"/>
              <x14:negativeFillColor rgb="FFFF0000"/>
              <x14:negativeBorderColor rgb="FFFF0000"/>
              <x14:axisColor rgb="FF000000"/>
            </x14:dataBar>
          </x14:cfRule>
          <xm:sqref>R7:S40</xm:sqref>
        </x14:conditionalFormatting>
        <x14:conditionalFormatting xmlns:xm="http://schemas.microsoft.com/office/excel/2006/main">
          <x14:cfRule type="dataBar" id="{92FFE28D-D742-4DE0-92D4-1D88FCC2AC5C}">
            <x14:dataBar minLength="0" maxLength="100" border="1" negativeBarBorderColorSameAsPositive="0">
              <x14:cfvo type="autoMin"/>
              <x14:cfvo type="autoMax"/>
              <x14:borderColor rgb="FF008AEF"/>
              <x14:negativeFillColor rgb="FFFF0000"/>
              <x14:negativeBorderColor rgb="FFFF0000"/>
              <x14:axisColor rgb="FF000000"/>
            </x14:dataBar>
          </x14:cfRule>
          <xm:sqref>Q39:Q40</xm:sqref>
        </x14:conditionalFormatting>
        <x14:conditionalFormatting xmlns:xm="http://schemas.microsoft.com/office/excel/2006/main">
          <x14:cfRule type="dataBar" id="{6273F769-6262-4492-AB51-1E505DE0A01A}">
            <x14:dataBar minLength="0" maxLength="100" border="1" negativeBarBorderColorSameAsPositive="0">
              <x14:cfvo type="autoMin"/>
              <x14:cfvo type="autoMax"/>
              <x14:borderColor rgb="FF008AEF"/>
              <x14:negativeFillColor rgb="FFFF0000"/>
              <x14:negativeBorderColor rgb="FFFF0000"/>
              <x14:axisColor rgb="FF000000"/>
            </x14:dataBar>
          </x14:cfRule>
          <xm:sqref>P41</xm:sqref>
        </x14:conditionalFormatting>
        <x14:conditionalFormatting xmlns:xm="http://schemas.microsoft.com/office/excel/2006/main">
          <x14:cfRule type="dataBar" id="{591B5C18-0021-45C9-8FAF-7D60FB5C3CB7}">
            <x14:dataBar minLength="0" maxLength="100" border="1" negativeBarBorderColorSameAsPositive="0">
              <x14:cfvo type="autoMin"/>
              <x14:cfvo type="autoMax"/>
              <x14:borderColor rgb="FF008AEF"/>
              <x14:negativeFillColor rgb="FFFF0000"/>
              <x14:negativeBorderColor rgb="FFFF0000"/>
              <x14:axisColor rgb="FF000000"/>
            </x14:dataBar>
          </x14:cfRule>
          <xm:sqref>F41:O41</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Employment!F7:O7</xm:f>
              <xm:sqref>C7</xm:sqref>
            </x14:sparkline>
            <x14:sparkline>
              <xm:f>Employment!F8:O8</xm:f>
              <xm:sqref>C8</xm:sqref>
            </x14:sparkline>
            <x14:sparkline>
              <xm:f>Employment!F9:O9</xm:f>
              <xm:sqref>C9</xm:sqref>
            </x14:sparkline>
            <x14:sparkline>
              <xm:f>Employment!F10:O10</xm:f>
              <xm:sqref>C10</xm:sqref>
            </x14:sparkline>
            <x14:sparkline>
              <xm:f>Employment!F11:O11</xm:f>
              <xm:sqref>C11</xm:sqref>
            </x14:sparkline>
            <x14:sparkline>
              <xm:f>Employment!F12:O12</xm:f>
              <xm:sqref>C12</xm:sqref>
            </x14:sparkline>
            <x14:sparkline>
              <xm:f>Employment!F13:O13</xm:f>
              <xm:sqref>C13</xm:sqref>
            </x14:sparkline>
            <x14:sparkline>
              <xm:f>Employment!F14:O14</xm:f>
              <xm:sqref>C14</xm:sqref>
            </x14:sparkline>
            <x14:sparkline>
              <xm:f>Employment!F15:O15</xm:f>
              <xm:sqref>C15</xm:sqref>
            </x14:sparkline>
            <x14:sparkline>
              <xm:f>Employment!F16:O16</xm:f>
              <xm:sqref>C16</xm:sqref>
            </x14:sparkline>
            <x14:sparkline>
              <xm:f>Employment!F17:O17</xm:f>
              <xm:sqref>C17</xm:sqref>
            </x14:sparkline>
            <x14:sparkline>
              <xm:f>Employment!F18:O18</xm:f>
              <xm:sqref>C18</xm:sqref>
            </x14:sparkline>
            <x14:sparkline>
              <xm:f>Employment!F19:O19</xm:f>
              <xm:sqref>C19</xm:sqref>
            </x14:sparkline>
            <x14:sparkline>
              <xm:f>Employment!F20:O20</xm:f>
              <xm:sqref>C20</xm:sqref>
            </x14:sparkline>
            <x14:sparkline>
              <xm:f>Employment!F21:O21</xm:f>
              <xm:sqref>C21</xm:sqref>
            </x14:sparkline>
            <x14:sparkline>
              <xm:f>Employment!F22:O22</xm:f>
              <xm:sqref>C22</xm:sqref>
            </x14:sparkline>
            <x14:sparkline>
              <xm:f>Employment!F23:O23</xm:f>
              <xm:sqref>C23</xm:sqref>
            </x14:sparkline>
            <x14:sparkline>
              <xm:f>Employment!F24:O24</xm:f>
              <xm:sqref>C24</xm:sqref>
            </x14:sparkline>
            <x14:sparkline>
              <xm:f>Employment!F25:O25</xm:f>
              <xm:sqref>C25</xm:sqref>
            </x14:sparkline>
            <x14:sparkline>
              <xm:f>Employment!F26:O26</xm:f>
              <xm:sqref>C26</xm:sqref>
            </x14:sparkline>
            <x14:sparkline>
              <xm:f>Employment!F27:O27</xm:f>
              <xm:sqref>C27</xm:sqref>
            </x14:sparkline>
            <x14:sparkline>
              <xm:f>Employment!F28:O28</xm:f>
              <xm:sqref>C28</xm:sqref>
            </x14:sparkline>
            <x14:sparkline>
              <xm:f>Employment!F29:O29</xm:f>
              <xm:sqref>C29</xm:sqref>
            </x14:sparkline>
            <x14:sparkline>
              <xm:f>Employment!F30:O30</xm:f>
              <xm:sqref>C30</xm:sqref>
            </x14:sparkline>
            <x14:sparkline>
              <xm:f>Employment!F31:O31</xm:f>
              <xm:sqref>C31</xm:sqref>
            </x14:sparkline>
            <x14:sparkline>
              <xm:f>Employment!F32:O32</xm:f>
              <xm:sqref>C32</xm:sqref>
            </x14:sparkline>
            <x14:sparkline>
              <xm:f>Employment!F33:O33</xm:f>
              <xm:sqref>C33</xm:sqref>
            </x14:sparkline>
            <x14:sparkline>
              <xm:f>Employment!F34:O34</xm:f>
              <xm:sqref>C34</xm:sqref>
            </x14:sparkline>
            <x14:sparkline>
              <xm:f>Employment!F35:O35</xm:f>
              <xm:sqref>C35</xm:sqref>
            </x14:sparkline>
            <x14:sparkline>
              <xm:f>Employment!F36:O36</xm:f>
              <xm:sqref>C36</xm:sqref>
            </x14:sparkline>
            <x14:sparkline>
              <xm:f>Employment!F37:O37</xm:f>
              <xm:sqref>C37</xm:sqref>
            </x14:sparkline>
            <x14:sparkline>
              <xm:f>Employment!F38:O38</xm:f>
              <xm:sqref>C38</xm:sqref>
            </x14:sparkline>
            <x14:sparkline>
              <xm:f>Employment!F39:O39</xm:f>
              <xm:sqref>C39</xm:sqref>
            </x14:sparkline>
            <x14:sparkline>
              <xm:f>Employment!F40:O40</xm:f>
              <xm:sqref>C40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Employment!F46:O46</xm:f>
              <xm:sqref>C46</xm:sqref>
            </x14:sparkline>
            <x14:sparkline>
              <xm:f>Employment!F47:O47</xm:f>
              <xm:sqref>C47</xm:sqref>
            </x14:sparkline>
            <x14:sparkline>
              <xm:f>Employment!F48:O48</xm:f>
              <xm:sqref>C48</xm:sqref>
            </x14:sparkline>
            <x14:sparkline>
              <xm:f>Employment!F49:O49</xm:f>
              <xm:sqref>C49</xm:sqref>
            </x14:sparkline>
            <x14:sparkline>
              <xm:f>Employment!F50:O50</xm:f>
              <xm:sqref>C50</xm:sqref>
            </x14:sparkline>
            <x14:sparkline>
              <xm:f>Employment!F51:O51</xm:f>
              <xm:sqref>C51</xm:sqref>
            </x14:sparkline>
            <x14:sparkline>
              <xm:f>Employment!F52:O52</xm:f>
              <xm:sqref>C52</xm:sqref>
            </x14:sparkline>
            <x14:sparkline>
              <xm:f>Employment!F53:O53</xm:f>
              <xm:sqref>C53</xm:sqref>
            </x14:sparkline>
            <x14:sparkline>
              <xm:f>Employment!F54:O54</xm:f>
              <xm:sqref>C54</xm:sqref>
            </x14:sparkline>
            <x14:sparkline>
              <xm:f>Employment!F55:O55</xm:f>
              <xm:sqref>C55</xm:sqref>
            </x14:sparkline>
            <x14:sparkline>
              <xm:f>Employment!F56:O56</xm:f>
              <xm:sqref>C56</xm:sqref>
            </x14:sparkline>
            <x14:sparkline>
              <xm:f>Employment!F57:O57</xm:f>
              <xm:sqref>C57</xm:sqref>
            </x14:sparkline>
            <x14:sparkline>
              <xm:f>Employment!F58:O58</xm:f>
              <xm:sqref>C58</xm:sqref>
            </x14:sparkline>
            <x14:sparkline>
              <xm:f>Employment!F59:O59</xm:f>
              <xm:sqref>C59</xm:sqref>
            </x14:sparkline>
            <x14:sparkline>
              <xm:f>Employment!F60:O60</xm:f>
              <xm:sqref>C60</xm:sqref>
            </x14:sparkline>
            <x14:sparkline>
              <xm:f>Employment!F61:O61</xm:f>
              <xm:sqref>C61</xm:sqref>
            </x14:sparkline>
            <x14:sparkline>
              <xm:f>Employment!F62:O62</xm:f>
              <xm:sqref>C62</xm:sqref>
            </x14:sparkline>
            <x14:sparkline>
              <xm:f>Employment!F63:O63</xm:f>
              <xm:sqref>C63</xm:sqref>
            </x14:sparkline>
            <x14:sparkline>
              <xm:f>Employment!F64:O64</xm:f>
              <xm:sqref>C64</xm:sqref>
            </x14:sparkline>
            <x14:sparkline>
              <xm:f>Employment!F65:O65</xm:f>
              <xm:sqref>C65</xm:sqref>
            </x14:sparkline>
            <x14:sparkline>
              <xm:f>Employment!F66:O66</xm:f>
              <xm:sqref>C66</xm:sqref>
            </x14:sparkline>
            <x14:sparkline>
              <xm:f>Employment!F67:O67</xm:f>
              <xm:sqref>C67</xm:sqref>
            </x14:sparkline>
            <x14:sparkline>
              <xm:f>Employment!F68:O68</xm:f>
              <xm:sqref>C68</xm:sqref>
            </x14:sparkline>
            <x14:sparkline>
              <xm:f>Employment!F69:O69</xm:f>
              <xm:sqref>C69</xm:sqref>
            </x14:sparkline>
            <x14:sparkline>
              <xm:f>Employment!F70:O70</xm:f>
              <xm:sqref>C70</xm:sqref>
            </x14:sparkline>
            <x14:sparkline>
              <xm:f>Employment!F71:O71</xm:f>
              <xm:sqref>C71</xm:sqref>
            </x14:sparkline>
            <x14:sparkline>
              <xm:f>Employment!F72:O72</xm:f>
              <xm:sqref>C72</xm:sqref>
            </x14:sparkline>
            <x14:sparkline>
              <xm:f>Employment!F73:O73</xm:f>
              <xm:sqref>C73</xm:sqref>
            </x14:sparkline>
            <x14:sparkline>
              <xm:f>Employment!F74:O74</xm:f>
              <xm:sqref>C74</xm:sqref>
            </x14:sparkline>
            <x14:sparkline>
              <xm:f>Employment!F75:O75</xm:f>
              <xm:sqref>C75</xm:sqref>
            </x14:sparkline>
            <x14:sparkline>
              <xm:f>Employment!F76:O76</xm:f>
              <xm:sqref>C76</xm:sqref>
            </x14:sparkline>
            <x14:sparkline>
              <xm:f>Employment!F77:O77</xm:f>
              <xm:sqref>C77</xm:sqref>
            </x14:sparkline>
            <x14:sparkline>
              <xm:f>Employment!F78:O78</xm:f>
              <xm:sqref>C78</xm:sqref>
            </x14:sparkline>
            <x14:sparkline>
              <xm:f>Employment!F79:O79</xm:f>
              <xm:sqref>C79</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79998168889431442"/>
  </sheetPr>
  <dimension ref="B2:AD128"/>
  <sheetViews>
    <sheetView showGridLines="0" workbookViewId="0">
      <pane xSplit="1" ySplit="6" topLeftCell="B19" activePane="bottomRight" state="frozen"/>
      <selection pane="topRight" activeCell="B1" sqref="B1"/>
      <selection pane="bottomLeft" activeCell="A7" sqref="A7"/>
      <selection pane="bottomRight" activeCell="O86" sqref="O86"/>
    </sheetView>
  </sheetViews>
  <sheetFormatPr defaultRowHeight="12.75" x14ac:dyDescent="0.2"/>
  <cols>
    <col min="2" max="25" width="9.140625" style="1"/>
  </cols>
  <sheetData>
    <row r="2" spans="2:30" ht="15.75" x14ac:dyDescent="0.25">
      <c r="B2" s="102" t="s">
        <v>679</v>
      </c>
      <c r="C2" s="101"/>
      <c r="D2" s="101"/>
      <c r="E2" s="101"/>
      <c r="F2" s="101"/>
      <c r="G2" s="101"/>
      <c r="H2" s="101"/>
      <c r="I2" s="101"/>
      <c r="J2" s="101"/>
      <c r="K2" s="101"/>
      <c r="L2" s="101"/>
      <c r="M2" s="101"/>
      <c r="N2" s="101"/>
      <c r="O2" s="101"/>
      <c r="P2" s="101"/>
      <c r="Q2" s="101"/>
      <c r="R2" s="101"/>
      <c r="S2" s="101"/>
      <c r="T2" s="101"/>
      <c r="U2" s="101"/>
      <c r="V2" s="101"/>
      <c r="W2" s="101"/>
      <c r="X2" s="101"/>
      <c r="Y2" s="101"/>
    </row>
    <row r="3" spans="2:30" ht="15.75" x14ac:dyDescent="0.25">
      <c r="B3" s="105" t="s">
        <v>714</v>
      </c>
      <c r="C3" s="101"/>
      <c r="D3" s="101"/>
      <c r="E3" s="101"/>
      <c r="F3" s="101"/>
      <c r="G3" s="101"/>
      <c r="H3" s="101"/>
      <c r="I3" s="101"/>
      <c r="J3" s="101"/>
      <c r="K3" s="101"/>
      <c r="L3" s="101"/>
      <c r="M3" s="101"/>
      <c r="N3" s="101"/>
      <c r="O3" s="101"/>
      <c r="P3" s="101"/>
      <c r="Q3" s="101"/>
      <c r="R3" s="101"/>
      <c r="S3" s="101"/>
      <c r="T3" s="101"/>
      <c r="U3" s="101"/>
      <c r="V3" s="101"/>
      <c r="W3" s="101"/>
      <c r="X3" s="101"/>
      <c r="Y3" s="101"/>
    </row>
    <row r="4" spans="2:30" ht="15.75" x14ac:dyDescent="0.25">
      <c r="B4" s="105" t="s">
        <v>681</v>
      </c>
      <c r="C4" s="101"/>
      <c r="D4" s="101"/>
      <c r="E4" s="101"/>
      <c r="F4" s="101"/>
      <c r="G4" s="101"/>
      <c r="H4" s="101"/>
      <c r="I4" s="101"/>
      <c r="J4" s="101"/>
      <c r="K4" s="101"/>
      <c r="L4" s="101"/>
      <c r="M4" s="101"/>
      <c r="N4" s="101"/>
      <c r="O4" s="101"/>
      <c r="P4" s="101"/>
      <c r="Q4" s="101"/>
      <c r="R4" s="101"/>
      <c r="S4" s="101"/>
      <c r="T4" s="101"/>
      <c r="U4" s="101"/>
      <c r="V4" s="101"/>
      <c r="W4" s="101"/>
      <c r="X4" s="101"/>
      <c r="Y4" s="101"/>
    </row>
    <row r="5" spans="2:30" ht="15.75" x14ac:dyDescent="0.25">
      <c r="B5" s="105" t="s">
        <v>678</v>
      </c>
      <c r="C5" s="101"/>
      <c r="D5" s="101"/>
      <c r="E5" s="101"/>
      <c r="F5" s="101"/>
      <c r="G5" s="101"/>
      <c r="H5" s="101"/>
      <c r="I5" s="101"/>
      <c r="J5" s="101"/>
      <c r="K5" s="101"/>
      <c r="L5" s="101"/>
      <c r="M5" s="101"/>
      <c r="N5" s="101"/>
      <c r="O5" s="101"/>
      <c r="P5" s="101"/>
      <c r="Q5" s="101"/>
      <c r="R5" s="101"/>
      <c r="S5" s="101"/>
      <c r="T5" s="101"/>
      <c r="U5" s="101"/>
      <c r="V5" s="101"/>
      <c r="W5" s="101"/>
      <c r="X5" s="101"/>
      <c r="Y5" s="101"/>
    </row>
    <row r="6" spans="2:30" ht="15.75" x14ac:dyDescent="0.25">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2:30" ht="15.75" x14ac:dyDescent="0.25">
      <c r="B7" s="102" t="s">
        <v>680</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row>
    <row r="8" spans="2:30" ht="15.75" x14ac:dyDescent="0.25">
      <c r="B8" s="100" t="s">
        <v>588</v>
      </c>
      <c r="C8" s="101"/>
      <c r="D8" s="101"/>
      <c r="E8" s="100" t="s">
        <v>607</v>
      </c>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row>
    <row r="9" spans="2:30" ht="15.75" x14ac:dyDescent="0.25">
      <c r="B9" s="100"/>
      <c r="C9" s="100"/>
      <c r="D9" s="101"/>
      <c r="E9" s="105" t="s">
        <v>631</v>
      </c>
      <c r="F9" s="103"/>
      <c r="G9" s="104"/>
      <c r="H9" s="104"/>
      <c r="I9" s="104"/>
      <c r="J9" s="104"/>
      <c r="K9" s="104"/>
      <c r="L9" s="104"/>
      <c r="M9" s="104"/>
      <c r="N9" s="104"/>
      <c r="O9" s="104"/>
      <c r="P9" s="104"/>
      <c r="Q9" s="104"/>
      <c r="R9" s="104"/>
      <c r="S9" s="104"/>
      <c r="T9" s="104"/>
      <c r="U9" s="104"/>
      <c r="V9" s="101"/>
      <c r="W9" s="101"/>
      <c r="X9" s="101"/>
      <c r="Y9" s="101"/>
      <c r="Z9" s="101"/>
      <c r="AA9" s="101"/>
      <c r="AB9" s="102"/>
      <c r="AC9" s="101"/>
      <c r="AD9" s="101"/>
    </row>
    <row r="10" spans="2:30" ht="15.75" x14ac:dyDescent="0.25">
      <c r="B10" s="100"/>
      <c r="C10" s="100"/>
      <c r="D10" s="101"/>
      <c r="E10" s="105" t="s">
        <v>632</v>
      </c>
      <c r="F10" s="101"/>
      <c r="G10" s="101"/>
      <c r="H10" s="101"/>
      <c r="I10" s="101"/>
      <c r="J10" s="101"/>
      <c r="K10" s="101"/>
      <c r="L10" s="101"/>
      <c r="M10" s="101"/>
      <c r="N10" s="101"/>
      <c r="O10" s="101"/>
      <c r="P10" s="101"/>
      <c r="Q10" s="101"/>
      <c r="R10" s="101"/>
      <c r="S10" s="101"/>
      <c r="T10" s="101"/>
      <c r="U10" s="101"/>
      <c r="V10" s="101"/>
      <c r="W10" s="101"/>
      <c r="X10" s="101"/>
      <c r="Y10" s="101"/>
      <c r="Z10" s="101"/>
      <c r="AA10" s="101"/>
      <c r="AB10" s="100"/>
      <c r="AC10" s="100"/>
      <c r="AD10" s="101"/>
    </row>
    <row r="11" spans="2:30" ht="15.75" x14ac:dyDescent="0.25">
      <c r="B11" s="100"/>
      <c r="C11" s="100"/>
      <c r="D11" s="101"/>
      <c r="E11" s="105" t="s">
        <v>722</v>
      </c>
      <c r="F11" s="101"/>
      <c r="G11" s="101"/>
      <c r="H11" s="101"/>
      <c r="I11" s="101"/>
      <c r="J11" s="101"/>
      <c r="K11" s="101"/>
      <c r="L11" s="101"/>
      <c r="M11" s="101"/>
      <c r="N11" s="101"/>
      <c r="O11" s="101"/>
      <c r="P11" s="101"/>
      <c r="Q11" s="101"/>
      <c r="R11" s="101"/>
      <c r="S11" s="101"/>
      <c r="T11" s="101"/>
      <c r="U11" s="101"/>
      <c r="V11" s="101"/>
      <c r="W11" s="101"/>
      <c r="X11" s="101"/>
      <c r="Y11" s="101"/>
      <c r="Z11" s="101"/>
      <c r="AA11" s="101"/>
      <c r="AB11" s="100"/>
      <c r="AC11" s="100"/>
      <c r="AD11" s="101"/>
    </row>
    <row r="12" spans="2:30" ht="15.75" x14ac:dyDescent="0.25">
      <c r="B12" s="101"/>
      <c r="C12" s="101"/>
      <c r="D12" s="101"/>
      <c r="E12" s="105" t="s">
        <v>659</v>
      </c>
      <c r="F12" s="101"/>
      <c r="G12" s="101"/>
      <c r="H12" s="101"/>
      <c r="I12" s="101"/>
      <c r="J12" s="101"/>
      <c r="K12" s="101"/>
      <c r="L12" s="101"/>
      <c r="M12" s="101"/>
      <c r="N12" s="101"/>
      <c r="O12" s="101"/>
      <c r="P12" s="101"/>
      <c r="Q12" s="101"/>
      <c r="R12" s="101"/>
      <c r="S12" s="101"/>
      <c r="T12" s="101"/>
      <c r="U12" s="101"/>
      <c r="V12" s="101"/>
      <c r="W12" s="101"/>
      <c r="X12" s="101"/>
      <c r="Y12" s="101"/>
      <c r="Z12" s="101"/>
      <c r="AA12" s="101"/>
      <c r="AB12" s="100"/>
      <c r="AC12" s="101"/>
      <c r="AD12" s="101"/>
    </row>
    <row r="13" spans="2:30" ht="15.75" x14ac:dyDescent="0.25">
      <c r="E13" s="105"/>
    </row>
    <row r="14" spans="2:30" ht="15.75" x14ac:dyDescent="0.25">
      <c r="B14" s="100" t="s">
        <v>602</v>
      </c>
      <c r="E14" s="100" t="s">
        <v>593</v>
      </c>
    </row>
    <row r="15" spans="2:30" ht="15.75" x14ac:dyDescent="0.25">
      <c r="E15" s="105" t="s">
        <v>604</v>
      </c>
      <c r="N15" s="170"/>
    </row>
    <row r="16" spans="2:30" ht="15.75" x14ac:dyDescent="0.25">
      <c r="E16" s="105"/>
    </row>
    <row r="17" spans="2:25" ht="15.75" x14ac:dyDescent="0.25">
      <c r="B17" s="100" t="s">
        <v>603</v>
      </c>
      <c r="E17" s="100" t="s">
        <v>592</v>
      </c>
    </row>
    <row r="18" spans="2:25" ht="15.75" x14ac:dyDescent="0.25">
      <c r="E18" s="105" t="s">
        <v>604</v>
      </c>
    </row>
    <row r="20" spans="2:25" ht="15.75" x14ac:dyDescent="0.25">
      <c r="B20" s="100" t="s">
        <v>598</v>
      </c>
      <c r="E20" s="100" t="s">
        <v>590</v>
      </c>
    </row>
    <row r="21" spans="2:25" ht="15.75" x14ac:dyDescent="0.25">
      <c r="E21" s="105" t="s">
        <v>670</v>
      </c>
    </row>
    <row r="23" spans="2:25" ht="15.75" x14ac:dyDescent="0.25">
      <c r="B23" s="100" t="s">
        <v>723</v>
      </c>
      <c r="E23" s="100" t="s">
        <v>726</v>
      </c>
    </row>
    <row r="24" spans="2:25" ht="15.75" x14ac:dyDescent="0.25">
      <c r="E24" s="105" t="s">
        <v>724</v>
      </c>
    </row>
    <row r="26" spans="2:25" ht="15.75" x14ac:dyDescent="0.25">
      <c r="B26" s="100" t="s">
        <v>597</v>
      </c>
      <c r="E26" s="100" t="s">
        <v>668</v>
      </c>
    </row>
    <row r="27" spans="2:25" ht="15.75" x14ac:dyDescent="0.25">
      <c r="B27" s="100"/>
      <c r="E27" s="105" t="s">
        <v>631</v>
      </c>
    </row>
    <row r="28" spans="2:25" ht="15.75" x14ac:dyDescent="0.25">
      <c r="E28" s="105" t="s">
        <v>656</v>
      </c>
      <c r="F28" s="105"/>
      <c r="G28" s="105"/>
      <c r="H28" s="105"/>
      <c r="I28" s="105"/>
      <c r="J28" s="105"/>
      <c r="K28" s="105"/>
      <c r="L28" s="105"/>
      <c r="M28" s="105"/>
      <c r="N28" s="105"/>
      <c r="O28" s="105"/>
      <c r="P28" s="105"/>
      <c r="Q28" s="105"/>
      <c r="R28" s="105"/>
      <c r="S28" s="105"/>
      <c r="T28" s="105"/>
      <c r="U28" s="105"/>
      <c r="V28" s="105"/>
      <c r="W28" s="105"/>
      <c r="X28" s="105"/>
      <c r="Y28" s="105"/>
    </row>
    <row r="30" spans="2:25" ht="15.75" x14ac:dyDescent="0.25">
      <c r="B30" s="100" t="s">
        <v>595</v>
      </c>
      <c r="E30" s="100" t="s">
        <v>594</v>
      </c>
    </row>
    <row r="31" spans="2:25" ht="15.75" x14ac:dyDescent="0.25">
      <c r="E31" s="105" t="s">
        <v>631</v>
      </c>
    </row>
    <row r="32" spans="2:25" ht="15.75" x14ac:dyDescent="0.25">
      <c r="E32" s="105" t="s">
        <v>719</v>
      </c>
      <c r="F32" s="105"/>
      <c r="G32" s="105"/>
      <c r="H32" s="105"/>
      <c r="I32" s="105"/>
      <c r="J32" s="105"/>
      <c r="K32" s="105"/>
      <c r="L32" s="105"/>
      <c r="M32" s="105"/>
      <c r="N32" s="105"/>
      <c r="O32" s="105"/>
      <c r="P32" s="105"/>
      <c r="Q32" s="105"/>
      <c r="R32" s="105"/>
      <c r="S32" s="105"/>
      <c r="T32" s="105"/>
      <c r="U32" s="105"/>
    </row>
    <row r="33" spans="2:5" ht="15.75" x14ac:dyDescent="0.25">
      <c r="E33" s="105"/>
    </row>
    <row r="34" spans="2:5" ht="15.75" x14ac:dyDescent="0.25">
      <c r="B34" s="100" t="s">
        <v>717</v>
      </c>
      <c r="E34" s="100" t="s">
        <v>606</v>
      </c>
    </row>
    <row r="35" spans="2:5" ht="15.75" x14ac:dyDescent="0.25">
      <c r="E35" s="105" t="s">
        <v>631</v>
      </c>
    </row>
    <row r="36" spans="2:5" ht="15.75" x14ac:dyDescent="0.25">
      <c r="E36" s="105" t="s">
        <v>596</v>
      </c>
    </row>
    <row r="38" spans="2:5" ht="15.75" x14ac:dyDescent="0.25">
      <c r="B38" s="100" t="s">
        <v>718</v>
      </c>
      <c r="E38" s="100" t="s">
        <v>605</v>
      </c>
    </row>
    <row r="39" spans="2:5" ht="15.75" x14ac:dyDescent="0.25">
      <c r="E39" s="105" t="s">
        <v>589</v>
      </c>
    </row>
    <row r="40" spans="2:5" ht="15.75" x14ac:dyDescent="0.25">
      <c r="E40" s="105" t="s">
        <v>657</v>
      </c>
    </row>
    <row r="41" spans="2:5" ht="15.75" x14ac:dyDescent="0.25">
      <c r="E41" s="105" t="s">
        <v>610</v>
      </c>
    </row>
    <row r="42" spans="2:5" ht="15.75" x14ac:dyDescent="0.25">
      <c r="E42" s="105" t="s">
        <v>673</v>
      </c>
    </row>
    <row r="44" spans="2:5" ht="15.75" x14ac:dyDescent="0.25">
      <c r="B44" s="100" t="s">
        <v>725</v>
      </c>
      <c r="E44" s="100" t="s">
        <v>727</v>
      </c>
    </row>
    <row r="45" spans="2:5" ht="15.75" x14ac:dyDescent="0.25">
      <c r="E45" s="105" t="s">
        <v>728</v>
      </c>
    </row>
    <row r="49" spans="2:2" ht="15.75" x14ac:dyDescent="0.25">
      <c r="B49" s="102" t="s">
        <v>660</v>
      </c>
    </row>
    <row r="50" spans="2:2" ht="15.75" x14ac:dyDescent="0.25">
      <c r="B50" s="105" t="s">
        <v>675</v>
      </c>
    </row>
    <row r="51" spans="2:2" ht="15.75" x14ac:dyDescent="0.25">
      <c r="B51" s="105" t="s">
        <v>676</v>
      </c>
    </row>
    <row r="52" spans="2:2" ht="15.75" x14ac:dyDescent="0.25">
      <c r="B52" s="105" t="s">
        <v>658</v>
      </c>
    </row>
    <row r="53" spans="2:2" ht="15.75" x14ac:dyDescent="0.25">
      <c r="B53" s="105" t="s">
        <v>671</v>
      </c>
    </row>
    <row r="54" spans="2:2" ht="15.75" x14ac:dyDescent="0.25">
      <c r="B54" s="105"/>
    </row>
    <row r="55" spans="2:2" ht="15.75" x14ac:dyDescent="0.25">
      <c r="B55" s="102" t="s">
        <v>661</v>
      </c>
    </row>
    <row r="56" spans="2:2" ht="15.75" x14ac:dyDescent="0.25">
      <c r="B56" s="105" t="s">
        <v>676</v>
      </c>
    </row>
    <row r="57" spans="2:2" ht="15.75" x14ac:dyDescent="0.25">
      <c r="B57" s="105" t="s">
        <v>662</v>
      </c>
    </row>
    <row r="58" spans="2:2" ht="15.75" x14ac:dyDescent="0.25">
      <c r="B58" s="105" t="s">
        <v>672</v>
      </c>
    </row>
    <row r="59" spans="2:2" ht="15.75" x14ac:dyDescent="0.25">
      <c r="B59" s="105"/>
    </row>
    <row r="60" spans="2:2" ht="15.75" x14ac:dyDescent="0.25">
      <c r="B60" s="102" t="s">
        <v>663</v>
      </c>
    </row>
    <row r="61" spans="2:2" ht="15.75" x14ac:dyDescent="0.25">
      <c r="B61" s="105" t="s">
        <v>676</v>
      </c>
    </row>
    <row r="62" spans="2:2" ht="15.75" x14ac:dyDescent="0.25">
      <c r="B62" s="105" t="s">
        <v>658</v>
      </c>
    </row>
    <row r="63" spans="2:2" ht="15.75" x14ac:dyDescent="0.25">
      <c r="B63" s="105"/>
    </row>
    <row r="64" spans="2:2" ht="15.75" x14ac:dyDescent="0.25">
      <c r="B64" s="102" t="s">
        <v>715</v>
      </c>
    </row>
    <row r="65" spans="2:5" ht="15.75" x14ac:dyDescent="0.25">
      <c r="B65" s="100" t="s">
        <v>588</v>
      </c>
      <c r="E65" s="100" t="s">
        <v>608</v>
      </c>
    </row>
    <row r="66" spans="2:5" ht="15.75" x14ac:dyDescent="0.25">
      <c r="B66" s="100"/>
      <c r="E66" s="105" t="s">
        <v>720</v>
      </c>
    </row>
    <row r="67" spans="2:5" ht="15.75" x14ac:dyDescent="0.25">
      <c r="B67" s="100"/>
      <c r="E67" s="105" t="s">
        <v>716</v>
      </c>
    </row>
    <row r="68" spans="2:5" ht="15.75" x14ac:dyDescent="0.25">
      <c r="E68" s="105" t="s">
        <v>586</v>
      </c>
    </row>
    <row r="69" spans="2:5" ht="15.75" x14ac:dyDescent="0.25">
      <c r="E69" s="105" t="s">
        <v>674</v>
      </c>
    </row>
    <row r="70" spans="2:5" ht="15.75" x14ac:dyDescent="0.25">
      <c r="E70" s="105" t="s">
        <v>587</v>
      </c>
    </row>
    <row r="71" spans="2:5" ht="15.75" x14ac:dyDescent="0.25">
      <c r="E71" s="105" t="s">
        <v>611</v>
      </c>
    </row>
    <row r="72" spans="2:5" ht="15.75" x14ac:dyDescent="0.25">
      <c r="E72" s="105"/>
    </row>
    <row r="73" spans="2:5" ht="15.75" x14ac:dyDescent="0.25">
      <c r="B73" s="100" t="s">
        <v>602</v>
      </c>
      <c r="E73" s="100" t="s">
        <v>612</v>
      </c>
    </row>
    <row r="74" spans="2:5" ht="15.75" x14ac:dyDescent="0.25">
      <c r="B74" s="100"/>
      <c r="E74" s="105" t="s">
        <v>721</v>
      </c>
    </row>
    <row r="75" spans="2:5" ht="15.75" x14ac:dyDescent="0.25">
      <c r="E75" s="105" t="s">
        <v>664</v>
      </c>
    </row>
    <row r="76" spans="2:5" ht="15.75" x14ac:dyDescent="0.25">
      <c r="E76" s="105" t="s">
        <v>611</v>
      </c>
    </row>
    <row r="78" spans="2:5" ht="15.75" x14ac:dyDescent="0.25">
      <c r="B78" s="102" t="s">
        <v>609</v>
      </c>
    </row>
    <row r="79" spans="2:5" ht="15.75" x14ac:dyDescent="0.25">
      <c r="E79" s="105" t="s">
        <v>729</v>
      </c>
    </row>
    <row r="80" spans="2:5" ht="15.75" x14ac:dyDescent="0.25">
      <c r="E80" s="105" t="s">
        <v>677</v>
      </c>
    </row>
    <row r="86" spans="2:5" x14ac:dyDescent="0.2">
      <c r="B86" s="106"/>
      <c r="E86" s="106"/>
    </row>
    <row r="93" spans="2:5" x14ac:dyDescent="0.2">
      <c r="B93" s="106"/>
      <c r="E93" s="106"/>
    </row>
    <row r="97" spans="2:5" x14ac:dyDescent="0.2">
      <c r="B97" s="106"/>
      <c r="E97" s="107"/>
    </row>
    <row r="114" spans="2:6" x14ac:dyDescent="0.2">
      <c r="B114" s="106"/>
      <c r="E114" s="106"/>
    </row>
    <row r="120" spans="2:6" x14ac:dyDescent="0.2">
      <c r="B120" s="106"/>
      <c r="E120" s="106"/>
      <c r="F120" s="106"/>
    </row>
    <row r="123" spans="2:6" x14ac:dyDescent="0.2">
      <c r="B123" s="106"/>
      <c r="E123" s="106"/>
    </row>
    <row r="127" spans="2:6" x14ac:dyDescent="0.2">
      <c r="B127" s="1" t="s">
        <v>600</v>
      </c>
      <c r="E127" s="106" t="s">
        <v>599</v>
      </c>
    </row>
    <row r="128" spans="2:6" ht="24.75" customHeight="1" x14ac:dyDescent="0.2">
      <c r="E128" s="1" t="s">
        <v>601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Companies</vt:lpstr>
      <vt:lpstr>Largest Life Non-Life companies</vt:lpstr>
      <vt:lpstr>Largest Life companies</vt:lpstr>
      <vt:lpstr>Largest Non-Life companies</vt:lpstr>
      <vt:lpstr>Employment</vt:lpstr>
      <vt:lpstr>Notes</vt:lpstr>
    </vt:vector>
  </TitlesOfParts>
  <Company>CEA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CEA</dc:creator>
  <cp:lastModifiedBy>Antonella Corrias</cp:lastModifiedBy>
  <cp:lastPrinted>2015-01-28T13:52:42Z</cp:lastPrinted>
  <dcterms:created xsi:type="dcterms:W3CDTF">2003-12-10T12:27:38Z</dcterms:created>
  <dcterms:modified xsi:type="dcterms:W3CDTF">2016-05-13T13:17:19Z</dcterms:modified>
</cp:coreProperties>
</file>